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SpPlochaNadrazna - Polože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'SpPlochaNadrazna - Polože...'!$C$126:$K$159</definedName>
    <definedName name="_xlnm.Print_Area" localSheetId="1">'SpPlochaNadrazna - Polože...'!$C$4:$J$76,'SpPlochaNadrazna - Polože...'!$C$82:$J$110,'SpPlochaNadrazna - Polože...'!$C$116:$K$159</definedName>
    <definedName name="_xlnm.Print_Titles" localSheetId="1">'SpPlochaNadrazna - Polože...'!$126:$126</definedName>
  </definedNames>
  <calcPr/>
</workbook>
</file>

<file path=xl/calcChain.xml><?xml version="1.0" encoding="utf-8"?>
<calcChain xmlns="http://schemas.openxmlformats.org/spreadsheetml/2006/main">
  <c i="2" r="J37"/>
  <c r="J36"/>
  <c i="1" r="AY95"/>
  <c i="2" r="J35"/>
  <c i="1" r="AX95"/>
  <c i="2" r="BI159"/>
  <c r="BH159"/>
  <c r="BG159"/>
  <c r="BE159"/>
  <c r="T159"/>
  <c r="T158"/>
  <c r="R159"/>
  <c r="R158"/>
  <c r="P159"/>
  <c r="P158"/>
  <c r="BK159"/>
  <c r="BK158"/>
  <c r="J158"/>
  <c r="J159"/>
  <c r="BF159"/>
  <c r="J99"/>
  <c r="BI157"/>
  <c r="BH157"/>
  <c r="BG157"/>
  <c r="BE157"/>
  <c r="T157"/>
  <c r="R157"/>
  <c r="P157"/>
  <c r="BK157"/>
  <c r="J157"/>
  <c r="BF157"/>
  <c r="BI155"/>
  <c r="BH155"/>
  <c r="BG155"/>
  <c r="BE155"/>
  <c r="T155"/>
  <c r="R155"/>
  <c r="P155"/>
  <c r="BK155"/>
  <c r="J155"/>
  <c r="BF155"/>
  <c r="BI153"/>
  <c r="BH153"/>
  <c r="BG153"/>
  <c r="BE153"/>
  <c r="T153"/>
  <c r="R153"/>
  <c r="P153"/>
  <c r="BK153"/>
  <c r="J153"/>
  <c r="BF153"/>
  <c r="BI152"/>
  <c r="BH152"/>
  <c r="BG152"/>
  <c r="BE152"/>
  <c r="T152"/>
  <c r="T151"/>
  <c r="R152"/>
  <c r="R151"/>
  <c r="P152"/>
  <c r="P151"/>
  <c r="BK152"/>
  <c r="BK151"/>
  <c r="J151"/>
  <c r="J152"/>
  <c r="BF152"/>
  <c r="J98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6"/>
  <c r="BH146"/>
  <c r="BG146"/>
  <c r="BE146"/>
  <c r="T146"/>
  <c r="R146"/>
  <c r="P146"/>
  <c r="BK146"/>
  <c r="J146"/>
  <c r="BF146"/>
  <c r="BI145"/>
  <c r="BH145"/>
  <c r="BG145"/>
  <c r="BE145"/>
  <c r="T145"/>
  <c r="T144"/>
  <c r="R145"/>
  <c r="R144"/>
  <c r="P145"/>
  <c r="P144"/>
  <c r="BK145"/>
  <c r="BK144"/>
  <c r="J144"/>
  <c r="J145"/>
  <c r="BF145"/>
  <c r="J97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4"/>
  <c r="BH134"/>
  <c r="BG134"/>
  <c r="BE134"/>
  <c r="T134"/>
  <c r="R134"/>
  <c r="P134"/>
  <c r="BK134"/>
  <c r="J134"/>
  <c r="BF134"/>
  <c r="BI130"/>
  <c r="BH130"/>
  <c r="BG130"/>
  <c r="BE130"/>
  <c r="T130"/>
  <c r="T129"/>
  <c r="T128"/>
  <c r="T127"/>
  <c r="R130"/>
  <c r="R129"/>
  <c r="R128"/>
  <c r="R127"/>
  <c r="P130"/>
  <c r="P129"/>
  <c r="P128"/>
  <c r="P127"/>
  <c i="1" r="AU95"/>
  <c i="2" r="BK130"/>
  <c r="BK129"/>
  <c r="J129"/>
  <c r="BK128"/>
  <c r="J128"/>
  <c r="BK127"/>
  <c r="J127"/>
  <c r="J94"/>
  <c r="J130"/>
  <c r="BF130"/>
  <c r="J96"/>
  <c r="J95"/>
  <c r="F123"/>
  <c r="F121"/>
  <c r="E119"/>
  <c r="BI108"/>
  <c r="BH108"/>
  <c r="BG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BI103"/>
  <c r="F37"/>
  <c i="1" r="BD95"/>
  <c i="2" r="BH103"/>
  <c r="F36"/>
  <c i="1" r="BC95"/>
  <c i="2" r="BG103"/>
  <c r="F35"/>
  <c i="1" r="BB95"/>
  <c i="2" r="BF103"/>
  <c r="BE103"/>
  <c r="J33"/>
  <c i="1" r="AV95"/>
  <c i="2" r="F33"/>
  <c i="1" r="AZ95"/>
  <c i="2" r="J28"/>
  <c r="J108"/>
  <c r="J102"/>
  <c r="J110"/>
  <c r="J29"/>
  <c r="J30"/>
  <c i="1" r="AG95"/>
  <c i="2" r="BF108"/>
  <c r="J34"/>
  <c i="1" r="AW95"/>
  <c i="2" r="F34"/>
  <c i="1" r="BA95"/>
  <c i="2" r="F89"/>
  <c r="F87"/>
  <c r="E85"/>
  <c r="J39"/>
  <c r="J22"/>
  <c r="E22"/>
  <c r="J124"/>
  <c r="J90"/>
  <c r="J21"/>
  <c r="J19"/>
  <c r="E19"/>
  <c r="J123"/>
  <c r="J89"/>
  <c r="J18"/>
  <c r="J16"/>
  <c r="E16"/>
  <c r="F124"/>
  <c r="F90"/>
  <c r="J15"/>
  <c r="J10"/>
  <c r="J121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<sst xmlns="http://schemas.openxmlformats.org/spreadsheetml/2006/main">
  <si>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</si>
  <si>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</si>
  <si>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</si>
  <si>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</si>
  <si>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</si>
  <si>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{8de33dc0-02df-4b74-9129-8ba92635cac5}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</si>
  <si>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</si>
  <si>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</si>
  <si>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</si>
  <si>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</si>
  <si>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</si>
  <si>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</si>
  <si>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SpPlochaNadrazna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</si>
  <si>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</si>
  <si>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</si>
  <si>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Položenie zámkovej dlažby na jestvujúcej spevnej ploche ul. Nádražná</t>
  </si>
  <si>
    <t>JKSO:</t>
  </si>
  <si>
    <t>KS:</t>
  </si>
  <si>
    <t>Miesto:</t>
  </si>
  <si>
    <t>Partizánske</t>
  </si>
  <si>
    <t>Dátum:</t>
  </si>
  <si>
    <t>12. 11. 2019</t>
  </si>
  <si>
    <t>Objednávateľ:</t>
  </si>
  <si>
    <t>IČO:</t>
  </si>
  <si>
    <t>003610905</t>
  </si>
  <si>
    <t>Mesto Partizánske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</si>
  <si>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</si>
  <si>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</si>
  <si>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</si>
  <si>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</si>
  <si>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</si>
  <si>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</si>
  <si>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</si>
  <si>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</si>
  <si>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</si>
  <si>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</si>
  <si>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</si>
  <si>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</si>
  <si>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</si>
  <si>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</si>
  <si>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</si>
  <si>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</si>
  <si>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</si>
  <si>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</si>
  <si>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</si>
  <si>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</si>
  <si>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</si>
  <si>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</si>
  <si>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</si>
  <si>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</si>
  <si>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</si>
  <si>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</si>
  <si>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</si>
  <si>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</si>
  <si>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</si>
  <si>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</si>
  <si>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</si>
  <si>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</si>
  <si>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</si>
  <si>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</si>
  <si>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</si>
  <si>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</si>
  <si>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</si>
  <si>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</si>
  <si>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</si>
  <si>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</si>
  <si>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</si>
  <si>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</si>
  <si>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</si>
  <si>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</si>
  <si>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</si>
  <si>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</si>
  <si>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</si>
  <si>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</si>
  <si>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</si>
  <si>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</si>
  <si>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</si>
  <si>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</si>
  <si>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</si>
  <si>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</si>
  <si>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</si>
  <si>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</si>
  <si>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</si>
  <si>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</si>
  <si>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</si>
  <si>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</si>
  <si>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</si>
  <si>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</si>
  <si>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</si>
  <si>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</si>
  <si>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</si>
  <si>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</si>
  <si>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</si>
  <si>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</si>
  <si>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</si>
  <si>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</si>
  <si>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</si>
  <si>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</si>
  <si>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</si>
  <si>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</si>
  <si>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</si>
  <si>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</si>
  <si>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</si>
  <si>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</si>
  <si>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</si>
  <si>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</si>
  <si>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</si>
  <si>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</si>
  <si>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</si>
  <si>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</si>
  <si>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</si>
  <si>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</si>
  <si>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</si>
  <si>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</si>
  <si>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</si>
  <si>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</si>
  <si>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</si>
  <si>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</si>
  <si>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</si>
  <si>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</si>
  <si>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</si>
  <si>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</si>
  <si>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</si>
  <si>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113107111</t>
  </si>
  <si>
    <t xml:space="preserve">Odstránenie krytu v ploche do 200 m2 z kameniva ťaženého, hr. do 100 mm,  -0,16000t</t>
  </si>
  <si>
    <t>m2</t>
  </si>
  <si>
    <t>4</t>
  </si>
  <si>
    <t>1716843933</t>
  </si>
  <si>
    <t>VV</t>
  </si>
  <si>
    <t>2,00*1,50"pri vjazde"</t>
  </si>
  <si>
    <t>14,20*1,00"pri vydlaždenej ploche"</t>
  </si>
  <si>
    <t>Súčet</t>
  </si>
  <si>
    <t>113107131</t>
  </si>
  <si>
    <t xml:space="preserve">Odstránenie krytu v ploche do 200 m2 z betónu prostého, hr. vrstvy do 150 mm,  -0,22500t</t>
  </si>
  <si>
    <t>-1888525425</t>
  </si>
  <si>
    <t>(24,10+14,20)*0,10</t>
  </si>
  <si>
    <t>3</t>
  </si>
  <si>
    <t>113202111</t>
  </si>
  <si>
    <t xml:space="preserve">Vytrhanie obrúb kamenných, s vybúraním lôžka, z krajníkov alebo obrubníkov stojatých,  -0,14500t</t>
  </si>
  <si>
    <t>m</t>
  </si>
  <si>
    <t>-628228336</t>
  </si>
  <si>
    <t>121101111</t>
  </si>
  <si>
    <t>Odstránenie ornice s vodor. premiestn. na hromady, so zložením na vzdialenosť do 100 m a do 100m3</t>
  </si>
  <si>
    <t>m3</t>
  </si>
  <si>
    <t>1068768643</t>
  </si>
  <si>
    <t>20,00*1,80*0,30</t>
  </si>
  <si>
    <t>5</t>
  </si>
  <si>
    <t>162501102</t>
  </si>
  <si>
    <t>Vodorovné premiestnenie výkopku po spevnenej ceste z horniny tr.1-4, do 100 m3 na vzdialenosť do 3000 m</t>
  </si>
  <si>
    <t>-1834992202</t>
  </si>
  <si>
    <t>6</t>
  </si>
  <si>
    <t>167101101</t>
  </si>
  <si>
    <t>Nakladanie neuľahnutého výkopku z hornín tr.1-4 do 100 m3</t>
  </si>
  <si>
    <t>-1177740815</t>
  </si>
  <si>
    <t>7</t>
  </si>
  <si>
    <t>171201201</t>
  </si>
  <si>
    <t>Uloženie sypaniny na skládky do 100 m3</t>
  </si>
  <si>
    <t>1570828557</t>
  </si>
  <si>
    <t>8</t>
  </si>
  <si>
    <t>171209002</t>
  </si>
  <si>
    <t>Poplatok za skladovanie - zemina a kamenivo (17 05) ostatné</t>
  </si>
  <si>
    <t>t</t>
  </si>
  <si>
    <t>1478828081</t>
  </si>
  <si>
    <t>10,800*1,8</t>
  </si>
  <si>
    <t>Komunikácie</t>
  </si>
  <si>
    <t>9</t>
  </si>
  <si>
    <t>566201111</t>
  </si>
  <si>
    <t>Úprava doterajšieho krytu z kameniva drveného v množstve do 0,04 m3/m2</t>
  </si>
  <si>
    <t>-1292671105</t>
  </si>
  <si>
    <t>10</t>
  </si>
  <si>
    <t>566902223</t>
  </si>
  <si>
    <t>Vyspravenie podkladu po prekopoch inžinierskych sietí plochy nad 15 m2 štrkodrvou, po zhutnení hr. 200 mm</t>
  </si>
  <si>
    <t>1183166647</t>
  </si>
  <si>
    <t>20,00*1,80"zásyp po odkopanej zemine"</t>
  </si>
  <si>
    <t>11</t>
  </si>
  <si>
    <t>596911164</t>
  </si>
  <si>
    <t>Kladenie betónovej zámkovej dlažby komunikácií pre peších hr. 80 mm pre peších nad 300 m2 so zriadením lôžka z kameniva hr. 30 mm</t>
  </si>
  <si>
    <t>931588577</t>
  </si>
  <si>
    <t>12</t>
  </si>
  <si>
    <t>M</t>
  </si>
  <si>
    <t>592460008300a</t>
  </si>
  <si>
    <t xml:space="preserve">Dlažba betónová napr. PREMAC, SEMERLOCK  bezškárová, rozmer 200x165x80, 200x200x80 mm, sivá</t>
  </si>
  <si>
    <t>-902824763</t>
  </si>
  <si>
    <t>487*1,02 'Přepočítané koeficientom množstva</t>
  </si>
  <si>
    <t>Ostatné konštrukcie a práce-búranie</t>
  </si>
  <si>
    <t>13</t>
  </si>
  <si>
    <t>916361112</t>
  </si>
  <si>
    <t>Osadenie cestného obrubníka betónového ležatého do lôžka z betónu prostého tr. C 16/20 s bočnou oporou</t>
  </si>
  <si>
    <t>-613313503</t>
  </si>
  <si>
    <t>14</t>
  </si>
  <si>
    <t>3512</t>
  </si>
  <si>
    <t>Obrubník cestný 15x25x100 cm</t>
  </si>
  <si>
    <t>ks</t>
  </si>
  <si>
    <t>37417349</t>
  </si>
  <si>
    <t>3*1,01 'Přepočítané koeficientom množstva</t>
  </si>
  <si>
    <t>15</t>
  </si>
  <si>
    <t>919735122</t>
  </si>
  <si>
    <t>Rezanie existujúceho betónového krytu alebo podkladu hĺbky nad 50 do 100 mm</t>
  </si>
  <si>
    <t>-241985348</t>
  </si>
  <si>
    <t>24,10+14,20</t>
  </si>
  <si>
    <t>16</t>
  </si>
  <si>
    <t>966005951a</t>
  </si>
  <si>
    <t xml:space="preserve">Demontáž oc. rurkového ochranného zábradlia </t>
  </si>
  <si>
    <t>-642978328</t>
  </si>
  <si>
    <t>99</t>
  </si>
  <si>
    <t>Presun hmôt HSV</t>
  </si>
  <si>
    <t>17</t>
  </si>
  <si>
    <t>998223011</t>
  </si>
  <si>
    <t>Presun hmôt pre pozemné komunikácie s krytom dláždeným (822 2.3, 822 5.3) akejkoľvek dĺžky objektu</t>
  </si>
  <si>
    <t>-1384127617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</si>
</sst>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9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9" xfId="0" applyNumberFormat="1" applyFont="1" applyBorder="1" applyAlignment="1" applyProtection="1">
      <alignment vertical="center"/>
    </xf>
    <xf numFmtId="4" fontId="27" fillId="0" borderId="20" xfId="0" applyNumberFormat="1" applyFont="1" applyBorder="1" applyAlignment="1" applyProtection="1">
      <alignment vertical="center"/>
    </xf>
    <xf numFmtId="166" fontId="27" fillId="0" borderId="20" xfId="0" applyNumberFormat="1" applyFont="1" applyBorder="1" applyAlignment="1" applyProtection="1">
      <alignment vertical="center"/>
    </xf>
    <xf numFmtId="4" fontId="27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4" fontId="2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4" fontId="30" fillId="0" borderId="0" xfId="0" applyNumberFormat="1" applyFont="1" applyAlignment="1" applyProtection="1">
      <alignment vertical="center"/>
    </xf>
    <xf numFmtId="0" fontId="22" fillId="0" borderId="0" xfId="0" applyFont="1" applyAlignment="1">
      <alignment horizontal="center" vertical="center"/>
    </xf>
    <xf numFmtId="0" fontId="7" fillId="2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</xf>
    <xf numFmtId="4" fontId="7" fillId="2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3" fillId="4" borderId="0" xfId="0" applyFont="1" applyFill="1" applyAlignment="1" applyProtection="1">
      <alignment horizontal="left" vertical="center"/>
    </xf>
    <xf numFmtId="4" fontId="23" fillId="4" borderId="0" xfId="0" applyNumberFormat="1" applyFont="1" applyFill="1" applyAlignment="1" applyProtection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167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167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167" fontId="21" fillId="2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4" fillId="0" borderId="22" xfId="0" applyFont="1" applyBorder="1" applyAlignment="1" applyProtection="1">
      <alignment horizontal="center" vertical="center"/>
    </xf>
    <xf numFmtId="49" fontId="34" fillId="0" borderId="22" xfId="0" applyNumberFormat="1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center" vertical="center" wrapText="1"/>
    </xf>
    <xf numFmtId="167" fontId="34" fillId="0" borderId="22" xfId="0" applyNumberFormat="1" applyFont="1" applyBorder="1" applyAlignment="1" applyProtection="1">
      <alignment vertical="center"/>
    </xf>
    <xf numFmtId="167" fontId="34" fillId="2" borderId="22" xfId="0" applyNumberFormat="1" applyFont="1" applyFill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>
      <alignment horizontal="center" vertical="center"/>
    </xf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="1" customFormat="1" ht="24.96" customHeight="1">
      <c r="B4" s="20"/>
      <c r="C4" s="21"/>
      <c r="D4" s="22" t="s">
        <v>8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9</v>
      </c>
      <c r="BE4" s="24" t="s">
        <v>10</v>
      </c>
      <c r="BS4" s="16" t="s">
        <v>6</v>
      </c>
    </row>
    <row r="5" s="1" customFormat="1" ht="12" customHeight="1">
      <c r="B5" s="20"/>
      <c r="C5" s="21"/>
      <c r="D5" s="25" t="s">
        <v>11</v>
      </c>
      <c r="E5" s="21"/>
      <c r="F5" s="21"/>
      <c r="G5" s="21"/>
      <c r="H5" s="21"/>
      <c r="I5" s="21"/>
      <c r="J5" s="21"/>
      <c r="K5" s="26" t="s">
        <v>12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13</v>
      </c>
      <c r="BS5" s="16" t="s">
        <v>6</v>
      </c>
    </row>
    <row r="6" s="1" customFormat="1" ht="36.96" customHeight="1">
      <c r="B6" s="20"/>
      <c r="C6" s="21"/>
      <c r="D6" s="28" t="s">
        <v>14</v>
      </c>
      <c r="E6" s="21"/>
      <c r="F6" s="21"/>
      <c r="G6" s="21"/>
      <c r="H6" s="21"/>
      <c r="I6" s="21"/>
      <c r="J6" s="21"/>
      <c r="K6" s="29" t="s">
        <v>15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16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17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18</v>
      </c>
      <c r="E8" s="21"/>
      <c r="F8" s="21"/>
      <c r="G8" s="21"/>
      <c r="H8" s="21"/>
      <c r="I8" s="21"/>
      <c r="J8" s="21"/>
      <c r="K8" s="26" t="s">
        <v>19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20</v>
      </c>
      <c r="AL8" s="21"/>
      <c r="AM8" s="21"/>
      <c r="AN8" s="32" t="s">
        <v>21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22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23</v>
      </c>
      <c r="AL10" s="21"/>
      <c r="AM10" s="21"/>
      <c r="AN10" s="26" t="s">
        <v>24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25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26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27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23</v>
      </c>
      <c r="AL13" s="21"/>
      <c r="AM13" s="21"/>
      <c r="AN13" s="33" t="s">
        <v>28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28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26</v>
      </c>
      <c r="AL14" s="21"/>
      <c r="AM14" s="21"/>
      <c r="AN14" s="33" t="s">
        <v>28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29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23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30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26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31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32</v>
      </c>
    </row>
    <row r="19" s="1" customFormat="1" ht="12" customHeight="1">
      <c r="B19" s="20"/>
      <c r="C19" s="21"/>
      <c r="D19" s="31" t="s">
        <v>33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23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32</v>
      </c>
    </row>
    <row r="20" s="1" customFormat="1" ht="18.48" customHeight="1">
      <c r="B20" s="20"/>
      <c r="C20" s="21"/>
      <c r="D20" s="21"/>
      <c r="E20" s="26" t="s">
        <v>30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26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31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34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35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36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37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38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39</v>
      </c>
      <c r="E29" s="46"/>
      <c r="F29" s="31" t="s">
        <v>40</v>
      </c>
      <c r="G29" s="46"/>
      <c r="H29" s="46"/>
      <c r="I29" s="46"/>
      <c r="J29" s="46"/>
      <c r="K29" s="46"/>
      <c r="L29" s="47">
        <v>0.20000000000000001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41</v>
      </c>
      <c r="G30" s="46"/>
      <c r="H30" s="46"/>
      <c r="I30" s="46"/>
      <c r="J30" s="46"/>
      <c r="K30" s="46"/>
      <c r="L30" s="47">
        <v>0.20000000000000001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42</v>
      </c>
      <c r="G31" s="46"/>
      <c r="H31" s="46"/>
      <c r="I31" s="46"/>
      <c r="J31" s="46"/>
      <c r="K31" s="46"/>
      <c r="L31" s="47">
        <v>0.20000000000000001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43</v>
      </c>
      <c r="G32" s="46"/>
      <c r="H32" s="46"/>
      <c r="I32" s="46"/>
      <c r="J32" s="46"/>
      <c r="K32" s="46"/>
      <c r="L32" s="47">
        <v>0.20000000000000001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44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45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46</v>
      </c>
      <c r="U35" s="53"/>
      <c r="V35" s="53"/>
      <c r="W35" s="53"/>
      <c r="X35" s="55" t="s">
        <v>47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48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49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50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51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50</v>
      </c>
      <c r="AI60" s="41"/>
      <c r="AJ60" s="41"/>
      <c r="AK60" s="41"/>
      <c r="AL60" s="41"/>
      <c r="AM60" s="63" t="s">
        <v>51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52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53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50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51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50</v>
      </c>
      <c r="AI75" s="41"/>
      <c r="AJ75" s="41"/>
      <c r="AK75" s="41"/>
      <c r="AL75" s="41"/>
      <c r="AM75" s="63" t="s">
        <v>51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54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11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SpPlochaNadrazna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14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Položenie zámkovej dlažby na jestvujúcej spevnej ploche ul. Nádražná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18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>Partizánske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20</v>
      </c>
      <c r="AJ87" s="39"/>
      <c r="AK87" s="39"/>
      <c r="AL87" s="39"/>
      <c r="AM87" s="78" t="str">
        <f>IF(AN8= "","",AN8)</f>
        <v>12. 11. 2019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22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>Mesto Partizánske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29</v>
      </c>
      <c r="AJ89" s="39"/>
      <c r="AK89" s="39"/>
      <c r="AL89" s="39"/>
      <c r="AM89" s="79" t="str">
        <f>IF(E17="","",E17)</f>
        <v xml:space="preserve"> </v>
      </c>
      <c r="AN89" s="70"/>
      <c r="AO89" s="70"/>
      <c r="AP89" s="70"/>
      <c r="AQ89" s="39"/>
      <c r="AR89" s="43"/>
      <c r="AS89" s="80" t="s">
        <v>55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27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33</v>
      </c>
      <c r="AJ90" s="39"/>
      <c r="AK90" s="39"/>
      <c r="AL90" s="39"/>
      <c r="AM90" s="79" t="str">
        <f>IF(E20="","",E20)</f>
        <v xml:space="preserve"> 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56</v>
      </c>
      <c r="D92" s="93"/>
      <c r="E92" s="93"/>
      <c r="F92" s="93"/>
      <c r="G92" s="93"/>
      <c r="H92" s="94"/>
      <c r="I92" s="95" t="s">
        <v>57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58</v>
      </c>
      <c r="AH92" s="93"/>
      <c r="AI92" s="93"/>
      <c r="AJ92" s="93"/>
      <c r="AK92" s="93"/>
      <c r="AL92" s="93"/>
      <c r="AM92" s="93"/>
      <c r="AN92" s="95" t="s">
        <v>59</v>
      </c>
      <c r="AO92" s="93"/>
      <c r="AP92" s="97"/>
      <c r="AQ92" s="98" t="s">
        <v>60</v>
      </c>
      <c r="AR92" s="43"/>
      <c r="AS92" s="99" t="s">
        <v>61</v>
      </c>
      <c r="AT92" s="100" t="s">
        <v>62</v>
      </c>
      <c r="AU92" s="100" t="s">
        <v>63</v>
      </c>
      <c r="AV92" s="100" t="s">
        <v>64</v>
      </c>
      <c r="AW92" s="100" t="s">
        <v>65</v>
      </c>
      <c r="AX92" s="100" t="s">
        <v>66</v>
      </c>
      <c r="AY92" s="100" t="s">
        <v>67</v>
      </c>
      <c r="AZ92" s="100" t="s">
        <v>68</v>
      </c>
      <c r="BA92" s="100" t="s">
        <v>69</v>
      </c>
      <c r="BB92" s="100" t="s">
        <v>70</v>
      </c>
      <c r="BC92" s="100" t="s">
        <v>71</v>
      </c>
      <c r="BD92" s="101" t="s">
        <v>72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73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ROUND(AG95,2)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ROUND(AS95,2)</f>
        <v>0</v>
      </c>
      <c r="AT94" s="113">
        <f>ROUND(SUM(AV94:AW94),2)</f>
        <v>0</v>
      </c>
      <c r="AU94" s="114">
        <f>ROUND(AU95,5)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ROUND(AZ95,2)</f>
        <v>0</v>
      </c>
      <c r="BA94" s="113">
        <f>ROUND(BA95,2)</f>
        <v>0</v>
      </c>
      <c r="BB94" s="113">
        <f>ROUND(BB95,2)</f>
        <v>0</v>
      </c>
      <c r="BC94" s="113">
        <f>ROUND(BC95,2)</f>
        <v>0</v>
      </c>
      <c r="BD94" s="115">
        <f>ROUND(BD95,2)</f>
        <v>0</v>
      </c>
      <c r="BE94" s="6"/>
      <c r="BS94" s="116" t="s">
        <v>74</v>
      </c>
      <c r="BT94" s="116" t="s">
        <v>75</v>
      </c>
      <c r="BV94" s="116" t="s">
        <v>76</v>
      </c>
      <c r="BW94" s="116" t="s">
        <v>5</v>
      </c>
      <c r="BX94" s="116" t="s">
        <v>77</v>
      </c>
      <c r="CL94" s="116" t="s">
        <v>1</v>
      </c>
    </row>
    <row r="95" s="7" customFormat="1" ht="40.5" customHeight="1">
      <c r="A95" s="117" t="s">
        <v>78</v>
      </c>
      <c r="B95" s="118"/>
      <c r="C95" s="119"/>
      <c r="D95" s="120" t="s">
        <v>12</v>
      </c>
      <c r="E95" s="120"/>
      <c r="F95" s="120"/>
      <c r="G95" s="120"/>
      <c r="H95" s="120"/>
      <c r="I95" s="121"/>
      <c r="J95" s="120" t="s">
        <v>15</v>
      </c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2">
        <f>'SpPlochaNadrazna - Polože...'!J30</f>
        <v>0</v>
      </c>
      <c r="AH95" s="121"/>
      <c r="AI95" s="121"/>
      <c r="AJ95" s="121"/>
      <c r="AK95" s="121"/>
      <c r="AL95" s="121"/>
      <c r="AM95" s="121"/>
      <c r="AN95" s="122">
        <f>SUM(AG95,AT95)</f>
        <v>0</v>
      </c>
      <c r="AO95" s="121"/>
      <c r="AP95" s="121"/>
      <c r="AQ95" s="123" t="s">
        <v>79</v>
      </c>
      <c r="AR95" s="124"/>
      <c r="AS95" s="125">
        <v>0</v>
      </c>
      <c r="AT95" s="126">
        <f>ROUND(SUM(AV95:AW95),2)</f>
        <v>0</v>
      </c>
      <c r="AU95" s="127">
        <f>'SpPlochaNadrazna - Polože...'!P127</f>
        <v>0</v>
      </c>
      <c r="AV95" s="126">
        <f>'SpPlochaNadrazna - Polože...'!J33</f>
        <v>0</v>
      </c>
      <c r="AW95" s="126">
        <f>'SpPlochaNadrazna - Polože...'!J34</f>
        <v>0</v>
      </c>
      <c r="AX95" s="126">
        <f>'SpPlochaNadrazna - Polože...'!J35</f>
        <v>0</v>
      </c>
      <c r="AY95" s="126">
        <f>'SpPlochaNadrazna - Polože...'!J36</f>
        <v>0</v>
      </c>
      <c r="AZ95" s="126">
        <f>'SpPlochaNadrazna - Polože...'!F33</f>
        <v>0</v>
      </c>
      <c r="BA95" s="126">
        <f>'SpPlochaNadrazna - Polože...'!F34</f>
        <v>0</v>
      </c>
      <c r="BB95" s="126">
        <f>'SpPlochaNadrazna - Polože...'!F35</f>
        <v>0</v>
      </c>
      <c r="BC95" s="126">
        <f>'SpPlochaNadrazna - Polože...'!F36</f>
        <v>0</v>
      </c>
      <c r="BD95" s="128">
        <f>'SpPlochaNadrazna - Polože...'!F37</f>
        <v>0</v>
      </c>
      <c r="BE95" s="7"/>
      <c r="BT95" s="129" t="s">
        <v>80</v>
      </c>
      <c r="BU95" s="129" t="s">
        <v>81</v>
      </c>
      <c r="BV95" s="129" t="s">
        <v>76</v>
      </c>
      <c r="BW95" s="129" t="s">
        <v>5</v>
      </c>
      <c r="BX95" s="129" t="s">
        <v>77</v>
      </c>
      <c r="CL95" s="129" t="s">
        <v>1</v>
      </c>
    </row>
    <row r="96" s="2" customFormat="1" ht="30" customHeight="1">
      <c r="A96" s="37"/>
      <c r="B96" s="38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43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</row>
    <row r="97" s="2" customFormat="1" ht="6.96" customHeight="1">
      <c r="A97" s="37"/>
      <c r="B97" s="65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43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</row>
  </sheetData>
  <sheetProtection sheet="1" formatColumns="0" formatRows="0" objects="1" scenarios="1" spinCount="100000" saltValue="zLApPsI/zzWPazXDdFfHTRi0GzEaj4olMP2HYONZ8rwrse8GYj15TzKJIXwF5Ar3Eja35oO6ISVZqVyjoYvvxg==" hashValue="XjtN1hpeAD4//tvl5cRX/rgv/5No86dX6K2dbrewyWi5mnboxURkmY//xPLuiHFURoNCvj0h74ySwupb5+JNGA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SpPlochaNadrazna - Polože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0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0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5</v>
      </c>
    </row>
    <row r="3" s="1" customFormat="1" ht="6.96" customHeight="1">
      <c r="B3" s="131"/>
      <c r="C3" s="132"/>
      <c r="D3" s="132"/>
      <c r="E3" s="132"/>
      <c r="F3" s="132"/>
      <c r="G3" s="132"/>
      <c r="H3" s="132"/>
      <c r="I3" s="133"/>
      <c r="J3" s="132"/>
      <c r="K3" s="132"/>
      <c r="L3" s="19"/>
      <c r="AT3" s="16" t="s">
        <v>75</v>
      </c>
    </row>
    <row r="4" s="1" customFormat="1" ht="24.96" customHeight="1">
      <c r="B4" s="19"/>
      <c r="D4" s="134" t="s">
        <v>82</v>
      </c>
      <c r="I4" s="130"/>
      <c r="L4" s="19"/>
      <c r="M4" s="135" t="s">
        <v>9</v>
      </c>
      <c r="AT4" s="16" t="s">
        <v>4</v>
      </c>
    </row>
    <row r="5" s="1" customFormat="1" ht="6.96" customHeight="1">
      <c r="B5" s="19"/>
      <c r="I5" s="130"/>
      <c r="L5" s="19"/>
    </row>
    <row r="6" s="2" customFormat="1" ht="12" customHeight="1">
      <c r="A6" s="37"/>
      <c r="B6" s="43"/>
      <c r="C6" s="37"/>
      <c r="D6" s="136" t="s">
        <v>14</v>
      </c>
      <c r="E6" s="37"/>
      <c r="F6" s="37"/>
      <c r="G6" s="37"/>
      <c r="H6" s="37"/>
      <c r="I6" s="137"/>
      <c r="J6" s="37"/>
      <c r="K6" s="37"/>
      <c r="L6" s="62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</row>
    <row r="7" s="2" customFormat="1" ht="27" customHeight="1">
      <c r="A7" s="37"/>
      <c r="B7" s="43"/>
      <c r="C7" s="37"/>
      <c r="D7" s="37"/>
      <c r="E7" s="138" t="s">
        <v>15</v>
      </c>
      <c r="F7" s="37"/>
      <c r="G7" s="37"/>
      <c r="H7" s="37"/>
      <c r="I7" s="137"/>
      <c r="J7" s="37"/>
      <c r="K7" s="37"/>
      <c r="L7" s="62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</row>
    <row r="8" s="2" customFormat="1">
      <c r="A8" s="37"/>
      <c r="B8" s="43"/>
      <c r="C8" s="37"/>
      <c r="D8" s="37"/>
      <c r="E8" s="37"/>
      <c r="F8" s="37"/>
      <c r="G8" s="37"/>
      <c r="H8" s="37"/>
      <c r="I8" s="1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2" customHeight="1">
      <c r="A9" s="37"/>
      <c r="B9" s="43"/>
      <c r="C9" s="37"/>
      <c r="D9" s="136" t="s">
        <v>16</v>
      </c>
      <c r="E9" s="37"/>
      <c r="F9" s="139" t="s">
        <v>1</v>
      </c>
      <c r="G9" s="37"/>
      <c r="H9" s="37"/>
      <c r="I9" s="140" t="s">
        <v>17</v>
      </c>
      <c r="J9" s="139" t="s">
        <v>1</v>
      </c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43"/>
      <c r="C10" s="37"/>
      <c r="D10" s="136" t="s">
        <v>18</v>
      </c>
      <c r="E10" s="37"/>
      <c r="F10" s="139" t="s">
        <v>19</v>
      </c>
      <c r="G10" s="37"/>
      <c r="H10" s="37"/>
      <c r="I10" s="140" t="s">
        <v>20</v>
      </c>
      <c r="J10" s="141" t="str">
        <f>'Rekapitulácia stavby'!AN8</f>
        <v>12. 11. 2019</v>
      </c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0.8" customHeight="1">
      <c r="A11" s="37"/>
      <c r="B11" s="43"/>
      <c r="C11" s="37"/>
      <c r="D11" s="37"/>
      <c r="E11" s="37"/>
      <c r="F11" s="37"/>
      <c r="G11" s="37"/>
      <c r="H11" s="37"/>
      <c r="I11" s="137"/>
      <c r="J11" s="37"/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6" t="s">
        <v>22</v>
      </c>
      <c r="E12" s="37"/>
      <c r="F12" s="37"/>
      <c r="G12" s="37"/>
      <c r="H12" s="37"/>
      <c r="I12" s="140" t="s">
        <v>23</v>
      </c>
      <c r="J12" s="139" t="s">
        <v>24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8" customHeight="1">
      <c r="A13" s="37"/>
      <c r="B13" s="43"/>
      <c r="C13" s="37"/>
      <c r="D13" s="37"/>
      <c r="E13" s="139" t="s">
        <v>25</v>
      </c>
      <c r="F13" s="37"/>
      <c r="G13" s="37"/>
      <c r="H13" s="37"/>
      <c r="I13" s="140" t="s">
        <v>26</v>
      </c>
      <c r="J13" s="139" t="s">
        <v>1</v>
      </c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6.96" customHeight="1">
      <c r="A14" s="37"/>
      <c r="B14" s="43"/>
      <c r="C14" s="37"/>
      <c r="D14" s="37"/>
      <c r="E14" s="37"/>
      <c r="F14" s="37"/>
      <c r="G14" s="37"/>
      <c r="H14" s="37"/>
      <c r="I14" s="137"/>
      <c r="J14" s="37"/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43"/>
      <c r="C15" s="37"/>
      <c r="D15" s="136" t="s">
        <v>27</v>
      </c>
      <c r="E15" s="37"/>
      <c r="F15" s="37"/>
      <c r="G15" s="37"/>
      <c r="H15" s="37"/>
      <c r="I15" s="140" t="s">
        <v>23</v>
      </c>
      <c r="J15" s="32" t="str">
        <f>'Rekapitulácia stavby'!AN13</f>
        <v>Vyplň údaj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8" customHeight="1">
      <c r="A16" s="37"/>
      <c r="B16" s="43"/>
      <c r="C16" s="37"/>
      <c r="D16" s="37"/>
      <c r="E16" s="32" t="str">
        <f>'Rekapitulácia stavby'!E14</f>
        <v>Vyplň údaj</v>
      </c>
      <c r="F16" s="139"/>
      <c r="G16" s="139"/>
      <c r="H16" s="139"/>
      <c r="I16" s="140" t="s">
        <v>26</v>
      </c>
      <c r="J16" s="32" t="str">
        <f>'Rekapitulácia stavby'!AN14</f>
        <v>Vyplň údaj</v>
      </c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6.96" customHeight="1">
      <c r="A17" s="37"/>
      <c r="B17" s="43"/>
      <c r="C17" s="37"/>
      <c r="D17" s="37"/>
      <c r="E17" s="37"/>
      <c r="F17" s="37"/>
      <c r="G17" s="37"/>
      <c r="H17" s="37"/>
      <c r="I17" s="137"/>
      <c r="J17" s="37"/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43"/>
      <c r="C18" s="37"/>
      <c r="D18" s="136" t="s">
        <v>29</v>
      </c>
      <c r="E18" s="37"/>
      <c r="F18" s="37"/>
      <c r="G18" s="37"/>
      <c r="H18" s="37"/>
      <c r="I18" s="140" t="s">
        <v>23</v>
      </c>
      <c r="J18" s="139" t="str">
        <f>IF('Rekapitulácia stavby'!AN16="","",'Rekapitulácia stavby'!AN16)</f>
        <v/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43"/>
      <c r="C19" s="37"/>
      <c r="D19" s="37"/>
      <c r="E19" s="139" t="str">
        <f>IF('Rekapitulácia stavby'!E17="","",'Rekapitulácia stavby'!E17)</f>
        <v xml:space="preserve"> </v>
      </c>
      <c r="F19" s="37"/>
      <c r="G19" s="37"/>
      <c r="H19" s="37"/>
      <c r="I19" s="140" t="s">
        <v>26</v>
      </c>
      <c r="J19" s="139" t="str">
        <f>IF('Rekapitulácia stavby'!AN17="","",'Rekapitulácia stavby'!AN17)</f>
        <v/>
      </c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43"/>
      <c r="C20" s="37"/>
      <c r="D20" s="37"/>
      <c r="E20" s="37"/>
      <c r="F20" s="37"/>
      <c r="G20" s="37"/>
      <c r="H20" s="37"/>
      <c r="I20" s="137"/>
      <c r="J20" s="37"/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43"/>
      <c r="C21" s="37"/>
      <c r="D21" s="136" t="s">
        <v>33</v>
      </c>
      <c r="E21" s="37"/>
      <c r="F21" s="37"/>
      <c r="G21" s="37"/>
      <c r="H21" s="37"/>
      <c r="I21" s="140" t="s">
        <v>23</v>
      </c>
      <c r="J21" s="139" t="str">
        <f>IF('Rekapitulácia stavby'!AN19="","",'Rekapitulácia stavby'!AN19)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43"/>
      <c r="C22" s="37"/>
      <c r="D22" s="37"/>
      <c r="E22" s="139" t="str">
        <f>IF('Rekapitulácia stavby'!E20="","",'Rekapitulácia stavby'!E20)</f>
        <v xml:space="preserve"> </v>
      </c>
      <c r="F22" s="37"/>
      <c r="G22" s="37"/>
      <c r="H22" s="37"/>
      <c r="I22" s="140" t="s">
        <v>26</v>
      </c>
      <c r="J22" s="139" t="str">
        <f>IF('Rekapitulácia stavby'!AN20="","",'Rekapitulácia stavby'!AN20)</f>
        <v/>
      </c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43"/>
      <c r="C23" s="37"/>
      <c r="D23" s="37"/>
      <c r="E23" s="37"/>
      <c r="F23" s="37"/>
      <c r="G23" s="37"/>
      <c r="H23" s="37"/>
      <c r="I23" s="137"/>
      <c r="J23" s="37"/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43"/>
      <c r="C24" s="37"/>
      <c r="D24" s="136" t="s">
        <v>34</v>
      </c>
      <c r="E24" s="37"/>
      <c r="F24" s="37"/>
      <c r="G24" s="37"/>
      <c r="H24" s="37"/>
      <c r="I24" s="137"/>
      <c r="J24" s="37"/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8" customFormat="1" ht="16.5" customHeight="1">
      <c r="A25" s="142"/>
      <c r="B25" s="143"/>
      <c r="C25" s="142"/>
      <c r="D25" s="142"/>
      <c r="E25" s="144" t="s">
        <v>1</v>
      </c>
      <c r="F25" s="144"/>
      <c r="G25" s="144"/>
      <c r="H25" s="144"/>
      <c r="I25" s="145"/>
      <c r="J25" s="142"/>
      <c r="K25" s="142"/>
      <c r="L25" s="146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</row>
    <row r="26" s="2" customFormat="1" ht="6.96" customHeight="1">
      <c r="A26" s="37"/>
      <c r="B26" s="43"/>
      <c r="C26" s="37"/>
      <c r="D26" s="37"/>
      <c r="E26" s="37"/>
      <c r="F26" s="37"/>
      <c r="G26" s="37"/>
      <c r="H26" s="37"/>
      <c r="I26" s="1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43"/>
      <c r="C27" s="37"/>
      <c r="D27" s="147"/>
      <c r="E27" s="147"/>
      <c r="F27" s="147"/>
      <c r="G27" s="147"/>
      <c r="H27" s="147"/>
      <c r="I27" s="148"/>
      <c r="J27" s="147"/>
      <c r="K27" s="147"/>
      <c r="L27" s="62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4.4" customHeight="1">
      <c r="A28" s="37"/>
      <c r="B28" s="43"/>
      <c r="C28" s="37"/>
      <c r="D28" s="139" t="s">
        <v>83</v>
      </c>
      <c r="E28" s="37"/>
      <c r="F28" s="37"/>
      <c r="G28" s="37"/>
      <c r="H28" s="37"/>
      <c r="I28" s="137"/>
      <c r="J28" s="149">
        <f>J94</f>
        <v>0</v>
      </c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14.4" customHeight="1">
      <c r="A29" s="37"/>
      <c r="B29" s="43"/>
      <c r="C29" s="37"/>
      <c r="D29" s="150" t="s">
        <v>84</v>
      </c>
      <c r="E29" s="37"/>
      <c r="F29" s="37"/>
      <c r="G29" s="37"/>
      <c r="H29" s="37"/>
      <c r="I29" s="137"/>
      <c r="J29" s="149">
        <f>J102</f>
        <v>0</v>
      </c>
      <c r="K29" s="37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51" t="s">
        <v>35</v>
      </c>
      <c r="E30" s="37"/>
      <c r="F30" s="37"/>
      <c r="G30" s="37"/>
      <c r="H30" s="37"/>
      <c r="I30" s="137"/>
      <c r="J30" s="152">
        <f>ROUND(J28 + J29,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7"/>
      <c r="E31" s="147"/>
      <c r="F31" s="147"/>
      <c r="G31" s="147"/>
      <c r="H31" s="147"/>
      <c r="I31" s="148"/>
      <c r="J31" s="147"/>
      <c r="K31" s="147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3" t="s">
        <v>37</v>
      </c>
      <c r="G32" s="37"/>
      <c r="H32" s="37"/>
      <c r="I32" s="154" t="s">
        <v>36</v>
      </c>
      <c r="J32" s="153" t="s">
        <v>38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5" t="s">
        <v>39</v>
      </c>
      <c r="E33" s="136" t="s">
        <v>40</v>
      </c>
      <c r="F33" s="156">
        <f>ROUND((SUM(BE102:BE109) + SUM(BE127:BE159)),  2)</f>
        <v>0</v>
      </c>
      <c r="G33" s="37"/>
      <c r="H33" s="37"/>
      <c r="I33" s="157">
        <v>0.20000000000000001</v>
      </c>
      <c r="J33" s="156">
        <f>ROUND(((SUM(BE102:BE109) + SUM(BE127:BE159))*I33),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6" t="s">
        <v>41</v>
      </c>
      <c r="F34" s="156">
        <f>ROUND((SUM(BF102:BF109) + SUM(BF127:BF159)),  2)</f>
        <v>0</v>
      </c>
      <c r="G34" s="37"/>
      <c r="H34" s="37"/>
      <c r="I34" s="157">
        <v>0.20000000000000001</v>
      </c>
      <c r="J34" s="156">
        <f>ROUND(((SUM(BF102:BF109) + SUM(BF127:BF159))*I34),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6" t="s">
        <v>42</v>
      </c>
      <c r="F35" s="156">
        <f>ROUND((SUM(BG102:BG109) + SUM(BG127:BG159)),  2)</f>
        <v>0</v>
      </c>
      <c r="G35" s="37"/>
      <c r="H35" s="37"/>
      <c r="I35" s="157">
        <v>0.20000000000000001</v>
      </c>
      <c r="J35" s="156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6" t="s">
        <v>43</v>
      </c>
      <c r="F36" s="156">
        <f>ROUND((SUM(BH102:BH109) + SUM(BH127:BH159)),  2)</f>
        <v>0</v>
      </c>
      <c r="G36" s="37"/>
      <c r="H36" s="37"/>
      <c r="I36" s="157">
        <v>0.20000000000000001</v>
      </c>
      <c r="J36" s="156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6" t="s">
        <v>44</v>
      </c>
      <c r="F37" s="156">
        <f>ROUND((SUM(BI102:BI109) + SUM(BI127:BI159)),  2)</f>
        <v>0</v>
      </c>
      <c r="G37" s="37"/>
      <c r="H37" s="37"/>
      <c r="I37" s="157">
        <v>0</v>
      </c>
      <c r="J37" s="156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1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8"/>
      <c r="D39" s="159" t="s">
        <v>45</v>
      </c>
      <c r="E39" s="160"/>
      <c r="F39" s="160"/>
      <c r="G39" s="161" t="s">
        <v>46</v>
      </c>
      <c r="H39" s="162" t="s">
        <v>47</v>
      </c>
      <c r="I39" s="163"/>
      <c r="J39" s="164">
        <f>SUM(J30:J37)</f>
        <v>0</v>
      </c>
      <c r="K39" s="165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1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I41" s="130"/>
      <c r="L41" s="19"/>
    </row>
    <row r="42" s="1" customFormat="1" ht="14.4" customHeight="1">
      <c r="B42" s="19"/>
      <c r="I42" s="130"/>
      <c r="L42" s="19"/>
    </row>
    <row r="43" s="1" customFormat="1" ht="14.4" customHeight="1">
      <c r="B43" s="19"/>
      <c r="I43" s="130"/>
      <c r="L43" s="19"/>
    </row>
    <row r="44" s="1" customFormat="1" ht="14.4" customHeight="1">
      <c r="B44" s="19"/>
      <c r="I44" s="130"/>
      <c r="L44" s="19"/>
    </row>
    <row r="45" s="1" customFormat="1" ht="14.4" customHeight="1">
      <c r="B45" s="19"/>
      <c r="I45" s="130"/>
      <c r="L45" s="19"/>
    </row>
    <row r="46" s="1" customFormat="1" ht="14.4" customHeight="1">
      <c r="B46" s="19"/>
      <c r="I46" s="130"/>
      <c r="L46" s="19"/>
    </row>
    <row r="47" s="1" customFormat="1" ht="14.4" customHeight="1">
      <c r="B47" s="19"/>
      <c r="I47" s="130"/>
      <c r="L47" s="19"/>
    </row>
    <row r="48" s="1" customFormat="1" ht="14.4" customHeight="1">
      <c r="B48" s="19"/>
      <c r="I48" s="130"/>
      <c r="L48" s="19"/>
    </row>
    <row r="49" s="1" customFormat="1" ht="14.4" customHeight="1">
      <c r="B49" s="19"/>
      <c r="I49" s="130"/>
      <c r="L49" s="19"/>
    </row>
    <row r="50" s="2" customFormat="1" ht="14.4" customHeight="1">
      <c r="B50" s="62"/>
      <c r="D50" s="166" t="s">
        <v>48</v>
      </c>
      <c r="E50" s="167"/>
      <c r="F50" s="167"/>
      <c r="G50" s="166" t="s">
        <v>49</v>
      </c>
      <c r="H50" s="167"/>
      <c r="I50" s="168"/>
      <c r="J50" s="167"/>
      <c r="K50" s="167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9" t="s">
        <v>50</v>
      </c>
      <c r="E61" s="170"/>
      <c r="F61" s="171" t="s">
        <v>51</v>
      </c>
      <c r="G61" s="169" t="s">
        <v>50</v>
      </c>
      <c r="H61" s="170"/>
      <c r="I61" s="172"/>
      <c r="J61" s="173" t="s">
        <v>51</v>
      </c>
      <c r="K61" s="170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6" t="s">
        <v>52</v>
      </c>
      <c r="E65" s="174"/>
      <c r="F65" s="174"/>
      <c r="G65" s="166" t="s">
        <v>53</v>
      </c>
      <c r="H65" s="174"/>
      <c r="I65" s="175"/>
      <c r="J65" s="174"/>
      <c r="K65" s="174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9" t="s">
        <v>50</v>
      </c>
      <c r="E76" s="170"/>
      <c r="F76" s="171" t="s">
        <v>51</v>
      </c>
      <c r="G76" s="169" t="s">
        <v>50</v>
      </c>
      <c r="H76" s="170"/>
      <c r="I76" s="172"/>
      <c r="J76" s="173" t="s">
        <v>51</v>
      </c>
      <c r="K76" s="170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76"/>
      <c r="C77" s="177"/>
      <c r="D77" s="177"/>
      <c r="E77" s="177"/>
      <c r="F77" s="177"/>
      <c r="G77" s="177"/>
      <c r="H77" s="177"/>
      <c r="I77" s="178"/>
      <c r="J77" s="177"/>
      <c r="K77" s="177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9"/>
      <c r="C81" s="180"/>
      <c r="D81" s="180"/>
      <c r="E81" s="180"/>
      <c r="F81" s="180"/>
      <c r="G81" s="180"/>
      <c r="H81" s="180"/>
      <c r="I81" s="181"/>
      <c r="J81" s="180"/>
      <c r="K81" s="180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85</v>
      </c>
      <c r="D82" s="39"/>
      <c r="E82" s="39"/>
      <c r="F82" s="39"/>
      <c r="G82" s="39"/>
      <c r="H82" s="39"/>
      <c r="I82" s="137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137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14</v>
      </c>
      <c r="D84" s="39"/>
      <c r="E84" s="39"/>
      <c r="F84" s="39"/>
      <c r="G84" s="39"/>
      <c r="H84" s="39"/>
      <c r="I84" s="137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7" customHeight="1">
      <c r="A85" s="37"/>
      <c r="B85" s="38"/>
      <c r="C85" s="39"/>
      <c r="D85" s="39"/>
      <c r="E85" s="75" t="str">
        <f>E7</f>
        <v>Položenie zámkovej dlažby na jestvujúcej spevnej ploche ul. Nádražná</v>
      </c>
      <c r="F85" s="39"/>
      <c r="G85" s="39"/>
      <c r="H85" s="39"/>
      <c r="I85" s="137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137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2" customHeight="1">
      <c r="A87" s="37"/>
      <c r="B87" s="38"/>
      <c r="C87" s="31" t="s">
        <v>18</v>
      </c>
      <c r="D87" s="39"/>
      <c r="E87" s="39"/>
      <c r="F87" s="26" t="str">
        <f>F10</f>
        <v>Partizánske</v>
      </c>
      <c r="G87" s="39"/>
      <c r="H87" s="39"/>
      <c r="I87" s="140" t="s">
        <v>20</v>
      </c>
      <c r="J87" s="78" t="str">
        <f>IF(J10="","",J10)</f>
        <v>12. 11. 2019</v>
      </c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137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5.15" customHeight="1">
      <c r="A89" s="37"/>
      <c r="B89" s="38"/>
      <c r="C89" s="31" t="s">
        <v>22</v>
      </c>
      <c r="D89" s="39"/>
      <c r="E89" s="39"/>
      <c r="F89" s="26" t="str">
        <f>E13</f>
        <v>Mesto Partizánske</v>
      </c>
      <c r="G89" s="39"/>
      <c r="H89" s="39"/>
      <c r="I89" s="140" t="s">
        <v>29</v>
      </c>
      <c r="J89" s="35" t="str">
        <f>E19</f>
        <v xml:space="preserve"> 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5.15" customHeight="1">
      <c r="A90" s="37"/>
      <c r="B90" s="38"/>
      <c r="C90" s="31" t="s">
        <v>27</v>
      </c>
      <c r="D90" s="39"/>
      <c r="E90" s="39"/>
      <c r="F90" s="26" t="str">
        <f>IF(E16="","",E16)</f>
        <v>Vyplň údaj</v>
      </c>
      <c r="G90" s="39"/>
      <c r="H90" s="39"/>
      <c r="I90" s="140" t="s">
        <v>33</v>
      </c>
      <c r="J90" s="35" t="str">
        <f>E22</f>
        <v xml:space="preserve"> </v>
      </c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0.32" customHeight="1">
      <c r="A91" s="37"/>
      <c r="B91" s="38"/>
      <c r="C91" s="39"/>
      <c r="D91" s="39"/>
      <c r="E91" s="39"/>
      <c r="F91" s="39"/>
      <c r="G91" s="39"/>
      <c r="H91" s="39"/>
      <c r="I91" s="137"/>
      <c r="J91" s="39"/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29.28" customHeight="1">
      <c r="A92" s="37"/>
      <c r="B92" s="38"/>
      <c r="C92" s="182" t="s">
        <v>86</v>
      </c>
      <c r="D92" s="183"/>
      <c r="E92" s="183"/>
      <c r="F92" s="183"/>
      <c r="G92" s="183"/>
      <c r="H92" s="183"/>
      <c r="I92" s="184"/>
      <c r="J92" s="185" t="s">
        <v>87</v>
      </c>
      <c r="K92" s="183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137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2.8" customHeight="1">
      <c r="A94" s="37"/>
      <c r="B94" s="38"/>
      <c r="C94" s="186" t="s">
        <v>88</v>
      </c>
      <c r="D94" s="39"/>
      <c r="E94" s="39"/>
      <c r="F94" s="39"/>
      <c r="G94" s="39"/>
      <c r="H94" s="39"/>
      <c r="I94" s="137"/>
      <c r="J94" s="109">
        <f>J127</f>
        <v>0</v>
      </c>
      <c r="K94" s="39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U94" s="16" t="s">
        <v>89</v>
      </c>
    </row>
    <row r="95" s="9" customFormat="1" ht="24.96" customHeight="1">
      <c r="A95" s="9"/>
      <c r="B95" s="187"/>
      <c r="C95" s="188"/>
      <c r="D95" s="189" t="s">
        <v>90</v>
      </c>
      <c r="E95" s="190"/>
      <c r="F95" s="190"/>
      <c r="G95" s="190"/>
      <c r="H95" s="190"/>
      <c r="I95" s="191"/>
      <c r="J95" s="192">
        <f>J128</f>
        <v>0</v>
      </c>
      <c r="K95" s="188"/>
      <c r="L95" s="193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94"/>
      <c r="C96" s="195"/>
      <c r="D96" s="196" t="s">
        <v>91</v>
      </c>
      <c r="E96" s="197"/>
      <c r="F96" s="197"/>
      <c r="G96" s="197"/>
      <c r="H96" s="197"/>
      <c r="I96" s="198"/>
      <c r="J96" s="199">
        <f>J129</f>
        <v>0</v>
      </c>
      <c r="K96" s="195"/>
      <c r="L96" s="20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94"/>
      <c r="C97" s="195"/>
      <c r="D97" s="196" t="s">
        <v>92</v>
      </c>
      <c r="E97" s="197"/>
      <c r="F97" s="197"/>
      <c r="G97" s="197"/>
      <c r="H97" s="197"/>
      <c r="I97" s="198"/>
      <c r="J97" s="199">
        <f>J144</f>
        <v>0</v>
      </c>
      <c r="K97" s="195"/>
      <c r="L97" s="20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94"/>
      <c r="C98" s="195"/>
      <c r="D98" s="196" t="s">
        <v>93</v>
      </c>
      <c r="E98" s="197"/>
      <c r="F98" s="197"/>
      <c r="G98" s="197"/>
      <c r="H98" s="197"/>
      <c r="I98" s="198"/>
      <c r="J98" s="199">
        <f>J151</f>
        <v>0</v>
      </c>
      <c r="K98" s="195"/>
      <c r="L98" s="20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4"/>
      <c r="C99" s="195"/>
      <c r="D99" s="196" t="s">
        <v>94</v>
      </c>
      <c r="E99" s="197"/>
      <c r="F99" s="197"/>
      <c r="G99" s="197"/>
      <c r="H99" s="197"/>
      <c r="I99" s="198"/>
      <c r="J99" s="199">
        <f>J158</f>
        <v>0</v>
      </c>
      <c r="K99" s="195"/>
      <c r="L99" s="20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2" customFormat="1" ht="21.84" customHeight="1">
      <c r="A100" s="37"/>
      <c r="B100" s="38"/>
      <c r="C100" s="39"/>
      <c r="D100" s="39"/>
      <c r="E100" s="39"/>
      <c r="F100" s="39"/>
      <c r="G100" s="39"/>
      <c r="H100" s="39"/>
      <c r="I100" s="137"/>
      <c r="J100" s="39"/>
      <c r="K100" s="39"/>
      <c r="L100" s="62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</row>
    <row r="101" s="2" customFormat="1" ht="6.96" customHeight="1">
      <c r="A101" s="37"/>
      <c r="B101" s="38"/>
      <c r="C101" s="39"/>
      <c r="D101" s="39"/>
      <c r="E101" s="39"/>
      <c r="F101" s="39"/>
      <c r="G101" s="39"/>
      <c r="H101" s="39"/>
      <c r="I101" s="137"/>
      <c r="J101" s="39"/>
      <c r="K101" s="39"/>
      <c r="L101" s="62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29.28" customHeight="1">
      <c r="A102" s="37"/>
      <c r="B102" s="38"/>
      <c r="C102" s="186" t="s">
        <v>95</v>
      </c>
      <c r="D102" s="39"/>
      <c r="E102" s="39"/>
      <c r="F102" s="39"/>
      <c r="G102" s="39"/>
      <c r="H102" s="39"/>
      <c r="I102" s="137"/>
      <c r="J102" s="201">
        <f>ROUND(J103 + J104 + J105 + J106 + J107 + J108,2)</f>
        <v>0</v>
      </c>
      <c r="K102" s="39"/>
      <c r="L102" s="62"/>
      <c r="N102" s="202" t="s">
        <v>39</v>
      </c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18" customHeight="1">
      <c r="A103" s="37"/>
      <c r="B103" s="38"/>
      <c r="C103" s="39"/>
      <c r="D103" s="203" t="s">
        <v>96</v>
      </c>
      <c r="E103" s="204"/>
      <c r="F103" s="204"/>
      <c r="G103" s="39"/>
      <c r="H103" s="39"/>
      <c r="I103" s="137"/>
      <c r="J103" s="205">
        <v>0</v>
      </c>
      <c r="K103" s="39"/>
      <c r="L103" s="206"/>
      <c r="M103" s="207"/>
      <c r="N103" s="208" t="s">
        <v>41</v>
      </c>
      <c r="O103" s="207"/>
      <c r="P103" s="207"/>
      <c r="Q103" s="207"/>
      <c r="R103" s="207"/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37"/>
      <c r="AF103" s="207"/>
      <c r="AG103" s="207"/>
      <c r="AH103" s="207"/>
      <c r="AI103" s="207"/>
      <c r="AJ103" s="207"/>
      <c r="AK103" s="207"/>
      <c r="AL103" s="207"/>
      <c r="AM103" s="207"/>
      <c r="AN103" s="207"/>
      <c r="AO103" s="207"/>
      <c r="AP103" s="207"/>
      <c r="AQ103" s="207"/>
      <c r="AR103" s="207"/>
      <c r="AS103" s="207"/>
      <c r="AT103" s="207"/>
      <c r="AU103" s="207"/>
      <c r="AV103" s="207"/>
      <c r="AW103" s="207"/>
      <c r="AX103" s="207"/>
      <c r="AY103" s="209" t="s">
        <v>97</v>
      </c>
      <c r="AZ103" s="207"/>
      <c r="BA103" s="207"/>
      <c r="BB103" s="207"/>
      <c r="BC103" s="207"/>
      <c r="BD103" s="207"/>
      <c r="BE103" s="210">
        <f>IF(N103="základná",J103,0)</f>
        <v>0</v>
      </c>
      <c r="BF103" s="210">
        <f>IF(N103="znížená",J103,0)</f>
        <v>0</v>
      </c>
      <c r="BG103" s="210">
        <f>IF(N103="zákl. prenesená",J103,0)</f>
        <v>0</v>
      </c>
      <c r="BH103" s="210">
        <f>IF(N103="zníž. prenesená",J103,0)</f>
        <v>0</v>
      </c>
      <c r="BI103" s="210">
        <f>IF(N103="nulová",J103,0)</f>
        <v>0</v>
      </c>
      <c r="BJ103" s="209" t="s">
        <v>98</v>
      </c>
      <c r="BK103" s="207"/>
      <c r="BL103" s="207"/>
      <c r="BM103" s="207"/>
    </row>
    <row r="104" s="2" customFormat="1" ht="18" customHeight="1">
      <c r="A104" s="37"/>
      <c r="B104" s="38"/>
      <c r="C104" s="39"/>
      <c r="D104" s="203" t="s">
        <v>99</v>
      </c>
      <c r="E104" s="204"/>
      <c r="F104" s="204"/>
      <c r="G104" s="39"/>
      <c r="H104" s="39"/>
      <c r="I104" s="137"/>
      <c r="J104" s="205">
        <v>0</v>
      </c>
      <c r="K104" s="39"/>
      <c r="L104" s="206"/>
      <c r="M104" s="207"/>
      <c r="N104" s="208" t="s">
        <v>41</v>
      </c>
      <c r="O104" s="207"/>
      <c r="P104" s="207"/>
      <c r="Q104" s="207"/>
      <c r="R104" s="207"/>
      <c r="S104" s="137"/>
      <c r="T104" s="137"/>
      <c r="U104" s="137"/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37"/>
      <c r="AF104" s="207"/>
      <c r="AG104" s="207"/>
      <c r="AH104" s="207"/>
      <c r="AI104" s="207"/>
      <c r="AJ104" s="207"/>
      <c r="AK104" s="207"/>
      <c r="AL104" s="207"/>
      <c r="AM104" s="207"/>
      <c r="AN104" s="207"/>
      <c r="AO104" s="207"/>
      <c r="AP104" s="207"/>
      <c r="AQ104" s="207"/>
      <c r="AR104" s="207"/>
      <c r="AS104" s="207"/>
      <c r="AT104" s="207"/>
      <c r="AU104" s="207"/>
      <c r="AV104" s="207"/>
      <c r="AW104" s="207"/>
      <c r="AX104" s="207"/>
      <c r="AY104" s="209" t="s">
        <v>97</v>
      </c>
      <c r="AZ104" s="207"/>
      <c r="BA104" s="207"/>
      <c r="BB104" s="207"/>
      <c r="BC104" s="207"/>
      <c r="BD104" s="207"/>
      <c r="BE104" s="210">
        <f>IF(N104="základná",J104,0)</f>
        <v>0</v>
      </c>
      <c r="BF104" s="210">
        <f>IF(N104="znížená",J104,0)</f>
        <v>0</v>
      </c>
      <c r="BG104" s="210">
        <f>IF(N104="zákl. prenesená",J104,0)</f>
        <v>0</v>
      </c>
      <c r="BH104" s="210">
        <f>IF(N104="zníž. prenesená",J104,0)</f>
        <v>0</v>
      </c>
      <c r="BI104" s="210">
        <f>IF(N104="nulová",J104,0)</f>
        <v>0</v>
      </c>
      <c r="BJ104" s="209" t="s">
        <v>98</v>
      </c>
      <c r="BK104" s="207"/>
      <c r="BL104" s="207"/>
      <c r="BM104" s="207"/>
    </row>
    <row r="105" s="2" customFormat="1" ht="18" customHeight="1">
      <c r="A105" s="37"/>
      <c r="B105" s="38"/>
      <c r="C105" s="39"/>
      <c r="D105" s="203" t="s">
        <v>100</v>
      </c>
      <c r="E105" s="204"/>
      <c r="F105" s="204"/>
      <c r="G105" s="39"/>
      <c r="H105" s="39"/>
      <c r="I105" s="137"/>
      <c r="J105" s="205">
        <v>0</v>
      </c>
      <c r="K105" s="39"/>
      <c r="L105" s="206"/>
      <c r="M105" s="207"/>
      <c r="N105" s="208" t="s">
        <v>41</v>
      </c>
      <c r="O105" s="207"/>
      <c r="P105" s="207"/>
      <c r="Q105" s="207"/>
      <c r="R105" s="207"/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37"/>
      <c r="AF105" s="207"/>
      <c r="AG105" s="207"/>
      <c r="AH105" s="207"/>
      <c r="AI105" s="207"/>
      <c r="AJ105" s="207"/>
      <c r="AK105" s="207"/>
      <c r="AL105" s="207"/>
      <c r="AM105" s="207"/>
      <c r="AN105" s="207"/>
      <c r="AO105" s="207"/>
      <c r="AP105" s="207"/>
      <c r="AQ105" s="207"/>
      <c r="AR105" s="207"/>
      <c r="AS105" s="207"/>
      <c r="AT105" s="207"/>
      <c r="AU105" s="207"/>
      <c r="AV105" s="207"/>
      <c r="AW105" s="207"/>
      <c r="AX105" s="207"/>
      <c r="AY105" s="209" t="s">
        <v>97</v>
      </c>
      <c r="AZ105" s="207"/>
      <c r="BA105" s="207"/>
      <c r="BB105" s="207"/>
      <c r="BC105" s="207"/>
      <c r="BD105" s="207"/>
      <c r="BE105" s="210">
        <f>IF(N105="základná",J105,0)</f>
        <v>0</v>
      </c>
      <c r="BF105" s="210">
        <f>IF(N105="znížená",J105,0)</f>
        <v>0</v>
      </c>
      <c r="BG105" s="210">
        <f>IF(N105="zákl. prenesená",J105,0)</f>
        <v>0</v>
      </c>
      <c r="BH105" s="210">
        <f>IF(N105="zníž. prenesená",J105,0)</f>
        <v>0</v>
      </c>
      <c r="BI105" s="210">
        <f>IF(N105="nulová",J105,0)</f>
        <v>0</v>
      </c>
      <c r="BJ105" s="209" t="s">
        <v>98</v>
      </c>
      <c r="BK105" s="207"/>
      <c r="BL105" s="207"/>
      <c r="BM105" s="207"/>
    </row>
    <row r="106" s="2" customFormat="1" ht="18" customHeight="1">
      <c r="A106" s="37"/>
      <c r="B106" s="38"/>
      <c r="C106" s="39"/>
      <c r="D106" s="203" t="s">
        <v>101</v>
      </c>
      <c r="E106" s="204"/>
      <c r="F106" s="204"/>
      <c r="G106" s="39"/>
      <c r="H106" s="39"/>
      <c r="I106" s="137"/>
      <c r="J106" s="205">
        <v>0</v>
      </c>
      <c r="K106" s="39"/>
      <c r="L106" s="206"/>
      <c r="M106" s="207"/>
      <c r="N106" s="208" t="s">
        <v>41</v>
      </c>
      <c r="O106" s="207"/>
      <c r="P106" s="207"/>
      <c r="Q106" s="207"/>
      <c r="R106" s="207"/>
      <c r="S106" s="137"/>
      <c r="T106" s="137"/>
      <c r="U106" s="137"/>
      <c r="V106" s="137"/>
      <c r="W106" s="137"/>
      <c r="X106" s="137"/>
      <c r="Y106" s="137"/>
      <c r="Z106" s="137"/>
      <c r="AA106" s="137"/>
      <c r="AB106" s="137"/>
      <c r="AC106" s="137"/>
      <c r="AD106" s="137"/>
      <c r="AE106" s="137"/>
      <c r="AF106" s="207"/>
      <c r="AG106" s="207"/>
      <c r="AH106" s="207"/>
      <c r="AI106" s="207"/>
      <c r="AJ106" s="207"/>
      <c r="AK106" s="207"/>
      <c r="AL106" s="207"/>
      <c r="AM106" s="207"/>
      <c r="AN106" s="207"/>
      <c r="AO106" s="207"/>
      <c r="AP106" s="207"/>
      <c r="AQ106" s="207"/>
      <c r="AR106" s="207"/>
      <c r="AS106" s="207"/>
      <c r="AT106" s="207"/>
      <c r="AU106" s="207"/>
      <c r="AV106" s="207"/>
      <c r="AW106" s="207"/>
      <c r="AX106" s="207"/>
      <c r="AY106" s="209" t="s">
        <v>97</v>
      </c>
      <c r="AZ106" s="207"/>
      <c r="BA106" s="207"/>
      <c r="BB106" s="207"/>
      <c r="BC106" s="207"/>
      <c r="BD106" s="207"/>
      <c r="BE106" s="210">
        <f>IF(N106="základná",J106,0)</f>
        <v>0</v>
      </c>
      <c r="BF106" s="210">
        <f>IF(N106="znížená",J106,0)</f>
        <v>0</v>
      </c>
      <c r="BG106" s="210">
        <f>IF(N106="zákl. prenesená",J106,0)</f>
        <v>0</v>
      </c>
      <c r="BH106" s="210">
        <f>IF(N106="zníž. prenesená",J106,0)</f>
        <v>0</v>
      </c>
      <c r="BI106" s="210">
        <f>IF(N106="nulová",J106,0)</f>
        <v>0</v>
      </c>
      <c r="BJ106" s="209" t="s">
        <v>98</v>
      </c>
      <c r="BK106" s="207"/>
      <c r="BL106" s="207"/>
      <c r="BM106" s="207"/>
    </row>
    <row r="107" s="2" customFormat="1" ht="18" customHeight="1">
      <c r="A107" s="37"/>
      <c r="B107" s="38"/>
      <c r="C107" s="39"/>
      <c r="D107" s="203" t="s">
        <v>102</v>
      </c>
      <c r="E107" s="204"/>
      <c r="F107" s="204"/>
      <c r="G107" s="39"/>
      <c r="H107" s="39"/>
      <c r="I107" s="137"/>
      <c r="J107" s="205">
        <v>0</v>
      </c>
      <c r="K107" s="39"/>
      <c r="L107" s="206"/>
      <c r="M107" s="207"/>
      <c r="N107" s="208" t="s">
        <v>41</v>
      </c>
      <c r="O107" s="207"/>
      <c r="P107" s="207"/>
      <c r="Q107" s="207"/>
      <c r="R107" s="207"/>
      <c r="S107" s="137"/>
      <c r="T107" s="137"/>
      <c r="U107" s="137"/>
      <c r="V107" s="137"/>
      <c r="W107" s="137"/>
      <c r="X107" s="137"/>
      <c r="Y107" s="137"/>
      <c r="Z107" s="137"/>
      <c r="AA107" s="137"/>
      <c r="AB107" s="137"/>
      <c r="AC107" s="137"/>
      <c r="AD107" s="137"/>
      <c r="AE107" s="137"/>
      <c r="AF107" s="207"/>
      <c r="AG107" s="207"/>
      <c r="AH107" s="207"/>
      <c r="AI107" s="207"/>
      <c r="AJ107" s="207"/>
      <c r="AK107" s="207"/>
      <c r="AL107" s="207"/>
      <c r="AM107" s="207"/>
      <c r="AN107" s="207"/>
      <c r="AO107" s="207"/>
      <c r="AP107" s="207"/>
      <c r="AQ107" s="207"/>
      <c r="AR107" s="207"/>
      <c r="AS107" s="207"/>
      <c r="AT107" s="207"/>
      <c r="AU107" s="207"/>
      <c r="AV107" s="207"/>
      <c r="AW107" s="207"/>
      <c r="AX107" s="207"/>
      <c r="AY107" s="209" t="s">
        <v>97</v>
      </c>
      <c r="AZ107" s="207"/>
      <c r="BA107" s="207"/>
      <c r="BB107" s="207"/>
      <c r="BC107" s="207"/>
      <c r="BD107" s="207"/>
      <c r="BE107" s="210">
        <f>IF(N107="základná",J107,0)</f>
        <v>0</v>
      </c>
      <c r="BF107" s="210">
        <f>IF(N107="znížená",J107,0)</f>
        <v>0</v>
      </c>
      <c r="BG107" s="210">
        <f>IF(N107="zákl. prenesená",J107,0)</f>
        <v>0</v>
      </c>
      <c r="BH107" s="210">
        <f>IF(N107="zníž. prenesená",J107,0)</f>
        <v>0</v>
      </c>
      <c r="BI107" s="210">
        <f>IF(N107="nulová",J107,0)</f>
        <v>0</v>
      </c>
      <c r="BJ107" s="209" t="s">
        <v>98</v>
      </c>
      <c r="BK107" s="207"/>
      <c r="BL107" s="207"/>
      <c r="BM107" s="207"/>
    </row>
    <row r="108" s="2" customFormat="1" ht="18" customHeight="1">
      <c r="A108" s="37"/>
      <c r="B108" s="38"/>
      <c r="C108" s="39"/>
      <c r="D108" s="204" t="s">
        <v>103</v>
      </c>
      <c r="E108" s="39"/>
      <c r="F108" s="39"/>
      <c r="G108" s="39"/>
      <c r="H108" s="39"/>
      <c r="I108" s="137"/>
      <c r="J108" s="205">
        <f>ROUND(J28*T108,2)</f>
        <v>0</v>
      </c>
      <c r="K108" s="39"/>
      <c r="L108" s="206"/>
      <c r="M108" s="207"/>
      <c r="N108" s="208" t="s">
        <v>41</v>
      </c>
      <c r="O108" s="207"/>
      <c r="P108" s="207"/>
      <c r="Q108" s="207"/>
      <c r="R108" s="207"/>
      <c r="S108" s="137"/>
      <c r="T108" s="137"/>
      <c r="U108" s="137"/>
      <c r="V108" s="137"/>
      <c r="W108" s="137"/>
      <c r="X108" s="137"/>
      <c r="Y108" s="137"/>
      <c r="Z108" s="137"/>
      <c r="AA108" s="137"/>
      <c r="AB108" s="137"/>
      <c r="AC108" s="137"/>
      <c r="AD108" s="137"/>
      <c r="AE108" s="137"/>
      <c r="AF108" s="207"/>
      <c r="AG108" s="207"/>
      <c r="AH108" s="207"/>
      <c r="AI108" s="207"/>
      <c r="AJ108" s="207"/>
      <c r="AK108" s="207"/>
      <c r="AL108" s="207"/>
      <c r="AM108" s="207"/>
      <c r="AN108" s="207"/>
      <c r="AO108" s="207"/>
      <c r="AP108" s="207"/>
      <c r="AQ108" s="207"/>
      <c r="AR108" s="207"/>
      <c r="AS108" s="207"/>
      <c r="AT108" s="207"/>
      <c r="AU108" s="207"/>
      <c r="AV108" s="207"/>
      <c r="AW108" s="207"/>
      <c r="AX108" s="207"/>
      <c r="AY108" s="209" t="s">
        <v>104</v>
      </c>
      <c r="AZ108" s="207"/>
      <c r="BA108" s="207"/>
      <c r="BB108" s="207"/>
      <c r="BC108" s="207"/>
      <c r="BD108" s="207"/>
      <c r="BE108" s="210">
        <f>IF(N108="základná",J108,0)</f>
        <v>0</v>
      </c>
      <c r="BF108" s="210">
        <f>IF(N108="znížená",J108,0)</f>
        <v>0</v>
      </c>
      <c r="BG108" s="210">
        <f>IF(N108="zákl. prenesená",J108,0)</f>
        <v>0</v>
      </c>
      <c r="BH108" s="210">
        <f>IF(N108="zníž. prenesená",J108,0)</f>
        <v>0</v>
      </c>
      <c r="BI108" s="210">
        <f>IF(N108="nulová",J108,0)</f>
        <v>0</v>
      </c>
      <c r="BJ108" s="209" t="s">
        <v>98</v>
      </c>
      <c r="BK108" s="207"/>
      <c r="BL108" s="207"/>
      <c r="BM108" s="207"/>
    </row>
    <row r="109" s="2" customFormat="1">
      <c r="A109" s="37"/>
      <c r="B109" s="38"/>
      <c r="C109" s="39"/>
      <c r="D109" s="39"/>
      <c r="E109" s="39"/>
      <c r="F109" s="39"/>
      <c r="G109" s="39"/>
      <c r="H109" s="39"/>
      <c r="I109" s="137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9.28" customHeight="1">
      <c r="A110" s="37"/>
      <c r="B110" s="38"/>
      <c r="C110" s="211" t="s">
        <v>105</v>
      </c>
      <c r="D110" s="183"/>
      <c r="E110" s="183"/>
      <c r="F110" s="183"/>
      <c r="G110" s="183"/>
      <c r="H110" s="183"/>
      <c r="I110" s="184"/>
      <c r="J110" s="212">
        <f>ROUND(J94+J102,2)</f>
        <v>0</v>
      </c>
      <c r="K110" s="183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6.96" customHeight="1">
      <c r="A111" s="37"/>
      <c r="B111" s="65"/>
      <c r="C111" s="66"/>
      <c r="D111" s="66"/>
      <c r="E111" s="66"/>
      <c r="F111" s="66"/>
      <c r="G111" s="66"/>
      <c r="H111" s="66"/>
      <c r="I111" s="178"/>
      <c r="J111" s="66"/>
      <c r="K111" s="66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5" s="2" customFormat="1" ht="6.96" customHeight="1">
      <c r="A115" s="37"/>
      <c r="B115" s="67"/>
      <c r="C115" s="68"/>
      <c r="D115" s="68"/>
      <c r="E115" s="68"/>
      <c r="F115" s="68"/>
      <c r="G115" s="68"/>
      <c r="H115" s="68"/>
      <c r="I115" s="181"/>
      <c r="J115" s="68"/>
      <c r="K115" s="68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24.96" customHeight="1">
      <c r="A116" s="37"/>
      <c r="B116" s="38"/>
      <c r="C116" s="22" t="s">
        <v>106</v>
      </c>
      <c r="D116" s="39"/>
      <c r="E116" s="39"/>
      <c r="F116" s="39"/>
      <c r="G116" s="39"/>
      <c r="H116" s="39"/>
      <c r="I116" s="137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38"/>
      <c r="C117" s="39"/>
      <c r="D117" s="39"/>
      <c r="E117" s="39"/>
      <c r="F117" s="39"/>
      <c r="G117" s="39"/>
      <c r="H117" s="39"/>
      <c r="I117" s="137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2" customHeight="1">
      <c r="A118" s="37"/>
      <c r="B118" s="38"/>
      <c r="C118" s="31" t="s">
        <v>14</v>
      </c>
      <c r="D118" s="39"/>
      <c r="E118" s="39"/>
      <c r="F118" s="39"/>
      <c r="G118" s="39"/>
      <c r="H118" s="39"/>
      <c r="I118" s="137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7" customHeight="1">
      <c r="A119" s="37"/>
      <c r="B119" s="38"/>
      <c r="C119" s="39"/>
      <c r="D119" s="39"/>
      <c r="E119" s="75" t="str">
        <f>E7</f>
        <v>Položenie zámkovej dlažby na jestvujúcej spevnej ploche ul. Nádražná</v>
      </c>
      <c r="F119" s="39"/>
      <c r="G119" s="39"/>
      <c r="H119" s="39"/>
      <c r="I119" s="137"/>
      <c r="J119" s="39"/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9"/>
      <c r="D120" s="39"/>
      <c r="E120" s="39"/>
      <c r="F120" s="39"/>
      <c r="G120" s="39"/>
      <c r="H120" s="39"/>
      <c r="I120" s="137"/>
      <c r="J120" s="39"/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18</v>
      </c>
      <c r="D121" s="39"/>
      <c r="E121" s="39"/>
      <c r="F121" s="26" t="str">
        <f>F10</f>
        <v>Partizánske</v>
      </c>
      <c r="G121" s="39"/>
      <c r="H121" s="39"/>
      <c r="I121" s="140" t="s">
        <v>20</v>
      </c>
      <c r="J121" s="78" t="str">
        <f>IF(J10="","",J10)</f>
        <v>12. 11. 2019</v>
      </c>
      <c r="K121" s="39"/>
      <c r="L121" s="62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9"/>
      <c r="D122" s="39"/>
      <c r="E122" s="39"/>
      <c r="F122" s="39"/>
      <c r="G122" s="39"/>
      <c r="H122" s="39"/>
      <c r="I122" s="137"/>
      <c r="J122" s="39"/>
      <c r="K122" s="39"/>
      <c r="L122" s="62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5.15" customHeight="1">
      <c r="A123" s="37"/>
      <c r="B123" s="38"/>
      <c r="C123" s="31" t="s">
        <v>22</v>
      </c>
      <c r="D123" s="39"/>
      <c r="E123" s="39"/>
      <c r="F123" s="26" t="str">
        <f>E13</f>
        <v>Mesto Partizánske</v>
      </c>
      <c r="G123" s="39"/>
      <c r="H123" s="39"/>
      <c r="I123" s="140" t="s">
        <v>29</v>
      </c>
      <c r="J123" s="35" t="str">
        <f>E19</f>
        <v xml:space="preserve"> </v>
      </c>
      <c r="K123" s="39"/>
      <c r="L123" s="62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5.15" customHeight="1">
      <c r="A124" s="37"/>
      <c r="B124" s="38"/>
      <c r="C124" s="31" t="s">
        <v>27</v>
      </c>
      <c r="D124" s="39"/>
      <c r="E124" s="39"/>
      <c r="F124" s="26" t="str">
        <f>IF(E16="","",E16)</f>
        <v>Vyplň údaj</v>
      </c>
      <c r="G124" s="39"/>
      <c r="H124" s="39"/>
      <c r="I124" s="140" t="s">
        <v>33</v>
      </c>
      <c r="J124" s="35" t="str">
        <f>E22</f>
        <v xml:space="preserve"> </v>
      </c>
      <c r="K124" s="39"/>
      <c r="L124" s="62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0.32" customHeight="1">
      <c r="A125" s="37"/>
      <c r="B125" s="38"/>
      <c r="C125" s="39"/>
      <c r="D125" s="39"/>
      <c r="E125" s="39"/>
      <c r="F125" s="39"/>
      <c r="G125" s="39"/>
      <c r="H125" s="39"/>
      <c r="I125" s="137"/>
      <c r="J125" s="39"/>
      <c r="K125" s="39"/>
      <c r="L125" s="62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11" customFormat="1" ht="29.28" customHeight="1">
      <c r="A126" s="213"/>
      <c r="B126" s="214"/>
      <c r="C126" s="215" t="s">
        <v>107</v>
      </c>
      <c r="D126" s="216" t="s">
        <v>60</v>
      </c>
      <c r="E126" s="216" t="s">
        <v>56</v>
      </c>
      <c r="F126" s="216" t="s">
        <v>57</v>
      </c>
      <c r="G126" s="216" t="s">
        <v>108</v>
      </c>
      <c r="H126" s="216" t="s">
        <v>109</v>
      </c>
      <c r="I126" s="217" t="s">
        <v>110</v>
      </c>
      <c r="J126" s="218" t="s">
        <v>87</v>
      </c>
      <c r="K126" s="219" t="s">
        <v>111</v>
      </c>
      <c r="L126" s="220"/>
      <c r="M126" s="99" t="s">
        <v>1</v>
      </c>
      <c r="N126" s="100" t="s">
        <v>39</v>
      </c>
      <c r="O126" s="100" t="s">
        <v>112</v>
      </c>
      <c r="P126" s="100" t="s">
        <v>113</v>
      </c>
      <c r="Q126" s="100" t="s">
        <v>114</v>
      </c>
      <c r="R126" s="100" t="s">
        <v>115</v>
      </c>
      <c r="S126" s="100" t="s">
        <v>116</v>
      </c>
      <c r="T126" s="101" t="s">
        <v>117</v>
      </c>
      <c r="U126" s="213"/>
      <c r="V126" s="213"/>
      <c r="W126" s="213"/>
      <c r="X126" s="213"/>
      <c r="Y126" s="213"/>
      <c r="Z126" s="213"/>
      <c r="AA126" s="213"/>
      <c r="AB126" s="213"/>
      <c r="AC126" s="213"/>
      <c r="AD126" s="213"/>
      <c r="AE126" s="213"/>
    </row>
    <row r="127" s="2" customFormat="1" ht="22.8" customHeight="1">
      <c r="A127" s="37"/>
      <c r="B127" s="38"/>
      <c r="C127" s="106" t="s">
        <v>83</v>
      </c>
      <c r="D127" s="39"/>
      <c r="E127" s="39"/>
      <c r="F127" s="39"/>
      <c r="G127" s="39"/>
      <c r="H127" s="39"/>
      <c r="I127" s="137"/>
      <c r="J127" s="221">
        <f>BK127</f>
        <v>0</v>
      </c>
      <c r="K127" s="39"/>
      <c r="L127" s="43"/>
      <c r="M127" s="102"/>
      <c r="N127" s="222"/>
      <c r="O127" s="103"/>
      <c r="P127" s="223">
        <f>P128</f>
        <v>0</v>
      </c>
      <c r="Q127" s="103"/>
      <c r="R127" s="223">
        <f>R128</f>
        <v>179.16573199999999</v>
      </c>
      <c r="S127" s="103"/>
      <c r="T127" s="224">
        <f>T128</f>
        <v>4.0487499999999992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T127" s="16" t="s">
        <v>74</v>
      </c>
      <c r="AU127" s="16" t="s">
        <v>89</v>
      </c>
      <c r="BK127" s="225">
        <f>BK128</f>
        <v>0</v>
      </c>
    </row>
    <row r="128" s="12" customFormat="1" ht="25.92" customHeight="1">
      <c r="A128" s="12"/>
      <c r="B128" s="226"/>
      <c r="C128" s="227"/>
      <c r="D128" s="228" t="s">
        <v>74</v>
      </c>
      <c r="E128" s="229" t="s">
        <v>118</v>
      </c>
      <c r="F128" s="229" t="s">
        <v>119</v>
      </c>
      <c r="G128" s="227"/>
      <c r="H128" s="227"/>
      <c r="I128" s="230"/>
      <c r="J128" s="231">
        <f>BK128</f>
        <v>0</v>
      </c>
      <c r="K128" s="227"/>
      <c r="L128" s="232"/>
      <c r="M128" s="233"/>
      <c r="N128" s="234"/>
      <c r="O128" s="234"/>
      <c r="P128" s="235">
        <f>P129+P144+P151+P158</f>
        <v>0</v>
      </c>
      <c r="Q128" s="234"/>
      <c r="R128" s="235">
        <f>R129+R144+R151+R158</f>
        <v>179.16573199999999</v>
      </c>
      <c r="S128" s="234"/>
      <c r="T128" s="236">
        <f>T129+T144+T151+T158</f>
        <v>4.0487499999999992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37" t="s">
        <v>80</v>
      </c>
      <c r="AT128" s="238" t="s">
        <v>74</v>
      </c>
      <c r="AU128" s="238" t="s">
        <v>75</v>
      </c>
      <c r="AY128" s="237" t="s">
        <v>120</v>
      </c>
      <c r="BK128" s="239">
        <f>BK129+BK144+BK151+BK158</f>
        <v>0</v>
      </c>
    </row>
    <row r="129" s="12" customFormat="1" ht="22.8" customHeight="1">
      <c r="A129" s="12"/>
      <c r="B129" s="226"/>
      <c r="C129" s="227"/>
      <c r="D129" s="228" t="s">
        <v>74</v>
      </c>
      <c r="E129" s="240" t="s">
        <v>80</v>
      </c>
      <c r="F129" s="240" t="s">
        <v>121</v>
      </c>
      <c r="G129" s="227"/>
      <c r="H129" s="227"/>
      <c r="I129" s="230"/>
      <c r="J129" s="241">
        <f>BK129</f>
        <v>0</v>
      </c>
      <c r="K129" s="227"/>
      <c r="L129" s="232"/>
      <c r="M129" s="233"/>
      <c r="N129" s="234"/>
      <c r="O129" s="234"/>
      <c r="P129" s="235">
        <f>SUM(P130:P143)</f>
        <v>0</v>
      </c>
      <c r="Q129" s="234"/>
      <c r="R129" s="235">
        <f>SUM(R130:R143)</f>
        <v>0</v>
      </c>
      <c r="S129" s="234"/>
      <c r="T129" s="236">
        <f>SUM(T130:T143)</f>
        <v>4.0487499999999992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37" t="s">
        <v>80</v>
      </c>
      <c r="AT129" s="238" t="s">
        <v>74</v>
      </c>
      <c r="AU129" s="238" t="s">
        <v>80</v>
      </c>
      <c r="AY129" s="237" t="s">
        <v>120</v>
      </c>
      <c r="BK129" s="239">
        <f>SUM(BK130:BK143)</f>
        <v>0</v>
      </c>
    </row>
    <row r="130" s="2" customFormat="1" ht="24" customHeight="1">
      <c r="A130" s="37"/>
      <c r="B130" s="38"/>
      <c r="C130" s="242" t="s">
        <v>80</v>
      </c>
      <c r="D130" s="242" t="s">
        <v>122</v>
      </c>
      <c r="E130" s="243" t="s">
        <v>123</v>
      </c>
      <c r="F130" s="244" t="s">
        <v>124</v>
      </c>
      <c r="G130" s="245" t="s">
        <v>125</v>
      </c>
      <c r="H130" s="246">
        <v>17.199999999999999</v>
      </c>
      <c r="I130" s="247"/>
      <c r="J130" s="246">
        <f>ROUND(I130*H130,3)</f>
        <v>0</v>
      </c>
      <c r="K130" s="248"/>
      <c r="L130" s="43"/>
      <c r="M130" s="249" t="s">
        <v>1</v>
      </c>
      <c r="N130" s="250" t="s">
        <v>41</v>
      </c>
      <c r="O130" s="90"/>
      <c r="P130" s="251">
        <f>O130*H130</f>
        <v>0</v>
      </c>
      <c r="Q130" s="251">
        <v>0</v>
      </c>
      <c r="R130" s="251">
        <f>Q130*H130</f>
        <v>0</v>
      </c>
      <c r="S130" s="251">
        <v>0.16</v>
      </c>
      <c r="T130" s="252">
        <f>S130*H130</f>
        <v>2.7519999999999998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53" t="s">
        <v>126</v>
      </c>
      <c r="AT130" s="253" t="s">
        <v>122</v>
      </c>
      <c r="AU130" s="253" t="s">
        <v>98</v>
      </c>
      <c r="AY130" s="16" t="s">
        <v>120</v>
      </c>
      <c r="BE130" s="254">
        <f>IF(N130="základná",J130,0)</f>
        <v>0</v>
      </c>
      <c r="BF130" s="254">
        <f>IF(N130="znížená",J130,0)</f>
        <v>0</v>
      </c>
      <c r="BG130" s="254">
        <f>IF(N130="zákl. prenesená",J130,0)</f>
        <v>0</v>
      </c>
      <c r="BH130" s="254">
        <f>IF(N130="zníž. prenesená",J130,0)</f>
        <v>0</v>
      </c>
      <c r="BI130" s="254">
        <f>IF(N130="nulová",J130,0)</f>
        <v>0</v>
      </c>
      <c r="BJ130" s="16" t="s">
        <v>98</v>
      </c>
      <c r="BK130" s="255">
        <f>ROUND(I130*H130,3)</f>
        <v>0</v>
      </c>
      <c r="BL130" s="16" t="s">
        <v>126</v>
      </c>
      <c r="BM130" s="253" t="s">
        <v>127</v>
      </c>
    </row>
    <row r="131" s="13" customFormat="1">
      <c r="A131" s="13"/>
      <c r="B131" s="256"/>
      <c r="C131" s="257"/>
      <c r="D131" s="258" t="s">
        <v>128</v>
      </c>
      <c r="E131" s="259" t="s">
        <v>1</v>
      </c>
      <c r="F131" s="260" t="s">
        <v>129</v>
      </c>
      <c r="G131" s="257"/>
      <c r="H131" s="261">
        <v>3</v>
      </c>
      <c r="I131" s="262"/>
      <c r="J131" s="257"/>
      <c r="K131" s="257"/>
      <c r="L131" s="263"/>
      <c r="M131" s="264"/>
      <c r="N131" s="265"/>
      <c r="O131" s="265"/>
      <c r="P131" s="265"/>
      <c r="Q131" s="265"/>
      <c r="R131" s="265"/>
      <c r="S131" s="265"/>
      <c r="T131" s="266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67" t="s">
        <v>128</v>
      </c>
      <c r="AU131" s="267" t="s">
        <v>98</v>
      </c>
      <c r="AV131" s="13" t="s">
        <v>98</v>
      </c>
      <c r="AW131" s="13" t="s">
        <v>31</v>
      </c>
      <c r="AX131" s="13" t="s">
        <v>75</v>
      </c>
      <c r="AY131" s="267" t="s">
        <v>120</v>
      </c>
    </row>
    <row r="132" s="13" customFormat="1">
      <c r="A132" s="13"/>
      <c r="B132" s="256"/>
      <c r="C132" s="257"/>
      <c r="D132" s="258" t="s">
        <v>128</v>
      </c>
      <c r="E132" s="259" t="s">
        <v>1</v>
      </c>
      <c r="F132" s="260" t="s">
        <v>130</v>
      </c>
      <c r="G132" s="257"/>
      <c r="H132" s="261">
        <v>14.199999999999999</v>
      </c>
      <c r="I132" s="262"/>
      <c r="J132" s="257"/>
      <c r="K132" s="257"/>
      <c r="L132" s="263"/>
      <c r="M132" s="264"/>
      <c r="N132" s="265"/>
      <c r="O132" s="265"/>
      <c r="P132" s="265"/>
      <c r="Q132" s="265"/>
      <c r="R132" s="265"/>
      <c r="S132" s="265"/>
      <c r="T132" s="266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67" t="s">
        <v>128</v>
      </c>
      <c r="AU132" s="267" t="s">
        <v>98</v>
      </c>
      <c r="AV132" s="13" t="s">
        <v>98</v>
      </c>
      <c r="AW132" s="13" t="s">
        <v>31</v>
      </c>
      <c r="AX132" s="13" t="s">
        <v>75</v>
      </c>
      <c r="AY132" s="267" t="s">
        <v>120</v>
      </c>
    </row>
    <row r="133" s="14" customFormat="1">
      <c r="A133" s="14"/>
      <c r="B133" s="268"/>
      <c r="C133" s="269"/>
      <c r="D133" s="258" t="s">
        <v>128</v>
      </c>
      <c r="E133" s="270" t="s">
        <v>1</v>
      </c>
      <c r="F133" s="271" t="s">
        <v>131</v>
      </c>
      <c r="G133" s="269"/>
      <c r="H133" s="272">
        <v>17.199999999999999</v>
      </c>
      <c r="I133" s="273"/>
      <c r="J133" s="269"/>
      <c r="K133" s="269"/>
      <c r="L133" s="274"/>
      <c r="M133" s="275"/>
      <c r="N133" s="276"/>
      <c r="O133" s="276"/>
      <c r="P133" s="276"/>
      <c r="Q133" s="276"/>
      <c r="R133" s="276"/>
      <c r="S133" s="276"/>
      <c r="T133" s="277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T133" s="278" t="s">
        <v>128</v>
      </c>
      <c r="AU133" s="278" t="s">
        <v>98</v>
      </c>
      <c r="AV133" s="14" t="s">
        <v>126</v>
      </c>
      <c r="AW133" s="14" t="s">
        <v>31</v>
      </c>
      <c r="AX133" s="14" t="s">
        <v>80</v>
      </c>
      <c r="AY133" s="278" t="s">
        <v>120</v>
      </c>
    </row>
    <row r="134" s="2" customFormat="1" ht="24" customHeight="1">
      <c r="A134" s="37"/>
      <c r="B134" s="38"/>
      <c r="C134" s="242" t="s">
        <v>98</v>
      </c>
      <c r="D134" s="242" t="s">
        <v>122</v>
      </c>
      <c r="E134" s="243" t="s">
        <v>132</v>
      </c>
      <c r="F134" s="244" t="s">
        <v>133</v>
      </c>
      <c r="G134" s="245" t="s">
        <v>125</v>
      </c>
      <c r="H134" s="246">
        <v>3.8300000000000001</v>
      </c>
      <c r="I134" s="247"/>
      <c r="J134" s="246">
        <f>ROUND(I134*H134,3)</f>
        <v>0</v>
      </c>
      <c r="K134" s="248"/>
      <c r="L134" s="43"/>
      <c r="M134" s="249" t="s">
        <v>1</v>
      </c>
      <c r="N134" s="250" t="s">
        <v>41</v>
      </c>
      <c r="O134" s="90"/>
      <c r="P134" s="251">
        <f>O134*H134</f>
        <v>0</v>
      </c>
      <c r="Q134" s="251">
        <v>0</v>
      </c>
      <c r="R134" s="251">
        <f>Q134*H134</f>
        <v>0</v>
      </c>
      <c r="S134" s="251">
        <v>0.22500000000000001</v>
      </c>
      <c r="T134" s="252">
        <f>S134*H134</f>
        <v>0.86175000000000002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53" t="s">
        <v>126</v>
      </c>
      <c r="AT134" s="253" t="s">
        <v>122</v>
      </c>
      <c r="AU134" s="253" t="s">
        <v>98</v>
      </c>
      <c r="AY134" s="16" t="s">
        <v>120</v>
      </c>
      <c r="BE134" s="254">
        <f>IF(N134="základná",J134,0)</f>
        <v>0</v>
      </c>
      <c r="BF134" s="254">
        <f>IF(N134="znížená",J134,0)</f>
        <v>0</v>
      </c>
      <c r="BG134" s="254">
        <f>IF(N134="zákl. prenesená",J134,0)</f>
        <v>0</v>
      </c>
      <c r="BH134" s="254">
        <f>IF(N134="zníž. prenesená",J134,0)</f>
        <v>0</v>
      </c>
      <c r="BI134" s="254">
        <f>IF(N134="nulová",J134,0)</f>
        <v>0</v>
      </c>
      <c r="BJ134" s="16" t="s">
        <v>98</v>
      </c>
      <c r="BK134" s="255">
        <f>ROUND(I134*H134,3)</f>
        <v>0</v>
      </c>
      <c r="BL134" s="16" t="s">
        <v>126</v>
      </c>
      <c r="BM134" s="253" t="s">
        <v>134</v>
      </c>
    </row>
    <row r="135" s="13" customFormat="1">
      <c r="A135" s="13"/>
      <c r="B135" s="256"/>
      <c r="C135" s="257"/>
      <c r="D135" s="258" t="s">
        <v>128</v>
      </c>
      <c r="E135" s="259" t="s">
        <v>1</v>
      </c>
      <c r="F135" s="260" t="s">
        <v>135</v>
      </c>
      <c r="G135" s="257"/>
      <c r="H135" s="261">
        <v>3.8300000000000001</v>
      </c>
      <c r="I135" s="262"/>
      <c r="J135" s="257"/>
      <c r="K135" s="257"/>
      <c r="L135" s="263"/>
      <c r="M135" s="264"/>
      <c r="N135" s="265"/>
      <c r="O135" s="265"/>
      <c r="P135" s="265"/>
      <c r="Q135" s="265"/>
      <c r="R135" s="265"/>
      <c r="S135" s="265"/>
      <c r="T135" s="266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7" t="s">
        <v>128</v>
      </c>
      <c r="AU135" s="267" t="s">
        <v>98</v>
      </c>
      <c r="AV135" s="13" t="s">
        <v>98</v>
      </c>
      <c r="AW135" s="13" t="s">
        <v>31</v>
      </c>
      <c r="AX135" s="13" t="s">
        <v>80</v>
      </c>
      <c r="AY135" s="267" t="s">
        <v>120</v>
      </c>
    </row>
    <row r="136" s="2" customFormat="1" ht="24" customHeight="1">
      <c r="A136" s="37"/>
      <c r="B136" s="38"/>
      <c r="C136" s="242" t="s">
        <v>136</v>
      </c>
      <c r="D136" s="242" t="s">
        <v>122</v>
      </c>
      <c r="E136" s="243" t="s">
        <v>137</v>
      </c>
      <c r="F136" s="244" t="s">
        <v>138</v>
      </c>
      <c r="G136" s="245" t="s">
        <v>139</v>
      </c>
      <c r="H136" s="246">
        <v>3</v>
      </c>
      <c r="I136" s="247"/>
      <c r="J136" s="246">
        <f>ROUND(I136*H136,3)</f>
        <v>0</v>
      </c>
      <c r="K136" s="248"/>
      <c r="L136" s="43"/>
      <c r="M136" s="249" t="s">
        <v>1</v>
      </c>
      <c r="N136" s="250" t="s">
        <v>41</v>
      </c>
      <c r="O136" s="90"/>
      <c r="P136" s="251">
        <f>O136*H136</f>
        <v>0</v>
      </c>
      <c r="Q136" s="251">
        <v>0</v>
      </c>
      <c r="R136" s="251">
        <f>Q136*H136</f>
        <v>0</v>
      </c>
      <c r="S136" s="251">
        <v>0.14499999999999999</v>
      </c>
      <c r="T136" s="252">
        <f>S136*H136</f>
        <v>0.43499999999999994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53" t="s">
        <v>126</v>
      </c>
      <c r="AT136" s="253" t="s">
        <v>122</v>
      </c>
      <c r="AU136" s="253" t="s">
        <v>98</v>
      </c>
      <c r="AY136" s="16" t="s">
        <v>120</v>
      </c>
      <c r="BE136" s="254">
        <f>IF(N136="základná",J136,0)</f>
        <v>0</v>
      </c>
      <c r="BF136" s="254">
        <f>IF(N136="znížená",J136,0)</f>
        <v>0</v>
      </c>
      <c r="BG136" s="254">
        <f>IF(N136="zákl. prenesená",J136,0)</f>
        <v>0</v>
      </c>
      <c r="BH136" s="254">
        <f>IF(N136="zníž. prenesená",J136,0)</f>
        <v>0</v>
      </c>
      <c r="BI136" s="254">
        <f>IF(N136="nulová",J136,0)</f>
        <v>0</v>
      </c>
      <c r="BJ136" s="16" t="s">
        <v>98</v>
      </c>
      <c r="BK136" s="255">
        <f>ROUND(I136*H136,3)</f>
        <v>0</v>
      </c>
      <c r="BL136" s="16" t="s">
        <v>126</v>
      </c>
      <c r="BM136" s="253" t="s">
        <v>140</v>
      </c>
    </row>
    <row r="137" s="2" customFormat="1" ht="24" customHeight="1">
      <c r="A137" s="37"/>
      <c r="B137" s="38"/>
      <c r="C137" s="242" t="s">
        <v>126</v>
      </c>
      <c r="D137" s="242" t="s">
        <v>122</v>
      </c>
      <c r="E137" s="243" t="s">
        <v>141</v>
      </c>
      <c r="F137" s="244" t="s">
        <v>142</v>
      </c>
      <c r="G137" s="245" t="s">
        <v>143</v>
      </c>
      <c r="H137" s="246">
        <v>10.800000000000001</v>
      </c>
      <c r="I137" s="247"/>
      <c r="J137" s="246">
        <f>ROUND(I137*H137,3)</f>
        <v>0</v>
      </c>
      <c r="K137" s="248"/>
      <c r="L137" s="43"/>
      <c r="M137" s="249" t="s">
        <v>1</v>
      </c>
      <c r="N137" s="250" t="s">
        <v>41</v>
      </c>
      <c r="O137" s="90"/>
      <c r="P137" s="251">
        <f>O137*H137</f>
        <v>0</v>
      </c>
      <c r="Q137" s="251">
        <v>0</v>
      </c>
      <c r="R137" s="251">
        <f>Q137*H137</f>
        <v>0</v>
      </c>
      <c r="S137" s="251">
        <v>0</v>
      </c>
      <c r="T137" s="252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53" t="s">
        <v>126</v>
      </c>
      <c r="AT137" s="253" t="s">
        <v>122</v>
      </c>
      <c r="AU137" s="253" t="s">
        <v>98</v>
      </c>
      <c r="AY137" s="16" t="s">
        <v>120</v>
      </c>
      <c r="BE137" s="254">
        <f>IF(N137="základná",J137,0)</f>
        <v>0</v>
      </c>
      <c r="BF137" s="254">
        <f>IF(N137="znížená",J137,0)</f>
        <v>0</v>
      </c>
      <c r="BG137" s="254">
        <f>IF(N137="zákl. prenesená",J137,0)</f>
        <v>0</v>
      </c>
      <c r="BH137" s="254">
        <f>IF(N137="zníž. prenesená",J137,0)</f>
        <v>0</v>
      </c>
      <c r="BI137" s="254">
        <f>IF(N137="nulová",J137,0)</f>
        <v>0</v>
      </c>
      <c r="BJ137" s="16" t="s">
        <v>98</v>
      </c>
      <c r="BK137" s="255">
        <f>ROUND(I137*H137,3)</f>
        <v>0</v>
      </c>
      <c r="BL137" s="16" t="s">
        <v>126</v>
      </c>
      <c r="BM137" s="253" t="s">
        <v>144</v>
      </c>
    </row>
    <row r="138" s="13" customFormat="1">
      <c r="A138" s="13"/>
      <c r="B138" s="256"/>
      <c r="C138" s="257"/>
      <c r="D138" s="258" t="s">
        <v>128</v>
      </c>
      <c r="E138" s="259" t="s">
        <v>1</v>
      </c>
      <c r="F138" s="260" t="s">
        <v>145</v>
      </c>
      <c r="G138" s="257"/>
      <c r="H138" s="261">
        <v>10.800000000000001</v>
      </c>
      <c r="I138" s="262"/>
      <c r="J138" s="257"/>
      <c r="K138" s="257"/>
      <c r="L138" s="263"/>
      <c r="M138" s="264"/>
      <c r="N138" s="265"/>
      <c r="O138" s="265"/>
      <c r="P138" s="265"/>
      <c r="Q138" s="265"/>
      <c r="R138" s="265"/>
      <c r="S138" s="265"/>
      <c r="T138" s="266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67" t="s">
        <v>128</v>
      </c>
      <c r="AU138" s="267" t="s">
        <v>98</v>
      </c>
      <c r="AV138" s="13" t="s">
        <v>98</v>
      </c>
      <c r="AW138" s="13" t="s">
        <v>31</v>
      </c>
      <c r="AX138" s="13" t="s">
        <v>80</v>
      </c>
      <c r="AY138" s="267" t="s">
        <v>120</v>
      </c>
    </row>
    <row r="139" s="2" customFormat="1" ht="24" customHeight="1">
      <c r="A139" s="37"/>
      <c r="B139" s="38"/>
      <c r="C139" s="242" t="s">
        <v>146</v>
      </c>
      <c r="D139" s="242" t="s">
        <v>122</v>
      </c>
      <c r="E139" s="243" t="s">
        <v>147</v>
      </c>
      <c r="F139" s="244" t="s">
        <v>148</v>
      </c>
      <c r="G139" s="245" t="s">
        <v>143</v>
      </c>
      <c r="H139" s="246">
        <v>10.800000000000001</v>
      </c>
      <c r="I139" s="247"/>
      <c r="J139" s="246">
        <f>ROUND(I139*H139,3)</f>
        <v>0</v>
      </c>
      <c r="K139" s="248"/>
      <c r="L139" s="43"/>
      <c r="M139" s="249" t="s">
        <v>1</v>
      </c>
      <c r="N139" s="250" t="s">
        <v>41</v>
      </c>
      <c r="O139" s="90"/>
      <c r="P139" s="251">
        <f>O139*H139</f>
        <v>0</v>
      </c>
      <c r="Q139" s="251">
        <v>0</v>
      </c>
      <c r="R139" s="251">
        <f>Q139*H139</f>
        <v>0</v>
      </c>
      <c r="S139" s="251">
        <v>0</v>
      </c>
      <c r="T139" s="252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53" t="s">
        <v>126</v>
      </c>
      <c r="AT139" s="253" t="s">
        <v>122</v>
      </c>
      <c r="AU139" s="253" t="s">
        <v>98</v>
      </c>
      <c r="AY139" s="16" t="s">
        <v>120</v>
      </c>
      <c r="BE139" s="254">
        <f>IF(N139="základná",J139,0)</f>
        <v>0</v>
      </c>
      <c r="BF139" s="254">
        <f>IF(N139="znížená",J139,0)</f>
        <v>0</v>
      </c>
      <c r="BG139" s="254">
        <f>IF(N139="zákl. prenesená",J139,0)</f>
        <v>0</v>
      </c>
      <c r="BH139" s="254">
        <f>IF(N139="zníž. prenesená",J139,0)</f>
        <v>0</v>
      </c>
      <c r="BI139" s="254">
        <f>IF(N139="nulová",J139,0)</f>
        <v>0</v>
      </c>
      <c r="BJ139" s="16" t="s">
        <v>98</v>
      </c>
      <c r="BK139" s="255">
        <f>ROUND(I139*H139,3)</f>
        <v>0</v>
      </c>
      <c r="BL139" s="16" t="s">
        <v>126</v>
      </c>
      <c r="BM139" s="253" t="s">
        <v>149</v>
      </c>
    </row>
    <row r="140" s="2" customFormat="1" ht="24" customHeight="1">
      <c r="A140" s="37"/>
      <c r="B140" s="38"/>
      <c r="C140" s="242" t="s">
        <v>150</v>
      </c>
      <c r="D140" s="242" t="s">
        <v>122</v>
      </c>
      <c r="E140" s="243" t="s">
        <v>151</v>
      </c>
      <c r="F140" s="244" t="s">
        <v>152</v>
      </c>
      <c r="G140" s="245" t="s">
        <v>143</v>
      </c>
      <c r="H140" s="246">
        <v>10.800000000000001</v>
      </c>
      <c r="I140" s="247"/>
      <c r="J140" s="246">
        <f>ROUND(I140*H140,3)</f>
        <v>0</v>
      </c>
      <c r="K140" s="248"/>
      <c r="L140" s="43"/>
      <c r="M140" s="249" t="s">
        <v>1</v>
      </c>
      <c r="N140" s="250" t="s">
        <v>41</v>
      </c>
      <c r="O140" s="90"/>
      <c r="P140" s="251">
        <f>O140*H140</f>
        <v>0</v>
      </c>
      <c r="Q140" s="251">
        <v>0</v>
      </c>
      <c r="R140" s="251">
        <f>Q140*H140</f>
        <v>0</v>
      </c>
      <c r="S140" s="251">
        <v>0</v>
      </c>
      <c r="T140" s="252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53" t="s">
        <v>126</v>
      </c>
      <c r="AT140" s="253" t="s">
        <v>122</v>
      </c>
      <c r="AU140" s="253" t="s">
        <v>98</v>
      </c>
      <c r="AY140" s="16" t="s">
        <v>120</v>
      </c>
      <c r="BE140" s="254">
        <f>IF(N140="základná",J140,0)</f>
        <v>0</v>
      </c>
      <c r="BF140" s="254">
        <f>IF(N140="znížená",J140,0)</f>
        <v>0</v>
      </c>
      <c r="BG140" s="254">
        <f>IF(N140="zákl. prenesená",J140,0)</f>
        <v>0</v>
      </c>
      <c r="BH140" s="254">
        <f>IF(N140="zníž. prenesená",J140,0)</f>
        <v>0</v>
      </c>
      <c r="BI140" s="254">
        <f>IF(N140="nulová",J140,0)</f>
        <v>0</v>
      </c>
      <c r="BJ140" s="16" t="s">
        <v>98</v>
      </c>
      <c r="BK140" s="255">
        <f>ROUND(I140*H140,3)</f>
        <v>0</v>
      </c>
      <c r="BL140" s="16" t="s">
        <v>126</v>
      </c>
      <c r="BM140" s="253" t="s">
        <v>153</v>
      </c>
    </row>
    <row r="141" s="2" customFormat="1" ht="16.5" customHeight="1">
      <c r="A141" s="37"/>
      <c r="B141" s="38"/>
      <c r="C141" s="242" t="s">
        <v>154</v>
      </c>
      <c r="D141" s="242" t="s">
        <v>122</v>
      </c>
      <c r="E141" s="243" t="s">
        <v>155</v>
      </c>
      <c r="F141" s="244" t="s">
        <v>156</v>
      </c>
      <c r="G141" s="245" t="s">
        <v>143</v>
      </c>
      <c r="H141" s="246">
        <v>10.800000000000001</v>
      </c>
      <c r="I141" s="247"/>
      <c r="J141" s="246">
        <f>ROUND(I141*H141,3)</f>
        <v>0</v>
      </c>
      <c r="K141" s="248"/>
      <c r="L141" s="43"/>
      <c r="M141" s="249" t="s">
        <v>1</v>
      </c>
      <c r="N141" s="250" t="s">
        <v>41</v>
      </c>
      <c r="O141" s="90"/>
      <c r="P141" s="251">
        <f>O141*H141</f>
        <v>0</v>
      </c>
      <c r="Q141" s="251">
        <v>0</v>
      </c>
      <c r="R141" s="251">
        <f>Q141*H141</f>
        <v>0</v>
      </c>
      <c r="S141" s="251">
        <v>0</v>
      </c>
      <c r="T141" s="252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53" t="s">
        <v>126</v>
      </c>
      <c r="AT141" s="253" t="s">
        <v>122</v>
      </c>
      <c r="AU141" s="253" t="s">
        <v>98</v>
      </c>
      <c r="AY141" s="16" t="s">
        <v>120</v>
      </c>
      <c r="BE141" s="254">
        <f>IF(N141="základná",J141,0)</f>
        <v>0</v>
      </c>
      <c r="BF141" s="254">
        <f>IF(N141="znížená",J141,0)</f>
        <v>0</v>
      </c>
      <c r="BG141" s="254">
        <f>IF(N141="zákl. prenesená",J141,0)</f>
        <v>0</v>
      </c>
      <c r="BH141" s="254">
        <f>IF(N141="zníž. prenesená",J141,0)</f>
        <v>0</v>
      </c>
      <c r="BI141" s="254">
        <f>IF(N141="nulová",J141,0)</f>
        <v>0</v>
      </c>
      <c r="BJ141" s="16" t="s">
        <v>98</v>
      </c>
      <c r="BK141" s="255">
        <f>ROUND(I141*H141,3)</f>
        <v>0</v>
      </c>
      <c r="BL141" s="16" t="s">
        <v>126</v>
      </c>
      <c r="BM141" s="253" t="s">
        <v>157</v>
      </c>
    </row>
    <row r="142" s="2" customFormat="1" ht="24" customHeight="1">
      <c r="A142" s="37"/>
      <c r="B142" s="38"/>
      <c r="C142" s="242" t="s">
        <v>158</v>
      </c>
      <c r="D142" s="242" t="s">
        <v>122</v>
      </c>
      <c r="E142" s="243" t="s">
        <v>159</v>
      </c>
      <c r="F142" s="244" t="s">
        <v>160</v>
      </c>
      <c r="G142" s="245" t="s">
        <v>161</v>
      </c>
      <c r="H142" s="246">
        <v>19.440000000000001</v>
      </c>
      <c r="I142" s="247"/>
      <c r="J142" s="246">
        <f>ROUND(I142*H142,3)</f>
        <v>0</v>
      </c>
      <c r="K142" s="248"/>
      <c r="L142" s="43"/>
      <c r="M142" s="249" t="s">
        <v>1</v>
      </c>
      <c r="N142" s="250" t="s">
        <v>41</v>
      </c>
      <c r="O142" s="90"/>
      <c r="P142" s="251">
        <f>O142*H142</f>
        <v>0</v>
      </c>
      <c r="Q142" s="251">
        <v>0</v>
      </c>
      <c r="R142" s="251">
        <f>Q142*H142</f>
        <v>0</v>
      </c>
      <c r="S142" s="251">
        <v>0</v>
      </c>
      <c r="T142" s="252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53" t="s">
        <v>126</v>
      </c>
      <c r="AT142" s="253" t="s">
        <v>122</v>
      </c>
      <c r="AU142" s="253" t="s">
        <v>98</v>
      </c>
      <c r="AY142" s="16" t="s">
        <v>120</v>
      </c>
      <c r="BE142" s="254">
        <f>IF(N142="základná",J142,0)</f>
        <v>0</v>
      </c>
      <c r="BF142" s="254">
        <f>IF(N142="znížená",J142,0)</f>
        <v>0</v>
      </c>
      <c r="BG142" s="254">
        <f>IF(N142="zákl. prenesená",J142,0)</f>
        <v>0</v>
      </c>
      <c r="BH142" s="254">
        <f>IF(N142="zníž. prenesená",J142,0)</f>
        <v>0</v>
      </c>
      <c r="BI142" s="254">
        <f>IF(N142="nulová",J142,0)</f>
        <v>0</v>
      </c>
      <c r="BJ142" s="16" t="s">
        <v>98</v>
      </c>
      <c r="BK142" s="255">
        <f>ROUND(I142*H142,3)</f>
        <v>0</v>
      </c>
      <c r="BL142" s="16" t="s">
        <v>126</v>
      </c>
      <c r="BM142" s="253" t="s">
        <v>162</v>
      </c>
    </row>
    <row r="143" s="13" customFormat="1">
      <c r="A143" s="13"/>
      <c r="B143" s="256"/>
      <c r="C143" s="257"/>
      <c r="D143" s="258" t="s">
        <v>128</v>
      </c>
      <c r="E143" s="259" t="s">
        <v>1</v>
      </c>
      <c r="F143" s="260" t="s">
        <v>163</v>
      </c>
      <c r="G143" s="257"/>
      <c r="H143" s="261">
        <v>19.440000000000001</v>
      </c>
      <c r="I143" s="262"/>
      <c r="J143" s="257"/>
      <c r="K143" s="257"/>
      <c r="L143" s="263"/>
      <c r="M143" s="264"/>
      <c r="N143" s="265"/>
      <c r="O143" s="265"/>
      <c r="P143" s="265"/>
      <c r="Q143" s="265"/>
      <c r="R143" s="265"/>
      <c r="S143" s="265"/>
      <c r="T143" s="266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67" t="s">
        <v>128</v>
      </c>
      <c r="AU143" s="267" t="s">
        <v>98</v>
      </c>
      <c r="AV143" s="13" t="s">
        <v>98</v>
      </c>
      <c r="AW143" s="13" t="s">
        <v>31</v>
      </c>
      <c r="AX143" s="13" t="s">
        <v>80</v>
      </c>
      <c r="AY143" s="267" t="s">
        <v>120</v>
      </c>
    </row>
    <row r="144" s="12" customFormat="1" ht="22.8" customHeight="1">
      <c r="A144" s="12"/>
      <c r="B144" s="226"/>
      <c r="C144" s="227"/>
      <c r="D144" s="228" t="s">
        <v>74</v>
      </c>
      <c r="E144" s="240" t="s">
        <v>146</v>
      </c>
      <c r="F144" s="240" t="s">
        <v>164</v>
      </c>
      <c r="G144" s="227"/>
      <c r="H144" s="227"/>
      <c r="I144" s="230"/>
      <c r="J144" s="241">
        <f>BK144</f>
        <v>0</v>
      </c>
      <c r="K144" s="227"/>
      <c r="L144" s="232"/>
      <c r="M144" s="233"/>
      <c r="N144" s="234"/>
      <c r="O144" s="234"/>
      <c r="P144" s="235">
        <f>SUM(P145:P150)</f>
        <v>0</v>
      </c>
      <c r="Q144" s="234"/>
      <c r="R144" s="235">
        <f>SUM(R145:R150)</f>
        <v>178.57328999999999</v>
      </c>
      <c r="S144" s="234"/>
      <c r="T144" s="236">
        <f>SUM(T145:T150)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237" t="s">
        <v>80</v>
      </c>
      <c r="AT144" s="238" t="s">
        <v>74</v>
      </c>
      <c r="AU144" s="238" t="s">
        <v>80</v>
      </c>
      <c r="AY144" s="237" t="s">
        <v>120</v>
      </c>
      <c r="BK144" s="239">
        <f>SUM(BK145:BK150)</f>
        <v>0</v>
      </c>
    </row>
    <row r="145" s="2" customFormat="1" ht="24" customHeight="1">
      <c r="A145" s="37"/>
      <c r="B145" s="38"/>
      <c r="C145" s="242" t="s">
        <v>165</v>
      </c>
      <c r="D145" s="242" t="s">
        <v>122</v>
      </c>
      <c r="E145" s="243" t="s">
        <v>166</v>
      </c>
      <c r="F145" s="244" t="s">
        <v>167</v>
      </c>
      <c r="G145" s="245" t="s">
        <v>125</v>
      </c>
      <c r="H145" s="246">
        <v>487</v>
      </c>
      <c r="I145" s="247"/>
      <c r="J145" s="246">
        <f>ROUND(I145*H145,3)</f>
        <v>0</v>
      </c>
      <c r="K145" s="248"/>
      <c r="L145" s="43"/>
      <c r="M145" s="249" t="s">
        <v>1</v>
      </c>
      <c r="N145" s="250" t="s">
        <v>41</v>
      </c>
      <c r="O145" s="90"/>
      <c r="P145" s="251">
        <f>O145*H145</f>
        <v>0</v>
      </c>
      <c r="Q145" s="251">
        <v>0.059089999999999997</v>
      </c>
      <c r="R145" s="251">
        <f>Q145*H145</f>
        <v>28.776829999999997</v>
      </c>
      <c r="S145" s="251">
        <v>0</v>
      </c>
      <c r="T145" s="252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53" t="s">
        <v>126</v>
      </c>
      <c r="AT145" s="253" t="s">
        <v>122</v>
      </c>
      <c r="AU145" s="253" t="s">
        <v>98</v>
      </c>
      <c r="AY145" s="16" t="s">
        <v>120</v>
      </c>
      <c r="BE145" s="254">
        <f>IF(N145="základná",J145,0)</f>
        <v>0</v>
      </c>
      <c r="BF145" s="254">
        <f>IF(N145="znížená",J145,0)</f>
        <v>0</v>
      </c>
      <c r="BG145" s="254">
        <f>IF(N145="zákl. prenesená",J145,0)</f>
        <v>0</v>
      </c>
      <c r="BH145" s="254">
        <f>IF(N145="zníž. prenesená",J145,0)</f>
        <v>0</v>
      </c>
      <c r="BI145" s="254">
        <f>IF(N145="nulová",J145,0)</f>
        <v>0</v>
      </c>
      <c r="BJ145" s="16" t="s">
        <v>98</v>
      </c>
      <c r="BK145" s="255">
        <f>ROUND(I145*H145,3)</f>
        <v>0</v>
      </c>
      <c r="BL145" s="16" t="s">
        <v>126</v>
      </c>
      <c r="BM145" s="253" t="s">
        <v>168</v>
      </c>
    </row>
    <row r="146" s="2" customFormat="1" ht="24" customHeight="1">
      <c r="A146" s="37"/>
      <c r="B146" s="38"/>
      <c r="C146" s="242" t="s">
        <v>169</v>
      </c>
      <c r="D146" s="242" t="s">
        <v>122</v>
      </c>
      <c r="E146" s="243" t="s">
        <v>170</v>
      </c>
      <c r="F146" s="244" t="s">
        <v>171</v>
      </c>
      <c r="G146" s="245" t="s">
        <v>125</v>
      </c>
      <c r="H146" s="246">
        <v>36</v>
      </c>
      <c r="I146" s="247"/>
      <c r="J146" s="246">
        <f>ROUND(I146*H146,3)</f>
        <v>0</v>
      </c>
      <c r="K146" s="248"/>
      <c r="L146" s="43"/>
      <c r="M146" s="249" t="s">
        <v>1</v>
      </c>
      <c r="N146" s="250" t="s">
        <v>41</v>
      </c>
      <c r="O146" s="90"/>
      <c r="P146" s="251">
        <f>O146*H146</f>
        <v>0</v>
      </c>
      <c r="Q146" s="251">
        <v>0.37080000000000002</v>
      </c>
      <c r="R146" s="251">
        <f>Q146*H146</f>
        <v>13.348800000000001</v>
      </c>
      <c r="S146" s="251">
        <v>0</v>
      </c>
      <c r="T146" s="252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53" t="s">
        <v>126</v>
      </c>
      <c r="AT146" s="253" t="s">
        <v>122</v>
      </c>
      <c r="AU146" s="253" t="s">
        <v>98</v>
      </c>
      <c r="AY146" s="16" t="s">
        <v>120</v>
      </c>
      <c r="BE146" s="254">
        <f>IF(N146="základná",J146,0)</f>
        <v>0</v>
      </c>
      <c r="BF146" s="254">
        <f>IF(N146="znížená",J146,0)</f>
        <v>0</v>
      </c>
      <c r="BG146" s="254">
        <f>IF(N146="zákl. prenesená",J146,0)</f>
        <v>0</v>
      </c>
      <c r="BH146" s="254">
        <f>IF(N146="zníž. prenesená",J146,0)</f>
        <v>0</v>
      </c>
      <c r="BI146" s="254">
        <f>IF(N146="nulová",J146,0)</f>
        <v>0</v>
      </c>
      <c r="BJ146" s="16" t="s">
        <v>98</v>
      </c>
      <c r="BK146" s="255">
        <f>ROUND(I146*H146,3)</f>
        <v>0</v>
      </c>
      <c r="BL146" s="16" t="s">
        <v>126</v>
      </c>
      <c r="BM146" s="253" t="s">
        <v>172</v>
      </c>
    </row>
    <row r="147" s="13" customFormat="1">
      <c r="A147" s="13"/>
      <c r="B147" s="256"/>
      <c r="C147" s="257"/>
      <c r="D147" s="258" t="s">
        <v>128</v>
      </c>
      <c r="E147" s="259" t="s">
        <v>1</v>
      </c>
      <c r="F147" s="260" t="s">
        <v>173</v>
      </c>
      <c r="G147" s="257"/>
      <c r="H147" s="261">
        <v>36</v>
      </c>
      <c r="I147" s="262"/>
      <c r="J147" s="257"/>
      <c r="K147" s="257"/>
      <c r="L147" s="263"/>
      <c r="M147" s="264"/>
      <c r="N147" s="265"/>
      <c r="O147" s="265"/>
      <c r="P147" s="265"/>
      <c r="Q147" s="265"/>
      <c r="R147" s="265"/>
      <c r="S147" s="265"/>
      <c r="T147" s="266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67" t="s">
        <v>128</v>
      </c>
      <c r="AU147" s="267" t="s">
        <v>98</v>
      </c>
      <c r="AV147" s="13" t="s">
        <v>98</v>
      </c>
      <c r="AW147" s="13" t="s">
        <v>31</v>
      </c>
      <c r="AX147" s="13" t="s">
        <v>80</v>
      </c>
      <c r="AY147" s="267" t="s">
        <v>120</v>
      </c>
    </row>
    <row r="148" s="2" customFormat="1" ht="36" customHeight="1">
      <c r="A148" s="37"/>
      <c r="B148" s="38"/>
      <c r="C148" s="242" t="s">
        <v>174</v>
      </c>
      <c r="D148" s="242" t="s">
        <v>122</v>
      </c>
      <c r="E148" s="243" t="s">
        <v>175</v>
      </c>
      <c r="F148" s="244" t="s">
        <v>176</v>
      </c>
      <c r="G148" s="245" t="s">
        <v>125</v>
      </c>
      <c r="H148" s="246">
        <v>487</v>
      </c>
      <c r="I148" s="247"/>
      <c r="J148" s="246">
        <f>ROUND(I148*H148,3)</f>
        <v>0</v>
      </c>
      <c r="K148" s="248"/>
      <c r="L148" s="43"/>
      <c r="M148" s="249" t="s">
        <v>1</v>
      </c>
      <c r="N148" s="250" t="s">
        <v>41</v>
      </c>
      <c r="O148" s="90"/>
      <c r="P148" s="251">
        <f>O148*H148</f>
        <v>0</v>
      </c>
      <c r="Q148" s="251">
        <v>0.092499999999999999</v>
      </c>
      <c r="R148" s="251">
        <f>Q148*H148</f>
        <v>45.047499999999999</v>
      </c>
      <c r="S148" s="251">
        <v>0</v>
      </c>
      <c r="T148" s="252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53" t="s">
        <v>126</v>
      </c>
      <c r="AT148" s="253" t="s">
        <v>122</v>
      </c>
      <c r="AU148" s="253" t="s">
        <v>98</v>
      </c>
      <c r="AY148" s="16" t="s">
        <v>120</v>
      </c>
      <c r="BE148" s="254">
        <f>IF(N148="základná",J148,0)</f>
        <v>0</v>
      </c>
      <c r="BF148" s="254">
        <f>IF(N148="znížená",J148,0)</f>
        <v>0</v>
      </c>
      <c r="BG148" s="254">
        <f>IF(N148="zákl. prenesená",J148,0)</f>
        <v>0</v>
      </c>
      <c r="BH148" s="254">
        <f>IF(N148="zníž. prenesená",J148,0)</f>
        <v>0</v>
      </c>
      <c r="BI148" s="254">
        <f>IF(N148="nulová",J148,0)</f>
        <v>0</v>
      </c>
      <c r="BJ148" s="16" t="s">
        <v>98</v>
      </c>
      <c r="BK148" s="255">
        <f>ROUND(I148*H148,3)</f>
        <v>0</v>
      </c>
      <c r="BL148" s="16" t="s">
        <v>126</v>
      </c>
      <c r="BM148" s="253" t="s">
        <v>177</v>
      </c>
    </row>
    <row r="149" s="2" customFormat="1" ht="36" customHeight="1">
      <c r="A149" s="37"/>
      <c r="B149" s="38"/>
      <c r="C149" s="279" t="s">
        <v>178</v>
      </c>
      <c r="D149" s="279" t="s">
        <v>179</v>
      </c>
      <c r="E149" s="280" t="s">
        <v>180</v>
      </c>
      <c r="F149" s="281" t="s">
        <v>181</v>
      </c>
      <c r="G149" s="282" t="s">
        <v>125</v>
      </c>
      <c r="H149" s="283">
        <v>496.74000000000001</v>
      </c>
      <c r="I149" s="284"/>
      <c r="J149" s="283">
        <f>ROUND(I149*H149,3)</f>
        <v>0</v>
      </c>
      <c r="K149" s="285"/>
      <c r="L149" s="286"/>
      <c r="M149" s="287" t="s">
        <v>1</v>
      </c>
      <c r="N149" s="288" t="s">
        <v>41</v>
      </c>
      <c r="O149" s="90"/>
      <c r="P149" s="251">
        <f>O149*H149</f>
        <v>0</v>
      </c>
      <c r="Q149" s="251">
        <v>0.184</v>
      </c>
      <c r="R149" s="251">
        <f>Q149*H149</f>
        <v>91.40016</v>
      </c>
      <c r="S149" s="251">
        <v>0</v>
      </c>
      <c r="T149" s="252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53" t="s">
        <v>158</v>
      </c>
      <c r="AT149" s="253" t="s">
        <v>179</v>
      </c>
      <c r="AU149" s="253" t="s">
        <v>98</v>
      </c>
      <c r="AY149" s="16" t="s">
        <v>120</v>
      </c>
      <c r="BE149" s="254">
        <f>IF(N149="základná",J149,0)</f>
        <v>0</v>
      </c>
      <c r="BF149" s="254">
        <f>IF(N149="znížená",J149,0)</f>
        <v>0</v>
      </c>
      <c r="BG149" s="254">
        <f>IF(N149="zákl. prenesená",J149,0)</f>
        <v>0</v>
      </c>
      <c r="BH149" s="254">
        <f>IF(N149="zníž. prenesená",J149,0)</f>
        <v>0</v>
      </c>
      <c r="BI149" s="254">
        <f>IF(N149="nulová",J149,0)</f>
        <v>0</v>
      </c>
      <c r="BJ149" s="16" t="s">
        <v>98</v>
      </c>
      <c r="BK149" s="255">
        <f>ROUND(I149*H149,3)</f>
        <v>0</v>
      </c>
      <c r="BL149" s="16" t="s">
        <v>126</v>
      </c>
      <c r="BM149" s="253" t="s">
        <v>182</v>
      </c>
    </row>
    <row r="150" s="13" customFormat="1">
      <c r="A150" s="13"/>
      <c r="B150" s="256"/>
      <c r="C150" s="257"/>
      <c r="D150" s="258" t="s">
        <v>128</v>
      </c>
      <c r="E150" s="257"/>
      <c r="F150" s="260" t="s">
        <v>183</v>
      </c>
      <c r="G150" s="257"/>
      <c r="H150" s="261">
        <v>496.74000000000001</v>
      </c>
      <c r="I150" s="262"/>
      <c r="J150" s="257"/>
      <c r="K150" s="257"/>
      <c r="L150" s="263"/>
      <c r="M150" s="264"/>
      <c r="N150" s="265"/>
      <c r="O150" s="265"/>
      <c r="P150" s="265"/>
      <c r="Q150" s="265"/>
      <c r="R150" s="265"/>
      <c r="S150" s="265"/>
      <c r="T150" s="26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67" t="s">
        <v>128</v>
      </c>
      <c r="AU150" s="267" t="s">
        <v>98</v>
      </c>
      <c r="AV150" s="13" t="s">
        <v>98</v>
      </c>
      <c r="AW150" s="13" t="s">
        <v>4</v>
      </c>
      <c r="AX150" s="13" t="s">
        <v>80</v>
      </c>
      <c r="AY150" s="267" t="s">
        <v>120</v>
      </c>
    </row>
    <row r="151" s="12" customFormat="1" ht="22.8" customHeight="1">
      <c r="A151" s="12"/>
      <c r="B151" s="226"/>
      <c r="C151" s="227"/>
      <c r="D151" s="228" t="s">
        <v>74</v>
      </c>
      <c r="E151" s="240" t="s">
        <v>165</v>
      </c>
      <c r="F151" s="240" t="s">
        <v>184</v>
      </c>
      <c r="G151" s="227"/>
      <c r="H151" s="227"/>
      <c r="I151" s="230"/>
      <c r="J151" s="241">
        <f>BK151</f>
        <v>0</v>
      </c>
      <c r="K151" s="227"/>
      <c r="L151" s="232"/>
      <c r="M151" s="233"/>
      <c r="N151" s="234"/>
      <c r="O151" s="234"/>
      <c r="P151" s="235">
        <f>SUM(P152:P157)</f>
        <v>0</v>
      </c>
      <c r="Q151" s="234"/>
      <c r="R151" s="235">
        <f>SUM(R152:R157)</f>
        <v>0.59244200000000002</v>
      </c>
      <c r="S151" s="234"/>
      <c r="T151" s="236">
        <f>SUM(T152:T157)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237" t="s">
        <v>80</v>
      </c>
      <c r="AT151" s="238" t="s">
        <v>74</v>
      </c>
      <c r="AU151" s="238" t="s">
        <v>80</v>
      </c>
      <c r="AY151" s="237" t="s">
        <v>120</v>
      </c>
      <c r="BK151" s="239">
        <f>SUM(BK152:BK157)</f>
        <v>0</v>
      </c>
    </row>
    <row r="152" s="2" customFormat="1" ht="24" customHeight="1">
      <c r="A152" s="37"/>
      <c r="B152" s="38"/>
      <c r="C152" s="242" t="s">
        <v>185</v>
      </c>
      <c r="D152" s="242" t="s">
        <v>122</v>
      </c>
      <c r="E152" s="243" t="s">
        <v>186</v>
      </c>
      <c r="F152" s="244" t="s">
        <v>187</v>
      </c>
      <c r="G152" s="245" t="s">
        <v>139</v>
      </c>
      <c r="H152" s="246">
        <v>3</v>
      </c>
      <c r="I152" s="247"/>
      <c r="J152" s="246">
        <f>ROUND(I152*H152,3)</f>
        <v>0</v>
      </c>
      <c r="K152" s="248"/>
      <c r="L152" s="43"/>
      <c r="M152" s="249" t="s">
        <v>1</v>
      </c>
      <c r="N152" s="250" t="s">
        <v>41</v>
      </c>
      <c r="O152" s="90"/>
      <c r="P152" s="251">
        <f>O152*H152</f>
        <v>0</v>
      </c>
      <c r="Q152" s="251">
        <v>0.19697000000000001</v>
      </c>
      <c r="R152" s="251">
        <f>Q152*H152</f>
        <v>0.59091000000000005</v>
      </c>
      <c r="S152" s="251">
        <v>0</v>
      </c>
      <c r="T152" s="252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53" t="s">
        <v>126</v>
      </c>
      <c r="AT152" s="253" t="s">
        <v>122</v>
      </c>
      <c r="AU152" s="253" t="s">
        <v>98</v>
      </c>
      <c r="AY152" s="16" t="s">
        <v>120</v>
      </c>
      <c r="BE152" s="254">
        <f>IF(N152="základná",J152,0)</f>
        <v>0</v>
      </c>
      <c r="BF152" s="254">
        <f>IF(N152="znížená",J152,0)</f>
        <v>0</v>
      </c>
      <c r="BG152" s="254">
        <f>IF(N152="zákl. prenesená",J152,0)</f>
        <v>0</v>
      </c>
      <c r="BH152" s="254">
        <f>IF(N152="zníž. prenesená",J152,0)</f>
        <v>0</v>
      </c>
      <c r="BI152" s="254">
        <f>IF(N152="nulová",J152,0)</f>
        <v>0</v>
      </c>
      <c r="BJ152" s="16" t="s">
        <v>98</v>
      </c>
      <c r="BK152" s="255">
        <f>ROUND(I152*H152,3)</f>
        <v>0</v>
      </c>
      <c r="BL152" s="16" t="s">
        <v>126</v>
      </c>
      <c r="BM152" s="253" t="s">
        <v>188</v>
      </c>
    </row>
    <row r="153" s="2" customFormat="1" ht="16.5" customHeight="1">
      <c r="A153" s="37"/>
      <c r="B153" s="38"/>
      <c r="C153" s="279" t="s">
        <v>189</v>
      </c>
      <c r="D153" s="279" t="s">
        <v>179</v>
      </c>
      <c r="E153" s="280" t="s">
        <v>190</v>
      </c>
      <c r="F153" s="281" t="s">
        <v>191</v>
      </c>
      <c r="G153" s="282" t="s">
        <v>192</v>
      </c>
      <c r="H153" s="283">
        <v>3.0299999999999998</v>
      </c>
      <c r="I153" s="284"/>
      <c r="J153" s="283">
        <f>ROUND(I153*H153,3)</f>
        <v>0</v>
      </c>
      <c r="K153" s="285"/>
      <c r="L153" s="286"/>
      <c r="M153" s="287" t="s">
        <v>1</v>
      </c>
      <c r="N153" s="288" t="s">
        <v>41</v>
      </c>
      <c r="O153" s="90"/>
      <c r="P153" s="251">
        <f>O153*H153</f>
        <v>0</v>
      </c>
      <c r="Q153" s="251">
        <v>0</v>
      </c>
      <c r="R153" s="251">
        <f>Q153*H153</f>
        <v>0</v>
      </c>
      <c r="S153" s="251">
        <v>0</v>
      </c>
      <c r="T153" s="252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53" t="s">
        <v>158</v>
      </c>
      <c r="AT153" s="253" t="s">
        <v>179</v>
      </c>
      <c r="AU153" s="253" t="s">
        <v>98</v>
      </c>
      <c r="AY153" s="16" t="s">
        <v>120</v>
      </c>
      <c r="BE153" s="254">
        <f>IF(N153="základná",J153,0)</f>
        <v>0</v>
      </c>
      <c r="BF153" s="254">
        <f>IF(N153="znížená",J153,0)</f>
        <v>0</v>
      </c>
      <c r="BG153" s="254">
        <f>IF(N153="zákl. prenesená",J153,0)</f>
        <v>0</v>
      </c>
      <c r="BH153" s="254">
        <f>IF(N153="zníž. prenesená",J153,0)</f>
        <v>0</v>
      </c>
      <c r="BI153" s="254">
        <f>IF(N153="nulová",J153,0)</f>
        <v>0</v>
      </c>
      <c r="BJ153" s="16" t="s">
        <v>98</v>
      </c>
      <c r="BK153" s="255">
        <f>ROUND(I153*H153,3)</f>
        <v>0</v>
      </c>
      <c r="BL153" s="16" t="s">
        <v>126</v>
      </c>
      <c r="BM153" s="253" t="s">
        <v>193</v>
      </c>
    </row>
    <row r="154" s="13" customFormat="1">
      <c r="A154" s="13"/>
      <c r="B154" s="256"/>
      <c r="C154" s="257"/>
      <c r="D154" s="258" t="s">
        <v>128</v>
      </c>
      <c r="E154" s="257"/>
      <c r="F154" s="260" t="s">
        <v>194</v>
      </c>
      <c r="G154" s="257"/>
      <c r="H154" s="261">
        <v>3.0299999999999998</v>
      </c>
      <c r="I154" s="262"/>
      <c r="J154" s="257"/>
      <c r="K154" s="257"/>
      <c r="L154" s="263"/>
      <c r="M154" s="264"/>
      <c r="N154" s="265"/>
      <c r="O154" s="265"/>
      <c r="P154" s="265"/>
      <c r="Q154" s="265"/>
      <c r="R154" s="265"/>
      <c r="S154" s="265"/>
      <c r="T154" s="266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67" t="s">
        <v>128</v>
      </c>
      <c r="AU154" s="267" t="s">
        <v>98</v>
      </c>
      <c r="AV154" s="13" t="s">
        <v>98</v>
      </c>
      <c r="AW154" s="13" t="s">
        <v>4</v>
      </c>
      <c r="AX154" s="13" t="s">
        <v>80</v>
      </c>
      <c r="AY154" s="267" t="s">
        <v>120</v>
      </c>
    </row>
    <row r="155" s="2" customFormat="1" ht="24" customHeight="1">
      <c r="A155" s="37"/>
      <c r="B155" s="38"/>
      <c r="C155" s="242" t="s">
        <v>195</v>
      </c>
      <c r="D155" s="242" t="s">
        <v>122</v>
      </c>
      <c r="E155" s="243" t="s">
        <v>196</v>
      </c>
      <c r="F155" s="244" t="s">
        <v>197</v>
      </c>
      <c r="G155" s="245" t="s">
        <v>139</v>
      </c>
      <c r="H155" s="246">
        <v>38.299999999999997</v>
      </c>
      <c r="I155" s="247"/>
      <c r="J155" s="246">
        <f>ROUND(I155*H155,3)</f>
        <v>0</v>
      </c>
      <c r="K155" s="248"/>
      <c r="L155" s="43"/>
      <c r="M155" s="249" t="s">
        <v>1</v>
      </c>
      <c r="N155" s="250" t="s">
        <v>41</v>
      </c>
      <c r="O155" s="90"/>
      <c r="P155" s="251">
        <f>O155*H155</f>
        <v>0</v>
      </c>
      <c r="Q155" s="251">
        <v>4.0000000000000003E-05</v>
      </c>
      <c r="R155" s="251">
        <f>Q155*H155</f>
        <v>0.0015319999999999999</v>
      </c>
      <c r="S155" s="251">
        <v>0</v>
      </c>
      <c r="T155" s="252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53" t="s">
        <v>126</v>
      </c>
      <c r="AT155" s="253" t="s">
        <v>122</v>
      </c>
      <c r="AU155" s="253" t="s">
        <v>98</v>
      </c>
      <c r="AY155" s="16" t="s">
        <v>120</v>
      </c>
      <c r="BE155" s="254">
        <f>IF(N155="základná",J155,0)</f>
        <v>0</v>
      </c>
      <c r="BF155" s="254">
        <f>IF(N155="znížená",J155,0)</f>
        <v>0</v>
      </c>
      <c r="BG155" s="254">
        <f>IF(N155="zákl. prenesená",J155,0)</f>
        <v>0</v>
      </c>
      <c r="BH155" s="254">
        <f>IF(N155="zníž. prenesená",J155,0)</f>
        <v>0</v>
      </c>
      <c r="BI155" s="254">
        <f>IF(N155="nulová",J155,0)</f>
        <v>0</v>
      </c>
      <c r="BJ155" s="16" t="s">
        <v>98</v>
      </c>
      <c r="BK155" s="255">
        <f>ROUND(I155*H155,3)</f>
        <v>0</v>
      </c>
      <c r="BL155" s="16" t="s">
        <v>126</v>
      </c>
      <c r="BM155" s="253" t="s">
        <v>198</v>
      </c>
    </row>
    <row r="156" s="13" customFormat="1">
      <c r="A156" s="13"/>
      <c r="B156" s="256"/>
      <c r="C156" s="257"/>
      <c r="D156" s="258" t="s">
        <v>128</v>
      </c>
      <c r="E156" s="259" t="s">
        <v>1</v>
      </c>
      <c r="F156" s="260" t="s">
        <v>199</v>
      </c>
      <c r="G156" s="257"/>
      <c r="H156" s="261">
        <v>38.299999999999997</v>
      </c>
      <c r="I156" s="262"/>
      <c r="J156" s="257"/>
      <c r="K156" s="257"/>
      <c r="L156" s="263"/>
      <c r="M156" s="264"/>
      <c r="N156" s="265"/>
      <c r="O156" s="265"/>
      <c r="P156" s="265"/>
      <c r="Q156" s="265"/>
      <c r="R156" s="265"/>
      <c r="S156" s="265"/>
      <c r="T156" s="266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67" t="s">
        <v>128</v>
      </c>
      <c r="AU156" s="267" t="s">
        <v>98</v>
      </c>
      <c r="AV156" s="13" t="s">
        <v>98</v>
      </c>
      <c r="AW156" s="13" t="s">
        <v>31</v>
      </c>
      <c r="AX156" s="13" t="s">
        <v>80</v>
      </c>
      <c r="AY156" s="267" t="s">
        <v>120</v>
      </c>
    </row>
    <row r="157" s="2" customFormat="1" ht="16.5" customHeight="1">
      <c r="A157" s="37"/>
      <c r="B157" s="38"/>
      <c r="C157" s="242" t="s">
        <v>200</v>
      </c>
      <c r="D157" s="242" t="s">
        <v>122</v>
      </c>
      <c r="E157" s="243" t="s">
        <v>201</v>
      </c>
      <c r="F157" s="244" t="s">
        <v>202</v>
      </c>
      <c r="G157" s="245" t="s">
        <v>139</v>
      </c>
      <c r="H157" s="246">
        <v>17.699999999999999</v>
      </c>
      <c r="I157" s="247"/>
      <c r="J157" s="246">
        <f>ROUND(I157*H157,3)</f>
        <v>0</v>
      </c>
      <c r="K157" s="248"/>
      <c r="L157" s="43"/>
      <c r="M157" s="249" t="s">
        <v>1</v>
      </c>
      <c r="N157" s="250" t="s">
        <v>41</v>
      </c>
      <c r="O157" s="90"/>
      <c r="P157" s="251">
        <f>O157*H157</f>
        <v>0</v>
      </c>
      <c r="Q157" s="251">
        <v>0</v>
      </c>
      <c r="R157" s="251">
        <f>Q157*H157</f>
        <v>0</v>
      </c>
      <c r="S157" s="251">
        <v>0</v>
      </c>
      <c r="T157" s="252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53" t="s">
        <v>126</v>
      </c>
      <c r="AT157" s="253" t="s">
        <v>122</v>
      </c>
      <c r="AU157" s="253" t="s">
        <v>98</v>
      </c>
      <c r="AY157" s="16" t="s">
        <v>120</v>
      </c>
      <c r="BE157" s="254">
        <f>IF(N157="základná",J157,0)</f>
        <v>0</v>
      </c>
      <c r="BF157" s="254">
        <f>IF(N157="znížená",J157,0)</f>
        <v>0</v>
      </c>
      <c r="BG157" s="254">
        <f>IF(N157="zákl. prenesená",J157,0)</f>
        <v>0</v>
      </c>
      <c r="BH157" s="254">
        <f>IF(N157="zníž. prenesená",J157,0)</f>
        <v>0</v>
      </c>
      <c r="BI157" s="254">
        <f>IF(N157="nulová",J157,0)</f>
        <v>0</v>
      </c>
      <c r="BJ157" s="16" t="s">
        <v>98</v>
      </c>
      <c r="BK157" s="255">
        <f>ROUND(I157*H157,3)</f>
        <v>0</v>
      </c>
      <c r="BL157" s="16" t="s">
        <v>126</v>
      </c>
      <c r="BM157" s="253" t="s">
        <v>203</v>
      </c>
    </row>
    <row r="158" s="12" customFormat="1" ht="22.8" customHeight="1">
      <c r="A158" s="12"/>
      <c r="B158" s="226"/>
      <c r="C158" s="227"/>
      <c r="D158" s="228" t="s">
        <v>74</v>
      </c>
      <c r="E158" s="240" t="s">
        <v>204</v>
      </c>
      <c r="F158" s="240" t="s">
        <v>205</v>
      </c>
      <c r="G158" s="227"/>
      <c r="H158" s="227"/>
      <c r="I158" s="230"/>
      <c r="J158" s="241">
        <f>BK158</f>
        <v>0</v>
      </c>
      <c r="K158" s="227"/>
      <c r="L158" s="232"/>
      <c r="M158" s="233"/>
      <c r="N158" s="234"/>
      <c r="O158" s="234"/>
      <c r="P158" s="235">
        <f>P159</f>
        <v>0</v>
      </c>
      <c r="Q158" s="234"/>
      <c r="R158" s="235">
        <f>R159</f>
        <v>0</v>
      </c>
      <c r="S158" s="234"/>
      <c r="T158" s="236">
        <f>T159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237" t="s">
        <v>80</v>
      </c>
      <c r="AT158" s="238" t="s">
        <v>74</v>
      </c>
      <c r="AU158" s="238" t="s">
        <v>80</v>
      </c>
      <c r="AY158" s="237" t="s">
        <v>120</v>
      </c>
      <c r="BK158" s="239">
        <f>BK159</f>
        <v>0</v>
      </c>
    </row>
    <row r="159" s="2" customFormat="1" ht="24" customHeight="1">
      <c r="A159" s="37"/>
      <c r="B159" s="38"/>
      <c r="C159" s="242" t="s">
        <v>206</v>
      </c>
      <c r="D159" s="242" t="s">
        <v>122</v>
      </c>
      <c r="E159" s="243" t="s">
        <v>207</v>
      </c>
      <c r="F159" s="244" t="s">
        <v>208</v>
      </c>
      <c r="G159" s="245" t="s">
        <v>161</v>
      </c>
      <c r="H159" s="246">
        <v>179.166</v>
      </c>
      <c r="I159" s="247"/>
      <c r="J159" s="246">
        <f>ROUND(I159*H159,3)</f>
        <v>0</v>
      </c>
      <c r="K159" s="248"/>
      <c r="L159" s="43"/>
      <c r="M159" s="289" t="s">
        <v>1</v>
      </c>
      <c r="N159" s="290" t="s">
        <v>41</v>
      </c>
      <c r="O159" s="291"/>
      <c r="P159" s="292">
        <f>O159*H159</f>
        <v>0</v>
      </c>
      <c r="Q159" s="292">
        <v>0</v>
      </c>
      <c r="R159" s="292">
        <f>Q159*H159</f>
        <v>0</v>
      </c>
      <c r="S159" s="292">
        <v>0</v>
      </c>
      <c r="T159" s="293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53" t="s">
        <v>126</v>
      </c>
      <c r="AT159" s="253" t="s">
        <v>122</v>
      </c>
      <c r="AU159" s="253" t="s">
        <v>98</v>
      </c>
      <c r="AY159" s="16" t="s">
        <v>120</v>
      </c>
      <c r="BE159" s="254">
        <f>IF(N159="základná",J159,0)</f>
        <v>0</v>
      </c>
      <c r="BF159" s="254">
        <f>IF(N159="znížená",J159,0)</f>
        <v>0</v>
      </c>
      <c r="BG159" s="254">
        <f>IF(N159="zákl. prenesená",J159,0)</f>
        <v>0</v>
      </c>
      <c r="BH159" s="254">
        <f>IF(N159="zníž. prenesená",J159,0)</f>
        <v>0</v>
      </c>
      <c r="BI159" s="254">
        <f>IF(N159="nulová",J159,0)</f>
        <v>0</v>
      </c>
      <c r="BJ159" s="16" t="s">
        <v>98</v>
      </c>
      <c r="BK159" s="255">
        <f>ROUND(I159*H159,3)</f>
        <v>0</v>
      </c>
      <c r="BL159" s="16" t="s">
        <v>126</v>
      </c>
      <c r="BM159" s="253" t="s">
        <v>209</v>
      </c>
    </row>
    <row r="160" s="2" customFormat="1" ht="6.96" customHeight="1">
      <c r="A160" s="37"/>
      <c r="B160" s="65"/>
      <c r="C160" s="66"/>
      <c r="D160" s="66"/>
      <c r="E160" s="66"/>
      <c r="F160" s="66"/>
      <c r="G160" s="66"/>
      <c r="H160" s="66"/>
      <c r="I160" s="178"/>
      <c r="J160" s="66"/>
      <c r="K160" s="66"/>
      <c r="L160" s="43"/>
      <c r="M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</row>
  </sheetData>
  <sheetProtection sheet="1" autoFilter="0" formatColumns="0" formatRows="0" objects="1" scenarios="1" spinCount="100000" saltValue="RBrI1poXXNUbYBTRc0iuEtH+bubkPD7IeUAbkR6vEcRe8Wro6qhJViiEW1Bt8056OJO2G1eYC83kU1vBxZEeKA==" hashValue="LGZGU4vzOVFA47j9L82m+9bxBZGIznAtbG8eAv5vkjVF/WGmJAVXzlOF78ftXJVd6fE+WcI41eR9XQtqTRziLA==" algorithmName="SHA-512" password="CC35"/>
  <autoFilter ref="C126:K159"/>
  <mergeCells count="11">
    <mergeCell ref="E7:H7"/>
    <mergeCell ref="E16:H16"/>
    <mergeCell ref="E25:H25"/>
    <mergeCell ref="E85:H85"/>
    <mergeCell ref="D103:F103"/>
    <mergeCell ref="D104:F104"/>
    <mergeCell ref="D105:F105"/>
    <mergeCell ref="D106:F106"/>
    <mergeCell ref="D107:F10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ridzik</dc:creator>
  <cp:lastModifiedBy>ridzik</cp:lastModifiedBy>
  <dcterms:created xsi:type="dcterms:W3CDTF">2019-11-12T13:12:47Z</dcterms:created>
  <dcterms:modified xsi:type="dcterms:W3CDTF">2019-11-12T13:12:48Z</dcterms:modified>
</cp:coreProperties>
</file>