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1 - Chodník pred vchodmi ..." sheetId="2" r:id="rId2"/>
    <sheet name="2 - Chodník od ul. Družst..." sheetId="3" r:id="rId3"/>
  </sheets>
  <definedNames>
    <definedName name="_xlnm.Print_Area" localSheetId="0">'Rekapitulácia stavby'!$D$4:$AO$76,'Rekapitulácia stavby'!$C$82:$AQ$97</definedName>
    <definedName name="_xlnm.Print_Titles" localSheetId="0">'Rekapitulácia stavby'!$92:$92</definedName>
    <definedName name="_xlnm._FilterDatabase" localSheetId="1" hidden="1">'1 - Chodník pred vchodmi ...'!$C$120:$K$146</definedName>
    <definedName name="_xlnm.Print_Area" localSheetId="1">'1 - Chodník pred vchodmi ...'!$C$4:$J$76,'1 - Chodník pred vchodmi ...'!$C$82:$J$102,'1 - Chodník pred vchodmi ...'!$C$108:$K$146</definedName>
    <definedName name="_xlnm.Print_Titles" localSheetId="1">'1 - Chodník pred vchodmi ...'!$120:$120</definedName>
    <definedName name="_xlnm._FilterDatabase" localSheetId="2" hidden="1">'2 - Chodník od ul. Družst...'!$C$120:$K$151</definedName>
    <definedName name="_xlnm.Print_Area" localSheetId="2">'2 - Chodník od ul. Družst...'!$C$4:$J$76,'2 - Chodník od ul. Družst...'!$C$82:$J$102,'2 - Chodník od ul. Družst...'!$C$108:$K$151</definedName>
    <definedName name="_xlnm.Print_Titles" localSheetId="2">'2 - Chodník od ul. Družst...'!$120:$120</definedName>
  </definedNames>
  <calcPr/>
</workbook>
</file>

<file path=xl/calcChain.xml><?xml version="1.0" encoding="utf-8"?>
<calcChain xmlns="http://schemas.openxmlformats.org/spreadsheetml/2006/main">
  <c i="3" r="J37"/>
  <c r="J36"/>
  <c i="1" r="AY96"/>
  <c i="3" r="J35"/>
  <c i="1" r="AX96"/>
  <c i="3" r="BI151"/>
  <c r="BH151"/>
  <c r="BG151"/>
  <c r="BE151"/>
  <c r="T151"/>
  <c r="T150"/>
  <c r="R151"/>
  <c r="R150"/>
  <c r="P151"/>
  <c r="P150"/>
  <c r="BK151"/>
  <c r="BK150"/>
  <c r="J150"/>
  <c r="J151"/>
  <c r="BF151"/>
  <c r="J101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T137"/>
  <c r="R138"/>
  <c r="R137"/>
  <c r="P138"/>
  <c r="P137"/>
  <c r="BK138"/>
  <c r="BK137"/>
  <c r="J137"/>
  <c r="J138"/>
  <c r="BF138"/>
  <c r="J100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T132"/>
  <c r="R133"/>
  <c r="R132"/>
  <c r="P133"/>
  <c r="P132"/>
  <c r="BK133"/>
  <c r="BK132"/>
  <c r="J132"/>
  <c r="J133"/>
  <c r="BF133"/>
  <c r="J99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F37"/>
  <c i="1" r="BD96"/>
  <c i="3" r="BH124"/>
  <c r="F36"/>
  <c i="1" r="BC96"/>
  <c i="3" r="BG124"/>
  <c r="F35"/>
  <c i="1" r="BB96"/>
  <c i="3" r="BE124"/>
  <c r="J33"/>
  <c i="1" r="AV96"/>
  <c i="3" r="F33"/>
  <c i="1" r="AZ96"/>
  <c i="3" r="T124"/>
  <c r="T123"/>
  <c r="T122"/>
  <c r="T121"/>
  <c r="R124"/>
  <c r="R123"/>
  <c r="R122"/>
  <c r="R121"/>
  <c r="P124"/>
  <c r="P123"/>
  <c r="P122"/>
  <c r="P121"/>
  <c i="1" r="AU96"/>
  <c i="3" r="BK124"/>
  <c r="BK123"/>
  <c r="J123"/>
  <c r="BK122"/>
  <c r="J122"/>
  <c r="BK121"/>
  <c r="J121"/>
  <c r="J96"/>
  <c r="J30"/>
  <c i="1" r="AG96"/>
  <c i="3" r="J124"/>
  <c r="BF124"/>
  <c r="J34"/>
  <c i="1" r="AW96"/>
  <c i="3" r="F34"/>
  <c i="1" r="BA96"/>
  <c i="3" r="J98"/>
  <c r="J97"/>
  <c r="F117"/>
  <c r="F115"/>
  <c r="E113"/>
  <c r="F91"/>
  <c r="F89"/>
  <c r="E87"/>
  <c r="J39"/>
  <c r="J24"/>
  <c r="E24"/>
  <c r="J118"/>
  <c r="J92"/>
  <c r="J23"/>
  <c r="J21"/>
  <c r="E21"/>
  <c r="J117"/>
  <c r="J91"/>
  <c r="J20"/>
  <c r="J18"/>
  <c r="E18"/>
  <c r="F118"/>
  <c r="F92"/>
  <c r="J17"/>
  <c r="J12"/>
  <c r="J115"/>
  <c r="J89"/>
  <c r="E7"/>
  <c r="E111"/>
  <c r="E85"/>
  <c i="2" r="J37"/>
  <c r="J36"/>
  <c i="1" r="AY95"/>
  <c i="2" r="J35"/>
  <c i="1" r="AX95"/>
  <c i="2" r="BI146"/>
  <c r="BH146"/>
  <c r="BG146"/>
  <c r="BE146"/>
  <c r="T146"/>
  <c r="T145"/>
  <c r="R146"/>
  <c r="R145"/>
  <c r="P146"/>
  <c r="P145"/>
  <c r="BK146"/>
  <c r="BK145"/>
  <c r="J145"/>
  <c r="J146"/>
  <c r="BF146"/>
  <c r="J101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T135"/>
  <c r="R136"/>
  <c r="R135"/>
  <c r="P136"/>
  <c r="P135"/>
  <c r="BK136"/>
  <c r="BK135"/>
  <c r="J135"/>
  <c r="J136"/>
  <c r="BF136"/>
  <c r="J100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T131"/>
  <c r="R132"/>
  <c r="R131"/>
  <c r="P132"/>
  <c r="P131"/>
  <c r="BK132"/>
  <c r="BK131"/>
  <c r="J131"/>
  <c r="J132"/>
  <c r="BF132"/>
  <c r="J99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F37"/>
  <c i="1" r="BD95"/>
  <c i="2" r="BH124"/>
  <c r="F36"/>
  <c i="1" r="BC95"/>
  <c i="2" r="BG124"/>
  <c r="F35"/>
  <c i="1" r="BB95"/>
  <c i="2" r="BE124"/>
  <c r="J33"/>
  <c i="1" r="AV95"/>
  <c i="2" r="F33"/>
  <c i="1" r="AZ95"/>
  <c i="2" r="T124"/>
  <c r="T123"/>
  <c r="T122"/>
  <c r="T121"/>
  <c r="R124"/>
  <c r="R123"/>
  <c r="R122"/>
  <c r="R121"/>
  <c r="P124"/>
  <c r="P123"/>
  <c r="P122"/>
  <c r="P121"/>
  <c i="1" r="AU95"/>
  <c i="2" r="BK124"/>
  <c r="BK123"/>
  <c r="J123"/>
  <c r="BK122"/>
  <c r="J122"/>
  <c r="BK121"/>
  <c r="J121"/>
  <c r="J96"/>
  <c r="J30"/>
  <c i="1" r="AG95"/>
  <c i="2" r="J124"/>
  <c r="BF124"/>
  <c r="J34"/>
  <c i="1" r="AW95"/>
  <c i="2" r="F34"/>
  <c i="1" r="BA95"/>
  <c i="2" r="J98"/>
  <c r="J97"/>
  <c r="F117"/>
  <c r="F115"/>
  <c r="E113"/>
  <c r="F91"/>
  <c r="F89"/>
  <c r="E87"/>
  <c r="J39"/>
  <c r="J24"/>
  <c r="E24"/>
  <c r="J118"/>
  <c r="J92"/>
  <c r="J23"/>
  <c r="J21"/>
  <c r="E21"/>
  <c r="J117"/>
  <c r="J91"/>
  <c r="J20"/>
  <c r="J18"/>
  <c r="E18"/>
  <c r="F118"/>
  <c r="F92"/>
  <c r="J17"/>
  <c r="J12"/>
  <c r="J115"/>
  <c r="J89"/>
  <c r="E7"/>
  <c r="E111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<sst xmlns="http://schemas.openxmlformats.org/spreadsheetml/2006/main">
  <si>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</si>
  <si>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</si>
  <si>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</si>
  <si>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</si>
  <si>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{2f2ddad5-89be-4eeb-86f8-c048335cb1a5}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</si>
  <si>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</si>
  <si>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</si>
  <si>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</si>
  <si>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</si>
  <si>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</si>
  <si>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</si>
  <si>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</si>
  <si>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2019-118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</si>
  <si>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</si>
  <si>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</si>
  <si>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pri OB 608 ul. Družstevná</t>
  </si>
  <si>
    <t>JKSO:</t>
  </si>
  <si>
    <t>KS:</t>
  </si>
  <si>
    <t>Miesto:</t>
  </si>
  <si>
    <t xml:space="preserve"> </t>
  </si>
  <si>
    <t>Dátum:</t>
  </si>
  <si>
    <t>22. 10. 2019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</si>
  <si>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</si>
  <si>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</si>
  <si>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</si>
  <si>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</si>
  <si>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</si>
  <si>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</si>
  <si>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</si>
  <si>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</si>
  <si>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</si>
  <si>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</si>
  <si>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</si>
  <si>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</si>
  <si>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</si>
  <si>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</si>
  <si>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</si>
  <si>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</si>
  <si>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</si>
  <si>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</si>
  <si>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</si>
  <si>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</si>
  <si>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</si>
  <si>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</si>
  <si>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</si>
  <si>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</si>
  <si>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</si>
  <si>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</si>
  <si>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</si>
  <si>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</si>
  <si>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</si>
  <si>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</si>
  <si>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</si>
  <si>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</si>
  <si>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</si>
  <si>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</si>
  <si>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</si>
  <si>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</si>
  <si>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</si>
  <si>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</si>
  <si>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</si>
  <si>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</si>
  <si>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</si>
  <si>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</si>
  <si>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</si>
  <si>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</si>
  <si>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</si>
  <si>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</si>
  <si>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</si>
  <si>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</si>
  <si>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</si>
  <si>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</si>
  <si>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</si>
  <si>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</si>
  <si>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</si>
  <si>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</si>
  <si>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</si>
  <si>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</si>
  <si>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</si>
  <si>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Chodník pred vchodmi dl. 47 m</t>
  </si>
  <si>
    <t>STA</t>
  </si>
  <si>
    <t>{53d2a83b-a130-433d-a73b-3d2717c44fc2}</t>
  </si>
  <si>
    <t>2</t>
  </si>
  <si>
    <t>Chodník od ul. Družstevná k obytnému bloku dl. 25 m</t>
  </si>
  <si>
    <t>{a640f6a3-2aae-4422-ac32-bb4614d84600}</t>
  </si>
  <si>
    <t>KRYCÍ LIST ROZPOČTU</t>
  </si>
  <si>
    <t>Objekt:</t>
  </si>
  <si>
    <t>1 - Chodník pred vchodmi dl. 47 m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</si>
  <si>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</si>
  <si>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</si>
  <si>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</si>
  <si>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</si>
  <si>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</si>
  <si>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</si>
  <si>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</si>
  <si>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</si>
  <si>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</si>
  <si>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</si>
  <si>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</si>
  <si>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</si>
  <si>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</si>
  <si>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</si>
  <si>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</si>
  <si>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</si>
  <si>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</si>
  <si>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</si>
  <si>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</si>
  <si>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</si>
  <si>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</si>
  <si>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</si>
  <si>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</si>
  <si>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</si>
  <si>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</si>
  <si>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</si>
  <si>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</si>
  <si>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113107131</t>
  </si>
  <si>
    <t xml:space="preserve">Odstránenie krytu v ploche do 200 m2 z betónu prostého, hr. vrstvy do 150 mm,  -0,22500t</t>
  </si>
  <si>
    <t>m2</t>
  </si>
  <si>
    <t>4</t>
  </si>
  <si>
    <t>936257611</t>
  </si>
  <si>
    <t>130001101</t>
  </si>
  <si>
    <t>Príplatok k cenám za sťaženie výkopu v blízkosti podzemného vedenia alebo výbušnín - pre všetky triedy</t>
  </si>
  <si>
    <t>m3</t>
  </si>
  <si>
    <t>18986944</t>
  </si>
  <si>
    <t>3</t>
  </si>
  <si>
    <t>130301001</t>
  </si>
  <si>
    <t>Výkop jamy a ryhy v obmedzenom priestore horn. tr.4 ručne</t>
  </si>
  <si>
    <t>1316466374</t>
  </si>
  <si>
    <t>180401211</t>
  </si>
  <si>
    <t>Založenie trávnika lúčneho výsevom v rovine alebo na svahu do 1:5</t>
  </si>
  <si>
    <t>-890907656</t>
  </si>
  <si>
    <t>5</t>
  </si>
  <si>
    <t>M</t>
  </si>
  <si>
    <t>005720001400</t>
  </si>
  <si>
    <t>Osivá tráv - semená parkovej zmesi</t>
  </si>
  <si>
    <t>kg</t>
  </si>
  <si>
    <t>8</t>
  </si>
  <si>
    <t>818426112</t>
  </si>
  <si>
    <t>6</t>
  </si>
  <si>
    <t>181301101</t>
  </si>
  <si>
    <t>Rozprestretie ornice v rovine, plocha do 500 m2, hr.do 100 mm</t>
  </si>
  <si>
    <t>2059563680</t>
  </si>
  <si>
    <t>7</t>
  </si>
  <si>
    <t>183403153</t>
  </si>
  <si>
    <t>Obrobenie pôdy hrabaním v rovine alebo na svahu do 1:5</t>
  </si>
  <si>
    <t>1243121209</t>
  </si>
  <si>
    <t>Komunikácie</t>
  </si>
  <si>
    <t>564801112</t>
  </si>
  <si>
    <t>Podklad zo štrkodrviny s rozprestretím a zhutnením, po zhutnení hr. 40 mm</t>
  </si>
  <si>
    <t>-1532822431</t>
  </si>
  <si>
    <t>9</t>
  </si>
  <si>
    <t>596911142</t>
  </si>
  <si>
    <t>Kladenie betónovej zámkovej dlažby komunikácií pre peších hr. 60 mm pre peších nad 50 do 100 m2 so zriadením lôžka z kameniva hr. 30 mm</t>
  </si>
  <si>
    <t>1258918438</t>
  </si>
  <si>
    <t>10</t>
  </si>
  <si>
    <t>592460010600</t>
  </si>
  <si>
    <t>Dlažba betónová Low value PREMAC KLASIKO, rozmer 200x100x60 mm, sivá</t>
  </si>
  <si>
    <t>-1767318697</t>
  </si>
  <si>
    <t>Ostatné konštrukcie a práce-búranie</t>
  </si>
  <si>
    <t>11</t>
  </si>
  <si>
    <t>916561112</t>
  </si>
  <si>
    <t>Osadenie záhonového alebo parkového obrubníka betón., do lôžka z bet. pros. tr. C 16/20 s bočnou oporou</t>
  </si>
  <si>
    <t>m</t>
  </si>
  <si>
    <t>591219328</t>
  </si>
  <si>
    <t>12</t>
  </si>
  <si>
    <t>592170001800</t>
  </si>
  <si>
    <t>Obrubník PREMAC parkový, lxšxv 1000x50x200 mm, sivá</t>
  </si>
  <si>
    <t>ks</t>
  </si>
  <si>
    <t>-1263042528</t>
  </si>
  <si>
    <t>13</t>
  </si>
  <si>
    <t>918101113</t>
  </si>
  <si>
    <t>Lôžko pod obrubníky, krajníky alebo obruby z dlažobných kociek z betónu prostého tr. C 20/25</t>
  </si>
  <si>
    <t>1331962656</t>
  </si>
  <si>
    <t>14</t>
  </si>
  <si>
    <t>919735122</t>
  </si>
  <si>
    <t>Rezanie existujúceho betónového krytu alebo podkladu hĺbky nad 50 do 100 mm</t>
  </si>
  <si>
    <t>955888331</t>
  </si>
  <si>
    <t>15</t>
  </si>
  <si>
    <t>976071111</t>
  </si>
  <si>
    <t xml:space="preserve">Vybúranie kovových madiel a zábradlí,  -0,03700t</t>
  </si>
  <si>
    <t>1299795051</t>
  </si>
  <si>
    <t>16</t>
  </si>
  <si>
    <t>979084216</t>
  </si>
  <si>
    <t>Vodorovná doprava vybúraných hmôt po suchu bez naloženia, ale so zložením na vzdialenosť do 5 km</t>
  </si>
  <si>
    <t>t</t>
  </si>
  <si>
    <t>-411413010</t>
  </si>
  <si>
    <t>17</t>
  </si>
  <si>
    <t>979084219</t>
  </si>
  <si>
    <t>Príplatok k cene za každých ďalších aj začatých 5 km nad 5 km</t>
  </si>
  <si>
    <t>-1381962253</t>
  </si>
  <si>
    <t>18</t>
  </si>
  <si>
    <t>979087213</t>
  </si>
  <si>
    <t>Nakladanie na dopravné prostriedky pre vodorovnú dopravu vybúraných hmôt</t>
  </si>
  <si>
    <t>-1930150522</t>
  </si>
  <si>
    <t>19</t>
  </si>
  <si>
    <t>979089012</t>
  </si>
  <si>
    <t>Poplatok za skladovanie - betón, tehly, dlaždice (17 01) ostatné</t>
  </si>
  <si>
    <t>1044712114</t>
  </si>
  <si>
    <t>99</t>
  </si>
  <si>
    <t>Presun hmôt HSV</t>
  </si>
  <si>
    <t>998223011</t>
  </si>
  <si>
    <t>Presun hmôt pre pozemné komunikácie s krytom dláždeným (822 2.3, 822 5.3) akejkoľvek dĺžky objektu</t>
  </si>
  <si>
    <t>837330182</t>
  </si>
  <si>
    <t>2 - Chodník od ul. Družstevná k obytnému bloku dl. 25 m</t>
  </si>
  <si>
    <t>113206111</t>
  </si>
  <si>
    <t xml:space="preserve">Vytrhanie obrúb betónových, s vybúraním lôžka, z krajníkov alebo obrubníkov stojatých,  -0,14500t</t>
  </si>
  <si>
    <t>1706237842</t>
  </si>
  <si>
    <t>599142111</t>
  </si>
  <si>
    <t>Úprava zálievky dilatačných alebo pracovných škár hĺbky do 40 mm, šírky nad 20 do 40 mm</t>
  </si>
  <si>
    <t>917517464</t>
  </si>
  <si>
    <t>916362113</t>
  </si>
  <si>
    <t>Osadenie cestného obrubníka betónového stojatého do lôžka z betónu prostého tr. C 20/25 s bočnou oporou</t>
  </si>
  <si>
    <t>1913702543</t>
  </si>
  <si>
    <t>592170002200</t>
  </si>
  <si>
    <t>Obrubník PREMAC cestný, lxšxv 1000x150x260 mm, skosenie 120/40 mm</t>
  </si>
  <si>
    <t>1005520435</t>
  </si>
  <si>
    <t>919731112</t>
  </si>
  <si>
    <t>Zarovnanie styčnej plochy pozdĺž vybúranej časti komunikácie z betónu prostého hr. do 150 mm</t>
  </si>
  <si>
    <t>1028698274</t>
  </si>
  <si>
    <t>21</t>
  </si>
  <si>
    <t>22</t>
  </si>
  <si>
    <t>23</t>
  </si>
  <si>
    <t>24</t>
  </si>
  <si>
    <t>25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</si>
</sst>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167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167" fontId="31" fillId="3" borderId="22" xfId="0" applyNumberFormat="1" applyFont="1" applyFill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25</v>
      </c>
      <c r="AN17" s="23" t="s">
        <v>1</v>
      </c>
      <c r="AR17" s="18"/>
      <c r="BE17" s="27"/>
      <c r="BS17" s="15" t="s">
        <v>29</v>
      </c>
    </row>
    <row r="18" s="1" customFormat="1" ht="6.96" customHeight="1">
      <c r="B18" s="18"/>
      <c r="AR18" s="18"/>
      <c r="BE18" s="27"/>
      <c r="BS18" s="15" t="s">
        <v>30</v>
      </c>
    </row>
    <row r="19" s="1" customFormat="1" ht="12" customHeight="1">
      <c r="B19" s="18"/>
      <c r="D19" s="28" t="s">
        <v>31</v>
      </c>
      <c r="AK19" s="28" t="s">
        <v>23</v>
      </c>
      <c r="AN19" s="23" t="s">
        <v>1</v>
      </c>
      <c r="AR19" s="18"/>
      <c r="BE19" s="27"/>
      <c r="BS19" s="15" t="s">
        <v>30</v>
      </c>
    </row>
    <row r="20" s="1" customFormat="1" ht="18.48" customHeight="1">
      <c r="B20" s="18"/>
      <c r="E20" s="23" t="s">
        <v>19</v>
      </c>
      <c r="AK20" s="28" t="s">
        <v>25</v>
      </c>
      <c r="AN20" s="23" t="s">
        <v>1</v>
      </c>
      <c r="AR20" s="18"/>
      <c r="BE20" s="27"/>
      <c r="BS20" s="15" t="s">
        <v>29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37</v>
      </c>
      <c r="E29" s="3"/>
      <c r="F29" s="28" t="s">
        <v>38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39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40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41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42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44</v>
      </c>
      <c r="U35" s="46"/>
      <c r="V35" s="46"/>
      <c r="W35" s="46"/>
      <c r="X35" s="48" t="s">
        <v>45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46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47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48</v>
      </c>
      <c r="AI60" s="37"/>
      <c r="AJ60" s="37"/>
      <c r="AK60" s="37"/>
      <c r="AL60" s="37"/>
      <c r="AM60" s="54" t="s">
        <v>49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51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48</v>
      </c>
      <c r="AI75" s="37"/>
      <c r="AJ75" s="37"/>
      <c r="AK75" s="37"/>
      <c r="AL75" s="37"/>
      <c r="AM75" s="54" t="s">
        <v>49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2019-118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Rekonštrukcia chodníka pri OB 608 ul. Družstevná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22. 10. 2019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Partizánske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53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54</v>
      </c>
      <c r="D92" s="76"/>
      <c r="E92" s="76"/>
      <c r="F92" s="76"/>
      <c r="G92" s="76"/>
      <c r="H92" s="77"/>
      <c r="I92" s="78" t="s">
        <v>55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56</v>
      </c>
      <c r="AH92" s="76"/>
      <c r="AI92" s="76"/>
      <c r="AJ92" s="76"/>
      <c r="AK92" s="76"/>
      <c r="AL92" s="76"/>
      <c r="AM92" s="76"/>
      <c r="AN92" s="78" t="s">
        <v>57</v>
      </c>
      <c r="AO92" s="76"/>
      <c r="AP92" s="80"/>
      <c r="AQ92" s="81" t="s">
        <v>58</v>
      </c>
      <c r="AR92" s="35"/>
      <c r="AS92" s="82" t="s">
        <v>59</v>
      </c>
      <c r="AT92" s="83" t="s">
        <v>60</v>
      </c>
      <c r="AU92" s="83" t="s">
        <v>61</v>
      </c>
      <c r="AV92" s="83" t="s">
        <v>62</v>
      </c>
      <c r="AW92" s="83" t="s">
        <v>63</v>
      </c>
      <c r="AX92" s="83" t="s">
        <v>64</v>
      </c>
      <c r="AY92" s="83" t="s">
        <v>65</v>
      </c>
      <c r="AZ92" s="83" t="s">
        <v>66</v>
      </c>
      <c r="BA92" s="83" t="s">
        <v>67</v>
      </c>
      <c r="BB92" s="83" t="s">
        <v>68</v>
      </c>
      <c r="BC92" s="83" t="s">
        <v>69</v>
      </c>
      <c r="BD92" s="84" t="s">
        <v>70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71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ROUND(SUM(AG95:AG96),2)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ROUND(SUM(AS95:AS96),2)</f>
        <v>0</v>
      </c>
      <c r="AT94" s="95">
        <f>ROUND(SUM(AV94:AW94),2)</f>
        <v>0</v>
      </c>
      <c r="AU94" s="96">
        <f>ROUND(SUM(AU95:AU96),5)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ROUND(SUM(AZ95:AZ96),2)</f>
        <v>0</v>
      </c>
      <c r="BA94" s="95">
        <f>ROUND(SUM(BA95:BA96),2)</f>
        <v>0</v>
      </c>
      <c r="BB94" s="95">
        <f>ROUND(SUM(BB95:BB96),2)</f>
        <v>0</v>
      </c>
      <c r="BC94" s="95">
        <f>ROUND(SUM(BC95:BC96),2)</f>
        <v>0</v>
      </c>
      <c r="BD94" s="97">
        <f>ROUND(SUM(BD95:BD96),2)</f>
        <v>0</v>
      </c>
      <c r="BE94" s="6"/>
      <c r="BS94" s="98" t="s">
        <v>72</v>
      </c>
      <c r="BT94" s="98" t="s">
        <v>73</v>
      </c>
      <c r="BU94" s="99" t="s">
        <v>74</v>
      </c>
      <c r="BV94" s="98" t="s">
        <v>75</v>
      </c>
      <c r="BW94" s="98" t="s">
        <v>4</v>
      </c>
      <c r="BX94" s="98" t="s">
        <v>76</v>
      </c>
      <c r="CL94" s="98" t="s">
        <v>1</v>
      </c>
    </row>
    <row r="95" s="7" customFormat="1" ht="16.5" customHeight="1">
      <c r="A95" s="100" t="s">
        <v>77</v>
      </c>
      <c r="B95" s="101"/>
      <c r="C95" s="102"/>
      <c r="D95" s="103" t="s">
        <v>78</v>
      </c>
      <c r="E95" s="103"/>
      <c r="F95" s="103"/>
      <c r="G95" s="103"/>
      <c r="H95" s="103"/>
      <c r="I95" s="104"/>
      <c r="J95" s="103" t="s">
        <v>79</v>
      </c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5">
        <f>'1 - Chodník pred vchodmi ...'!J30</f>
        <v>0</v>
      </c>
      <c r="AH95" s="104"/>
      <c r="AI95" s="104"/>
      <c r="AJ95" s="104"/>
      <c r="AK95" s="104"/>
      <c r="AL95" s="104"/>
      <c r="AM95" s="104"/>
      <c r="AN95" s="105">
        <f>SUM(AG95,AT95)</f>
        <v>0</v>
      </c>
      <c r="AO95" s="104"/>
      <c r="AP95" s="104"/>
      <c r="AQ95" s="106" t="s">
        <v>80</v>
      </c>
      <c r="AR95" s="101"/>
      <c r="AS95" s="107">
        <v>0</v>
      </c>
      <c r="AT95" s="108">
        <f>ROUND(SUM(AV95:AW95),2)</f>
        <v>0</v>
      </c>
      <c r="AU95" s="109">
        <f>'1 - Chodník pred vchodmi ...'!P121</f>
        <v>0</v>
      </c>
      <c r="AV95" s="108">
        <f>'1 - Chodník pred vchodmi ...'!J33</f>
        <v>0</v>
      </c>
      <c r="AW95" s="108">
        <f>'1 - Chodník pred vchodmi ...'!J34</f>
        <v>0</v>
      </c>
      <c r="AX95" s="108">
        <f>'1 - Chodník pred vchodmi ...'!J35</f>
        <v>0</v>
      </c>
      <c r="AY95" s="108">
        <f>'1 - Chodník pred vchodmi ...'!J36</f>
        <v>0</v>
      </c>
      <c r="AZ95" s="108">
        <f>'1 - Chodník pred vchodmi ...'!F33</f>
        <v>0</v>
      </c>
      <c r="BA95" s="108">
        <f>'1 - Chodník pred vchodmi ...'!F34</f>
        <v>0</v>
      </c>
      <c r="BB95" s="108">
        <f>'1 - Chodník pred vchodmi ...'!F35</f>
        <v>0</v>
      </c>
      <c r="BC95" s="108">
        <f>'1 - Chodník pred vchodmi ...'!F36</f>
        <v>0</v>
      </c>
      <c r="BD95" s="110">
        <f>'1 - Chodník pred vchodmi ...'!F37</f>
        <v>0</v>
      </c>
      <c r="BE95" s="7"/>
      <c r="BT95" s="111" t="s">
        <v>78</v>
      </c>
      <c r="BV95" s="111" t="s">
        <v>75</v>
      </c>
      <c r="BW95" s="111" t="s">
        <v>81</v>
      </c>
      <c r="BX95" s="111" t="s">
        <v>4</v>
      </c>
      <c r="CL95" s="111" t="s">
        <v>1</v>
      </c>
      <c r="CM95" s="111" t="s">
        <v>73</v>
      </c>
    </row>
    <row r="96" s="7" customFormat="1" ht="27" customHeight="1">
      <c r="A96" s="100" t="s">
        <v>77</v>
      </c>
      <c r="B96" s="101"/>
      <c r="C96" s="102"/>
      <c r="D96" s="103" t="s">
        <v>82</v>
      </c>
      <c r="E96" s="103"/>
      <c r="F96" s="103"/>
      <c r="G96" s="103"/>
      <c r="H96" s="103"/>
      <c r="I96" s="104"/>
      <c r="J96" s="103" t="s">
        <v>83</v>
      </c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5">
        <f>'2 - Chodník od ul. Družst...'!J30</f>
        <v>0</v>
      </c>
      <c r="AH96" s="104"/>
      <c r="AI96" s="104"/>
      <c r="AJ96" s="104"/>
      <c r="AK96" s="104"/>
      <c r="AL96" s="104"/>
      <c r="AM96" s="104"/>
      <c r="AN96" s="105">
        <f>SUM(AG96,AT96)</f>
        <v>0</v>
      </c>
      <c r="AO96" s="104"/>
      <c r="AP96" s="104"/>
      <c r="AQ96" s="106" t="s">
        <v>80</v>
      </c>
      <c r="AR96" s="101"/>
      <c r="AS96" s="112">
        <v>0</v>
      </c>
      <c r="AT96" s="113">
        <f>ROUND(SUM(AV96:AW96),2)</f>
        <v>0</v>
      </c>
      <c r="AU96" s="114">
        <f>'2 - Chodník od ul. Družst...'!P121</f>
        <v>0</v>
      </c>
      <c r="AV96" s="113">
        <f>'2 - Chodník od ul. Družst...'!J33</f>
        <v>0</v>
      </c>
      <c r="AW96" s="113">
        <f>'2 - Chodník od ul. Družst...'!J34</f>
        <v>0</v>
      </c>
      <c r="AX96" s="113">
        <f>'2 - Chodník od ul. Družst...'!J35</f>
        <v>0</v>
      </c>
      <c r="AY96" s="113">
        <f>'2 - Chodník od ul. Družst...'!J36</f>
        <v>0</v>
      </c>
      <c r="AZ96" s="113">
        <f>'2 - Chodník od ul. Družst...'!F33</f>
        <v>0</v>
      </c>
      <c r="BA96" s="113">
        <f>'2 - Chodník od ul. Družst...'!F34</f>
        <v>0</v>
      </c>
      <c r="BB96" s="113">
        <f>'2 - Chodník od ul. Družst...'!F35</f>
        <v>0</v>
      </c>
      <c r="BC96" s="113">
        <f>'2 - Chodník od ul. Družst...'!F36</f>
        <v>0</v>
      </c>
      <c r="BD96" s="115">
        <f>'2 - Chodník od ul. Družst...'!F37</f>
        <v>0</v>
      </c>
      <c r="BE96" s="7"/>
      <c r="BT96" s="111" t="s">
        <v>78</v>
      </c>
      <c r="BV96" s="111" t="s">
        <v>75</v>
      </c>
      <c r="BW96" s="111" t="s">
        <v>84</v>
      </c>
      <c r="BX96" s="111" t="s">
        <v>4</v>
      </c>
      <c r="CL96" s="111" t="s">
        <v>1</v>
      </c>
      <c r="CM96" s="111" t="s">
        <v>73</v>
      </c>
    </row>
    <row r="97" s="2" customFormat="1" ht="30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  <row r="98" s="2" customFormat="1" ht="6.96" customHeight="1">
      <c r="A98" s="34"/>
      <c r="B98" s="56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35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</row>
  </sheetData>
  <mergeCells count="46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</mergeCells>
  <hyperlinks>
    <hyperlink ref="A95" location="'1 - Chodník pred vchodmi ...'!C2" display="/"/>
    <hyperlink ref="A96" location="'2 - Chodník od ul. Družst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81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85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16.5" customHeight="1">
      <c r="B7" s="18"/>
      <c r="E7" s="119" t="str">
        <f>'Rekapitulácia stavby'!K6</f>
        <v>Rekonštrukcia chodníka pri OB 608 ul. Družstevná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86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87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22. 10. 2019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121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ROUND(J121,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ROUND((SUM(BE121:BE146)),  2)</f>
        <v>0</v>
      </c>
      <c r="G33" s="34"/>
      <c r="H33" s="34"/>
      <c r="I33" s="131">
        <v>0.20000000000000001</v>
      </c>
      <c r="J33" s="130">
        <f>ROUND(((SUM(BE121:BE146))*I33),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ROUND((SUM(BF121:BF146)),  2)</f>
        <v>0</v>
      </c>
      <c r="G34" s="34"/>
      <c r="H34" s="34"/>
      <c r="I34" s="131">
        <v>0.20000000000000001</v>
      </c>
      <c r="J34" s="130">
        <f>ROUND(((SUM(BF121:BF146))*I34),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ROUND((SUM(BG121:BG146)),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ROUND((SUM(BH121:BH146)),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ROUND((SUM(BI121:BI146)),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88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9" t="str">
        <f>E7</f>
        <v>Rekonštrukcia chodníka pri OB 608 ul. Družstevná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86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1 - Chodník pred vchodmi dl. 47 m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22. 10. 2019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89</v>
      </c>
      <c r="D94" s="132"/>
      <c r="E94" s="132"/>
      <c r="F94" s="132"/>
      <c r="G94" s="132"/>
      <c r="H94" s="132"/>
      <c r="I94" s="147"/>
      <c r="J94" s="148" t="s">
        <v>90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91</v>
      </c>
      <c r="D96" s="34"/>
      <c r="E96" s="34"/>
      <c r="F96" s="34"/>
      <c r="G96" s="34"/>
      <c r="H96" s="34"/>
      <c r="I96" s="120"/>
      <c r="J96" s="92">
        <f>J121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92</v>
      </c>
    </row>
    <row r="97" s="9" customFormat="1" ht="24.96" customHeight="1">
      <c r="A97" s="9"/>
      <c r="B97" s="150"/>
      <c r="C97" s="9"/>
      <c r="D97" s="151" t="s">
        <v>93</v>
      </c>
      <c r="E97" s="152"/>
      <c r="F97" s="152"/>
      <c r="G97" s="152"/>
      <c r="H97" s="152"/>
      <c r="I97" s="153"/>
      <c r="J97" s="154">
        <f>J122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94</v>
      </c>
      <c r="E98" s="157"/>
      <c r="F98" s="157"/>
      <c r="G98" s="157"/>
      <c r="H98" s="157"/>
      <c r="I98" s="158"/>
      <c r="J98" s="159">
        <f>J123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5"/>
      <c r="C99" s="10"/>
      <c r="D99" s="156" t="s">
        <v>95</v>
      </c>
      <c r="E99" s="157"/>
      <c r="F99" s="157"/>
      <c r="G99" s="157"/>
      <c r="H99" s="157"/>
      <c r="I99" s="158"/>
      <c r="J99" s="159">
        <f>J131</f>
        <v>0</v>
      </c>
      <c r="K99" s="10"/>
      <c r="L99" s="15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5"/>
      <c r="C100" s="10"/>
      <c r="D100" s="156" t="s">
        <v>96</v>
      </c>
      <c r="E100" s="157"/>
      <c r="F100" s="157"/>
      <c r="G100" s="157"/>
      <c r="H100" s="157"/>
      <c r="I100" s="158"/>
      <c r="J100" s="159">
        <f>J135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5"/>
      <c r="C101" s="10"/>
      <c r="D101" s="156" t="s">
        <v>97</v>
      </c>
      <c r="E101" s="157"/>
      <c r="F101" s="157"/>
      <c r="G101" s="157"/>
      <c r="H101" s="157"/>
      <c r="I101" s="158"/>
      <c r="J101" s="159">
        <f>J145</f>
        <v>0</v>
      </c>
      <c r="K101" s="10"/>
      <c r="L101" s="15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120"/>
      <c r="J102" s="34"/>
      <c r="K102" s="34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6.96" customHeight="1">
      <c r="A103" s="34"/>
      <c r="B103" s="56"/>
      <c r="C103" s="57"/>
      <c r="D103" s="57"/>
      <c r="E103" s="57"/>
      <c r="F103" s="57"/>
      <c r="G103" s="57"/>
      <c r="H103" s="57"/>
      <c r="I103" s="144"/>
      <c r="J103" s="57"/>
      <c r="K103" s="57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7" s="2" customFormat="1" ht="6.96" customHeight="1">
      <c r="A107" s="34"/>
      <c r="B107" s="58"/>
      <c r="C107" s="59"/>
      <c r="D107" s="59"/>
      <c r="E107" s="59"/>
      <c r="F107" s="59"/>
      <c r="G107" s="59"/>
      <c r="H107" s="59"/>
      <c r="I107" s="145"/>
      <c r="J107" s="59"/>
      <c r="K107" s="59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24.96" customHeight="1">
      <c r="A108" s="34"/>
      <c r="B108" s="35"/>
      <c r="C108" s="19" t="s">
        <v>98</v>
      </c>
      <c r="D108" s="34"/>
      <c r="E108" s="34"/>
      <c r="F108" s="34"/>
      <c r="G108" s="34"/>
      <c r="H108" s="34"/>
      <c r="I108" s="120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4"/>
      <c r="D109" s="34"/>
      <c r="E109" s="34"/>
      <c r="F109" s="34"/>
      <c r="G109" s="34"/>
      <c r="H109" s="34"/>
      <c r="I109" s="120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2" customHeight="1">
      <c r="A110" s="34"/>
      <c r="B110" s="35"/>
      <c r="C110" s="28" t="s">
        <v>14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6.5" customHeight="1">
      <c r="A111" s="34"/>
      <c r="B111" s="35"/>
      <c r="C111" s="34"/>
      <c r="D111" s="34"/>
      <c r="E111" s="119" t="str">
        <f>E7</f>
        <v>Rekonštrukcia chodníka pri OB 608 ul. Družstevná</v>
      </c>
      <c r="F111" s="28"/>
      <c r="G111" s="28"/>
      <c r="H111" s="28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86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6.5" customHeight="1">
      <c r="A113" s="34"/>
      <c r="B113" s="35"/>
      <c r="C113" s="34"/>
      <c r="D113" s="34"/>
      <c r="E113" s="63" t="str">
        <f>E9</f>
        <v>1 - Chodník pred vchodmi dl. 47 m</v>
      </c>
      <c r="F113" s="34"/>
      <c r="G113" s="34"/>
      <c r="H113" s="34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35"/>
      <c r="C114" s="34"/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2" customHeight="1">
      <c r="A115" s="34"/>
      <c r="B115" s="35"/>
      <c r="C115" s="28" t="s">
        <v>18</v>
      </c>
      <c r="D115" s="34"/>
      <c r="E115" s="34"/>
      <c r="F115" s="23" t="str">
        <f>F12</f>
        <v xml:space="preserve"> </v>
      </c>
      <c r="G115" s="34"/>
      <c r="H115" s="34"/>
      <c r="I115" s="121" t="s">
        <v>20</v>
      </c>
      <c r="J115" s="65" t="str">
        <f>IF(J12="","",J12)</f>
        <v>22. 10. 2019</v>
      </c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22</v>
      </c>
      <c r="D117" s="34"/>
      <c r="E117" s="34"/>
      <c r="F117" s="23" t="str">
        <f>E15</f>
        <v>Mesto Partizánske</v>
      </c>
      <c r="G117" s="34"/>
      <c r="H117" s="34"/>
      <c r="I117" s="121" t="s">
        <v>28</v>
      </c>
      <c r="J117" s="32" t="str">
        <f>E21</f>
        <v xml:space="preserve"> 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26</v>
      </c>
      <c r="D118" s="34"/>
      <c r="E118" s="34"/>
      <c r="F118" s="23" t="str">
        <f>IF(E18="","",E18)</f>
        <v>Vyplň údaj</v>
      </c>
      <c r="G118" s="34"/>
      <c r="H118" s="34"/>
      <c r="I118" s="121" t="s">
        <v>31</v>
      </c>
      <c r="J118" s="32" t="str">
        <f>E24</f>
        <v xml:space="preserve"> </v>
      </c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0.32" customHeight="1">
      <c r="A119" s="34"/>
      <c r="B119" s="35"/>
      <c r="C119" s="34"/>
      <c r="D119" s="34"/>
      <c r="E119" s="34"/>
      <c r="F119" s="34"/>
      <c r="G119" s="34"/>
      <c r="H119" s="34"/>
      <c r="I119" s="120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11" customFormat="1" ht="29.28" customHeight="1">
      <c r="A120" s="160"/>
      <c r="B120" s="161"/>
      <c r="C120" s="162" t="s">
        <v>99</v>
      </c>
      <c r="D120" s="163" t="s">
        <v>58</v>
      </c>
      <c r="E120" s="163" t="s">
        <v>54</v>
      </c>
      <c r="F120" s="163" t="s">
        <v>55</v>
      </c>
      <c r="G120" s="163" t="s">
        <v>100</v>
      </c>
      <c r="H120" s="163" t="s">
        <v>101</v>
      </c>
      <c r="I120" s="164" t="s">
        <v>102</v>
      </c>
      <c r="J120" s="165" t="s">
        <v>90</v>
      </c>
      <c r="K120" s="166" t="s">
        <v>103</v>
      </c>
      <c r="L120" s="167"/>
      <c r="M120" s="82" t="s">
        <v>1</v>
      </c>
      <c r="N120" s="83" t="s">
        <v>37</v>
      </c>
      <c r="O120" s="83" t="s">
        <v>104</v>
      </c>
      <c r="P120" s="83" t="s">
        <v>105</v>
      </c>
      <c r="Q120" s="83" t="s">
        <v>106</v>
      </c>
      <c r="R120" s="83" t="s">
        <v>107</v>
      </c>
      <c r="S120" s="83" t="s">
        <v>108</v>
      </c>
      <c r="T120" s="84" t="s">
        <v>109</v>
      </c>
      <c r="U120" s="160"/>
      <c r="V120" s="160"/>
      <c r="W120" s="160"/>
      <c r="X120" s="160"/>
      <c r="Y120" s="160"/>
      <c r="Z120" s="160"/>
      <c r="AA120" s="160"/>
      <c r="AB120" s="160"/>
      <c r="AC120" s="160"/>
      <c r="AD120" s="160"/>
      <c r="AE120" s="160"/>
    </row>
    <row r="121" s="2" customFormat="1" ht="22.8" customHeight="1">
      <c r="A121" s="34"/>
      <c r="B121" s="35"/>
      <c r="C121" s="89" t="s">
        <v>91</v>
      </c>
      <c r="D121" s="34"/>
      <c r="E121" s="34"/>
      <c r="F121" s="34"/>
      <c r="G121" s="34"/>
      <c r="H121" s="34"/>
      <c r="I121" s="120"/>
      <c r="J121" s="168">
        <f>BK121</f>
        <v>0</v>
      </c>
      <c r="K121" s="34"/>
      <c r="L121" s="35"/>
      <c r="M121" s="85"/>
      <c r="N121" s="69"/>
      <c r="O121" s="86"/>
      <c r="P121" s="169">
        <f>P122</f>
        <v>0</v>
      </c>
      <c r="Q121" s="86"/>
      <c r="R121" s="169">
        <f>R122</f>
        <v>45.351573099999996</v>
      </c>
      <c r="S121" s="86"/>
      <c r="T121" s="170">
        <f>T122</f>
        <v>1.55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5" t="s">
        <v>72</v>
      </c>
      <c r="AU121" s="15" t="s">
        <v>92</v>
      </c>
      <c r="BK121" s="171">
        <f>BK122</f>
        <v>0</v>
      </c>
    </row>
    <row r="122" s="12" customFormat="1" ht="25.92" customHeight="1">
      <c r="A122" s="12"/>
      <c r="B122" s="172"/>
      <c r="C122" s="12"/>
      <c r="D122" s="173" t="s">
        <v>72</v>
      </c>
      <c r="E122" s="174" t="s">
        <v>110</v>
      </c>
      <c r="F122" s="174" t="s">
        <v>111</v>
      </c>
      <c r="G122" s="12"/>
      <c r="H122" s="12"/>
      <c r="I122" s="175"/>
      <c r="J122" s="176">
        <f>BK122</f>
        <v>0</v>
      </c>
      <c r="K122" s="12"/>
      <c r="L122" s="172"/>
      <c r="M122" s="177"/>
      <c r="N122" s="178"/>
      <c r="O122" s="178"/>
      <c r="P122" s="179">
        <f>P123+P131+P135+P145</f>
        <v>0</v>
      </c>
      <c r="Q122" s="178"/>
      <c r="R122" s="179">
        <f>R123+R131+R135+R145</f>
        <v>45.351573099999996</v>
      </c>
      <c r="S122" s="178"/>
      <c r="T122" s="180">
        <f>T123+T131+T135+T145</f>
        <v>1.55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3" t="s">
        <v>78</v>
      </c>
      <c r="AT122" s="181" t="s">
        <v>72</v>
      </c>
      <c r="AU122" s="181" t="s">
        <v>73</v>
      </c>
      <c r="AY122" s="173" t="s">
        <v>112</v>
      </c>
      <c r="BK122" s="182">
        <f>BK123+BK131+BK135+BK145</f>
        <v>0</v>
      </c>
    </row>
    <row r="123" s="12" customFormat="1" ht="22.8" customHeight="1">
      <c r="A123" s="12"/>
      <c r="B123" s="172"/>
      <c r="C123" s="12"/>
      <c r="D123" s="173" t="s">
        <v>72</v>
      </c>
      <c r="E123" s="183" t="s">
        <v>78</v>
      </c>
      <c r="F123" s="183" t="s">
        <v>113</v>
      </c>
      <c r="G123" s="12"/>
      <c r="H123" s="12"/>
      <c r="I123" s="175"/>
      <c r="J123" s="184">
        <f>BK123</f>
        <v>0</v>
      </c>
      <c r="K123" s="12"/>
      <c r="L123" s="172"/>
      <c r="M123" s="177"/>
      <c r="N123" s="178"/>
      <c r="O123" s="178"/>
      <c r="P123" s="179">
        <f>SUM(P124:P130)</f>
        <v>0</v>
      </c>
      <c r="Q123" s="178"/>
      <c r="R123" s="179">
        <f>SUM(R124:R130)</f>
        <v>0.0024100000000000002</v>
      </c>
      <c r="S123" s="178"/>
      <c r="T123" s="180">
        <f>SUM(T124:T130)</f>
        <v>0.81000000000000005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3" t="s">
        <v>78</v>
      </c>
      <c r="AT123" s="181" t="s">
        <v>72</v>
      </c>
      <c r="AU123" s="181" t="s">
        <v>78</v>
      </c>
      <c r="AY123" s="173" t="s">
        <v>112</v>
      </c>
      <c r="BK123" s="182">
        <f>SUM(BK124:BK130)</f>
        <v>0</v>
      </c>
    </row>
    <row r="124" s="2" customFormat="1" ht="24" customHeight="1">
      <c r="A124" s="34"/>
      <c r="B124" s="185"/>
      <c r="C124" s="186" t="s">
        <v>78</v>
      </c>
      <c r="D124" s="186" t="s">
        <v>114</v>
      </c>
      <c r="E124" s="187" t="s">
        <v>115</v>
      </c>
      <c r="F124" s="188" t="s">
        <v>116</v>
      </c>
      <c r="G124" s="189" t="s">
        <v>117</v>
      </c>
      <c r="H124" s="190">
        <v>3.6000000000000001</v>
      </c>
      <c r="I124" s="191"/>
      <c r="J124" s="190">
        <f>ROUND(I124*H124,3)</f>
        <v>0</v>
      </c>
      <c r="K124" s="192"/>
      <c r="L124" s="35"/>
      <c r="M124" s="193" t="s">
        <v>1</v>
      </c>
      <c r="N124" s="194" t="s">
        <v>39</v>
      </c>
      <c r="O124" s="73"/>
      <c r="P124" s="195">
        <f>O124*H124</f>
        <v>0</v>
      </c>
      <c r="Q124" s="195">
        <v>0</v>
      </c>
      <c r="R124" s="195">
        <f>Q124*H124</f>
        <v>0</v>
      </c>
      <c r="S124" s="195">
        <v>0.22500000000000001</v>
      </c>
      <c r="T124" s="196">
        <f>S124*H124</f>
        <v>0.81000000000000005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7" t="s">
        <v>118</v>
      </c>
      <c r="AT124" s="197" t="s">
        <v>114</v>
      </c>
      <c r="AU124" s="197" t="s">
        <v>82</v>
      </c>
      <c r="AY124" s="15" t="s">
        <v>112</v>
      </c>
      <c r="BE124" s="198">
        <f>IF(N124="základná",J124,0)</f>
        <v>0</v>
      </c>
      <c r="BF124" s="198">
        <f>IF(N124="znížená",J124,0)</f>
        <v>0</v>
      </c>
      <c r="BG124" s="198">
        <f>IF(N124="zákl. prenesená",J124,0)</f>
        <v>0</v>
      </c>
      <c r="BH124" s="198">
        <f>IF(N124="zníž. prenesená",J124,0)</f>
        <v>0</v>
      </c>
      <c r="BI124" s="198">
        <f>IF(N124="nulová",J124,0)</f>
        <v>0</v>
      </c>
      <c r="BJ124" s="15" t="s">
        <v>82</v>
      </c>
      <c r="BK124" s="199">
        <f>ROUND(I124*H124,3)</f>
        <v>0</v>
      </c>
      <c r="BL124" s="15" t="s">
        <v>118</v>
      </c>
      <c r="BM124" s="197" t="s">
        <v>119</v>
      </c>
    </row>
    <row r="125" s="2" customFormat="1" ht="24" customHeight="1">
      <c r="A125" s="34"/>
      <c r="B125" s="185"/>
      <c r="C125" s="186" t="s">
        <v>82</v>
      </c>
      <c r="D125" s="186" t="s">
        <v>114</v>
      </c>
      <c r="E125" s="187" t="s">
        <v>120</v>
      </c>
      <c r="F125" s="188" t="s">
        <v>121</v>
      </c>
      <c r="G125" s="189" t="s">
        <v>122</v>
      </c>
      <c r="H125" s="190">
        <v>7.8300000000000001</v>
      </c>
      <c r="I125" s="191"/>
      <c r="J125" s="190">
        <f>ROUND(I125*H125,3)</f>
        <v>0</v>
      </c>
      <c r="K125" s="192"/>
      <c r="L125" s="35"/>
      <c r="M125" s="193" t="s">
        <v>1</v>
      </c>
      <c r="N125" s="194" t="s">
        <v>39</v>
      </c>
      <c r="O125" s="73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118</v>
      </c>
      <c r="AT125" s="197" t="s">
        <v>114</v>
      </c>
      <c r="AU125" s="197" t="s">
        <v>82</v>
      </c>
      <c r="AY125" s="15" t="s">
        <v>112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82</v>
      </c>
      <c r="BK125" s="199">
        <f>ROUND(I125*H125,3)</f>
        <v>0</v>
      </c>
      <c r="BL125" s="15" t="s">
        <v>118</v>
      </c>
      <c r="BM125" s="197" t="s">
        <v>123</v>
      </c>
    </row>
    <row r="126" s="2" customFormat="1" ht="24" customHeight="1">
      <c r="A126" s="34"/>
      <c r="B126" s="185"/>
      <c r="C126" s="186" t="s">
        <v>124</v>
      </c>
      <c r="D126" s="186" t="s">
        <v>114</v>
      </c>
      <c r="E126" s="187" t="s">
        <v>125</v>
      </c>
      <c r="F126" s="188" t="s">
        <v>126</v>
      </c>
      <c r="G126" s="189" t="s">
        <v>122</v>
      </c>
      <c r="H126" s="190">
        <v>7.8300000000000001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118</v>
      </c>
      <c r="AT126" s="197" t="s">
        <v>114</v>
      </c>
      <c r="AU126" s="197" t="s">
        <v>82</v>
      </c>
      <c r="AY126" s="15" t="s">
        <v>112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118</v>
      </c>
      <c r="BM126" s="197" t="s">
        <v>127</v>
      </c>
    </row>
    <row r="127" s="2" customFormat="1" ht="24" customHeight="1">
      <c r="A127" s="34"/>
      <c r="B127" s="185"/>
      <c r="C127" s="186" t="s">
        <v>118</v>
      </c>
      <c r="D127" s="186" t="s">
        <v>114</v>
      </c>
      <c r="E127" s="187" t="s">
        <v>128</v>
      </c>
      <c r="F127" s="188" t="s">
        <v>129</v>
      </c>
      <c r="G127" s="189" t="s">
        <v>117</v>
      </c>
      <c r="H127" s="190">
        <v>78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118</v>
      </c>
      <c r="AT127" s="197" t="s">
        <v>114</v>
      </c>
      <c r="AU127" s="197" t="s">
        <v>82</v>
      </c>
      <c r="AY127" s="15" t="s">
        <v>112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118</v>
      </c>
      <c r="BM127" s="197" t="s">
        <v>130</v>
      </c>
    </row>
    <row r="128" s="2" customFormat="1" ht="16.5" customHeight="1">
      <c r="A128" s="34"/>
      <c r="B128" s="185"/>
      <c r="C128" s="200" t="s">
        <v>131</v>
      </c>
      <c r="D128" s="200" t="s">
        <v>132</v>
      </c>
      <c r="E128" s="201" t="s">
        <v>133</v>
      </c>
      <c r="F128" s="202" t="s">
        <v>134</v>
      </c>
      <c r="G128" s="203" t="s">
        <v>135</v>
      </c>
      <c r="H128" s="204">
        <v>2.4100000000000001</v>
      </c>
      <c r="I128" s="205"/>
      <c r="J128" s="204">
        <f>ROUND(I128*H128,3)</f>
        <v>0</v>
      </c>
      <c r="K128" s="206"/>
      <c r="L128" s="207"/>
      <c r="M128" s="208" t="s">
        <v>1</v>
      </c>
      <c r="N128" s="209" t="s">
        <v>39</v>
      </c>
      <c r="O128" s="73"/>
      <c r="P128" s="195">
        <f>O128*H128</f>
        <v>0</v>
      </c>
      <c r="Q128" s="195">
        <v>0.001</v>
      </c>
      <c r="R128" s="195">
        <f>Q128*H128</f>
        <v>0.0024100000000000002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136</v>
      </c>
      <c r="AT128" s="197" t="s">
        <v>132</v>
      </c>
      <c r="AU128" s="197" t="s">
        <v>82</v>
      </c>
      <c r="AY128" s="15" t="s">
        <v>112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118</v>
      </c>
      <c r="BM128" s="197" t="s">
        <v>137</v>
      </c>
    </row>
    <row r="129" s="2" customFormat="1" ht="24" customHeight="1">
      <c r="A129" s="34"/>
      <c r="B129" s="185"/>
      <c r="C129" s="186" t="s">
        <v>138</v>
      </c>
      <c r="D129" s="186" t="s">
        <v>114</v>
      </c>
      <c r="E129" s="187" t="s">
        <v>139</v>
      </c>
      <c r="F129" s="188" t="s">
        <v>140</v>
      </c>
      <c r="G129" s="189" t="s">
        <v>117</v>
      </c>
      <c r="H129" s="190">
        <v>78</v>
      </c>
      <c r="I129" s="191"/>
      <c r="J129" s="190">
        <f>ROUND(I129*H129,3)</f>
        <v>0</v>
      </c>
      <c r="K129" s="192"/>
      <c r="L129" s="35"/>
      <c r="M129" s="193" t="s">
        <v>1</v>
      </c>
      <c r="N129" s="194" t="s">
        <v>39</v>
      </c>
      <c r="O129" s="73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118</v>
      </c>
      <c r="AT129" s="197" t="s">
        <v>114</v>
      </c>
      <c r="AU129" s="197" t="s">
        <v>82</v>
      </c>
      <c r="AY129" s="15" t="s">
        <v>112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118</v>
      </c>
      <c r="BM129" s="197" t="s">
        <v>141</v>
      </c>
    </row>
    <row r="130" s="2" customFormat="1" ht="24" customHeight="1">
      <c r="A130" s="34"/>
      <c r="B130" s="185"/>
      <c r="C130" s="186" t="s">
        <v>142</v>
      </c>
      <c r="D130" s="186" t="s">
        <v>114</v>
      </c>
      <c r="E130" s="187" t="s">
        <v>143</v>
      </c>
      <c r="F130" s="188" t="s">
        <v>144</v>
      </c>
      <c r="G130" s="189" t="s">
        <v>117</v>
      </c>
      <c r="H130" s="190">
        <v>78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118</v>
      </c>
      <c r="AT130" s="197" t="s">
        <v>114</v>
      </c>
      <c r="AU130" s="197" t="s">
        <v>82</v>
      </c>
      <c r="AY130" s="15" t="s">
        <v>112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118</v>
      </c>
      <c r="BM130" s="197" t="s">
        <v>145</v>
      </c>
    </row>
    <row r="131" s="12" customFormat="1" ht="22.8" customHeight="1">
      <c r="A131" s="12"/>
      <c r="B131" s="172"/>
      <c r="C131" s="12"/>
      <c r="D131" s="173" t="s">
        <v>72</v>
      </c>
      <c r="E131" s="183" t="s">
        <v>131</v>
      </c>
      <c r="F131" s="183" t="s">
        <v>146</v>
      </c>
      <c r="G131" s="12"/>
      <c r="H131" s="12"/>
      <c r="I131" s="175"/>
      <c r="J131" s="184">
        <f>BK131</f>
        <v>0</v>
      </c>
      <c r="K131" s="12"/>
      <c r="L131" s="172"/>
      <c r="M131" s="177"/>
      <c r="N131" s="178"/>
      <c r="O131" s="178"/>
      <c r="P131" s="179">
        <f>SUM(P132:P134)</f>
        <v>0</v>
      </c>
      <c r="Q131" s="178"/>
      <c r="R131" s="179">
        <f>SUM(R132:R134)</f>
        <v>28.682220000000001</v>
      </c>
      <c r="S131" s="178"/>
      <c r="T131" s="180">
        <f>SUM(T132:T134)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73" t="s">
        <v>78</v>
      </c>
      <c r="AT131" s="181" t="s">
        <v>72</v>
      </c>
      <c r="AU131" s="181" t="s">
        <v>78</v>
      </c>
      <c r="AY131" s="173" t="s">
        <v>112</v>
      </c>
      <c r="BK131" s="182">
        <f>SUM(BK132:BK134)</f>
        <v>0</v>
      </c>
    </row>
    <row r="132" s="2" customFormat="1" ht="24" customHeight="1">
      <c r="A132" s="34"/>
      <c r="B132" s="185"/>
      <c r="C132" s="186" t="s">
        <v>136</v>
      </c>
      <c r="D132" s="186" t="s">
        <v>114</v>
      </c>
      <c r="E132" s="187" t="s">
        <v>147</v>
      </c>
      <c r="F132" s="188" t="s">
        <v>148</v>
      </c>
      <c r="G132" s="189" t="s">
        <v>117</v>
      </c>
      <c r="H132" s="190">
        <v>94</v>
      </c>
      <c r="I132" s="191"/>
      <c r="J132" s="190">
        <f>ROUND(I132*H132,3)</f>
        <v>0</v>
      </c>
      <c r="K132" s="192"/>
      <c r="L132" s="35"/>
      <c r="M132" s="193" t="s">
        <v>1</v>
      </c>
      <c r="N132" s="194" t="s">
        <v>39</v>
      </c>
      <c r="O132" s="73"/>
      <c r="P132" s="195">
        <f>O132*H132</f>
        <v>0</v>
      </c>
      <c r="Q132" s="195">
        <v>0.080030000000000004</v>
      </c>
      <c r="R132" s="195">
        <f>Q132*H132</f>
        <v>7.5228200000000003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118</v>
      </c>
      <c r="AT132" s="197" t="s">
        <v>114</v>
      </c>
      <c r="AU132" s="197" t="s">
        <v>82</v>
      </c>
      <c r="AY132" s="15" t="s">
        <v>112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118</v>
      </c>
      <c r="BM132" s="197" t="s">
        <v>149</v>
      </c>
    </row>
    <row r="133" s="2" customFormat="1" ht="36" customHeight="1">
      <c r="A133" s="34"/>
      <c r="B133" s="185"/>
      <c r="C133" s="186" t="s">
        <v>150</v>
      </c>
      <c r="D133" s="186" t="s">
        <v>114</v>
      </c>
      <c r="E133" s="187" t="s">
        <v>151</v>
      </c>
      <c r="F133" s="188" t="s">
        <v>152</v>
      </c>
      <c r="G133" s="189" t="s">
        <v>117</v>
      </c>
      <c r="H133" s="190">
        <v>94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0.092499999999999999</v>
      </c>
      <c r="R133" s="195">
        <f>Q133*H133</f>
        <v>8.6950000000000003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118</v>
      </c>
      <c r="AT133" s="197" t="s">
        <v>114</v>
      </c>
      <c r="AU133" s="197" t="s">
        <v>82</v>
      </c>
      <c r="AY133" s="15" t="s">
        <v>112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118</v>
      </c>
      <c r="BM133" s="197" t="s">
        <v>153</v>
      </c>
    </row>
    <row r="134" s="2" customFormat="1" ht="24" customHeight="1">
      <c r="A134" s="34"/>
      <c r="B134" s="185"/>
      <c r="C134" s="200" t="s">
        <v>154</v>
      </c>
      <c r="D134" s="200" t="s">
        <v>132</v>
      </c>
      <c r="E134" s="201" t="s">
        <v>155</v>
      </c>
      <c r="F134" s="202" t="s">
        <v>156</v>
      </c>
      <c r="G134" s="203" t="s">
        <v>117</v>
      </c>
      <c r="H134" s="204">
        <v>95.879999999999995</v>
      </c>
      <c r="I134" s="205"/>
      <c r="J134" s="204">
        <f>ROUND(I134*H134,3)</f>
        <v>0</v>
      </c>
      <c r="K134" s="206"/>
      <c r="L134" s="207"/>
      <c r="M134" s="208" t="s">
        <v>1</v>
      </c>
      <c r="N134" s="209" t="s">
        <v>39</v>
      </c>
      <c r="O134" s="73"/>
      <c r="P134" s="195">
        <f>O134*H134</f>
        <v>0</v>
      </c>
      <c r="Q134" s="195">
        <v>0.13</v>
      </c>
      <c r="R134" s="195">
        <f>Q134*H134</f>
        <v>12.4644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136</v>
      </c>
      <c r="AT134" s="197" t="s">
        <v>132</v>
      </c>
      <c r="AU134" s="197" t="s">
        <v>82</v>
      </c>
      <c r="AY134" s="15" t="s">
        <v>112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118</v>
      </c>
      <c r="BM134" s="197" t="s">
        <v>157</v>
      </c>
    </row>
    <row r="135" s="12" customFormat="1" ht="22.8" customHeight="1">
      <c r="A135" s="12"/>
      <c r="B135" s="172"/>
      <c r="C135" s="12"/>
      <c r="D135" s="173" t="s">
        <v>72</v>
      </c>
      <c r="E135" s="183" t="s">
        <v>150</v>
      </c>
      <c r="F135" s="183" t="s">
        <v>158</v>
      </c>
      <c r="G135" s="12"/>
      <c r="H135" s="12"/>
      <c r="I135" s="175"/>
      <c r="J135" s="184">
        <f>BK135</f>
        <v>0</v>
      </c>
      <c r="K135" s="12"/>
      <c r="L135" s="172"/>
      <c r="M135" s="177"/>
      <c r="N135" s="178"/>
      <c r="O135" s="178"/>
      <c r="P135" s="179">
        <f>SUM(P136:P144)</f>
        <v>0</v>
      </c>
      <c r="Q135" s="178"/>
      <c r="R135" s="179">
        <f>SUM(R136:R144)</f>
        <v>16.666943099999997</v>
      </c>
      <c r="S135" s="178"/>
      <c r="T135" s="180">
        <f>SUM(T136:T144)</f>
        <v>0.73999999999999999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73" t="s">
        <v>78</v>
      </c>
      <c r="AT135" s="181" t="s">
        <v>72</v>
      </c>
      <c r="AU135" s="181" t="s">
        <v>78</v>
      </c>
      <c r="AY135" s="173" t="s">
        <v>112</v>
      </c>
      <c r="BK135" s="182">
        <f>SUM(BK136:BK144)</f>
        <v>0</v>
      </c>
    </row>
    <row r="136" s="2" customFormat="1" ht="36" customHeight="1">
      <c r="A136" s="34"/>
      <c r="B136" s="185"/>
      <c r="C136" s="186" t="s">
        <v>159</v>
      </c>
      <c r="D136" s="186" t="s">
        <v>114</v>
      </c>
      <c r="E136" s="187" t="s">
        <v>160</v>
      </c>
      <c r="F136" s="188" t="s">
        <v>161</v>
      </c>
      <c r="G136" s="189" t="s">
        <v>162</v>
      </c>
      <c r="H136" s="190">
        <v>87</v>
      </c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0.098530000000000006</v>
      </c>
      <c r="R136" s="195">
        <f>Q136*H136</f>
        <v>8.5721100000000003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118</v>
      </c>
      <c r="AT136" s="197" t="s">
        <v>114</v>
      </c>
      <c r="AU136" s="197" t="s">
        <v>82</v>
      </c>
      <c r="AY136" s="15" t="s">
        <v>112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118</v>
      </c>
      <c r="BM136" s="197" t="s">
        <v>163</v>
      </c>
    </row>
    <row r="137" s="2" customFormat="1" ht="24" customHeight="1">
      <c r="A137" s="34"/>
      <c r="B137" s="185"/>
      <c r="C137" s="200" t="s">
        <v>164</v>
      </c>
      <c r="D137" s="200" t="s">
        <v>132</v>
      </c>
      <c r="E137" s="201" t="s">
        <v>165</v>
      </c>
      <c r="F137" s="202" t="s">
        <v>166</v>
      </c>
      <c r="G137" s="203" t="s">
        <v>167</v>
      </c>
      <c r="H137" s="204">
        <v>90</v>
      </c>
      <c r="I137" s="205"/>
      <c r="J137" s="204">
        <f>ROUND(I137*H137,3)</f>
        <v>0</v>
      </c>
      <c r="K137" s="206"/>
      <c r="L137" s="207"/>
      <c r="M137" s="208" t="s">
        <v>1</v>
      </c>
      <c r="N137" s="209" t="s">
        <v>39</v>
      </c>
      <c r="O137" s="73"/>
      <c r="P137" s="195">
        <f>O137*H137</f>
        <v>0</v>
      </c>
      <c r="Q137" s="195">
        <v>0.023</v>
      </c>
      <c r="R137" s="195">
        <f>Q137*H137</f>
        <v>2.0699999999999998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136</v>
      </c>
      <c r="AT137" s="197" t="s">
        <v>132</v>
      </c>
      <c r="AU137" s="197" t="s">
        <v>82</v>
      </c>
      <c r="AY137" s="15" t="s">
        <v>112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118</v>
      </c>
      <c r="BM137" s="197" t="s">
        <v>168</v>
      </c>
    </row>
    <row r="138" s="2" customFormat="1" ht="24" customHeight="1">
      <c r="A138" s="34"/>
      <c r="B138" s="185"/>
      <c r="C138" s="186" t="s">
        <v>169</v>
      </c>
      <c r="D138" s="186" t="s">
        <v>114</v>
      </c>
      <c r="E138" s="187" t="s">
        <v>170</v>
      </c>
      <c r="F138" s="188" t="s">
        <v>171</v>
      </c>
      <c r="G138" s="189" t="s">
        <v>122</v>
      </c>
      <c r="H138" s="190">
        <v>2.6099999999999999</v>
      </c>
      <c r="I138" s="191"/>
      <c r="J138" s="190">
        <f>ROUND(I138*H138,3)</f>
        <v>0</v>
      </c>
      <c r="K138" s="192"/>
      <c r="L138" s="35"/>
      <c r="M138" s="193" t="s">
        <v>1</v>
      </c>
      <c r="N138" s="194" t="s">
        <v>39</v>
      </c>
      <c r="O138" s="73"/>
      <c r="P138" s="195">
        <f>O138*H138</f>
        <v>0</v>
      </c>
      <c r="Q138" s="195">
        <v>2.3083100000000001</v>
      </c>
      <c r="R138" s="195">
        <f>Q138*H138</f>
        <v>6.0246890999999998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118</v>
      </c>
      <c r="AT138" s="197" t="s">
        <v>114</v>
      </c>
      <c r="AU138" s="197" t="s">
        <v>82</v>
      </c>
      <c r="AY138" s="15" t="s">
        <v>112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118</v>
      </c>
      <c r="BM138" s="197" t="s">
        <v>172</v>
      </c>
    </row>
    <row r="139" s="2" customFormat="1" ht="24" customHeight="1">
      <c r="A139" s="34"/>
      <c r="B139" s="185"/>
      <c r="C139" s="186" t="s">
        <v>173</v>
      </c>
      <c r="D139" s="186" t="s">
        <v>114</v>
      </c>
      <c r="E139" s="187" t="s">
        <v>174</v>
      </c>
      <c r="F139" s="188" t="s">
        <v>175</v>
      </c>
      <c r="G139" s="189" t="s">
        <v>162</v>
      </c>
      <c r="H139" s="190">
        <v>3.6000000000000001</v>
      </c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4.0000000000000003E-05</v>
      </c>
      <c r="R139" s="195">
        <f>Q139*H139</f>
        <v>0.000144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118</v>
      </c>
      <c r="AT139" s="197" t="s">
        <v>114</v>
      </c>
      <c r="AU139" s="197" t="s">
        <v>82</v>
      </c>
      <c r="AY139" s="15" t="s">
        <v>112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118</v>
      </c>
      <c r="BM139" s="197" t="s">
        <v>176</v>
      </c>
    </row>
    <row r="140" s="2" customFormat="1" ht="16.5" customHeight="1">
      <c r="A140" s="34"/>
      <c r="B140" s="185"/>
      <c r="C140" s="186" t="s">
        <v>177</v>
      </c>
      <c r="D140" s="186" t="s">
        <v>114</v>
      </c>
      <c r="E140" s="187" t="s">
        <v>178</v>
      </c>
      <c r="F140" s="188" t="s">
        <v>179</v>
      </c>
      <c r="G140" s="189" t="s">
        <v>162</v>
      </c>
      <c r="H140" s="190">
        <v>20</v>
      </c>
      <c r="I140" s="191"/>
      <c r="J140" s="190">
        <f>ROUND(I140*H140,3)</f>
        <v>0</v>
      </c>
      <c r="K140" s="192"/>
      <c r="L140" s="35"/>
      <c r="M140" s="193" t="s">
        <v>1</v>
      </c>
      <c r="N140" s="194" t="s">
        <v>39</v>
      </c>
      <c r="O140" s="73"/>
      <c r="P140" s="195">
        <f>O140*H140</f>
        <v>0</v>
      </c>
      <c r="Q140" s="195">
        <v>0</v>
      </c>
      <c r="R140" s="195">
        <f>Q140*H140</f>
        <v>0</v>
      </c>
      <c r="S140" s="195">
        <v>0.036999999999999998</v>
      </c>
      <c r="T140" s="196">
        <f>S140*H140</f>
        <v>0.73999999999999999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118</v>
      </c>
      <c r="AT140" s="197" t="s">
        <v>114</v>
      </c>
      <c r="AU140" s="197" t="s">
        <v>82</v>
      </c>
      <c r="AY140" s="15" t="s">
        <v>112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118</v>
      </c>
      <c r="BM140" s="197" t="s">
        <v>180</v>
      </c>
    </row>
    <row r="141" s="2" customFormat="1" ht="24" customHeight="1">
      <c r="A141" s="34"/>
      <c r="B141" s="185"/>
      <c r="C141" s="186" t="s">
        <v>181</v>
      </c>
      <c r="D141" s="186" t="s">
        <v>114</v>
      </c>
      <c r="E141" s="187" t="s">
        <v>182</v>
      </c>
      <c r="F141" s="188" t="s">
        <v>183</v>
      </c>
      <c r="G141" s="189" t="s">
        <v>184</v>
      </c>
      <c r="H141" s="190">
        <v>1.55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</v>
      </c>
      <c r="R141" s="195">
        <f>Q141*H141</f>
        <v>0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118</v>
      </c>
      <c r="AT141" s="197" t="s">
        <v>114</v>
      </c>
      <c r="AU141" s="197" t="s">
        <v>82</v>
      </c>
      <c r="AY141" s="15" t="s">
        <v>112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118</v>
      </c>
      <c r="BM141" s="197" t="s">
        <v>185</v>
      </c>
    </row>
    <row r="142" s="2" customFormat="1" ht="24" customHeight="1">
      <c r="A142" s="34"/>
      <c r="B142" s="185"/>
      <c r="C142" s="186" t="s">
        <v>186</v>
      </c>
      <c r="D142" s="186" t="s">
        <v>114</v>
      </c>
      <c r="E142" s="187" t="s">
        <v>187</v>
      </c>
      <c r="F142" s="188" t="s">
        <v>188</v>
      </c>
      <c r="G142" s="189" t="s">
        <v>184</v>
      </c>
      <c r="H142" s="190">
        <v>1.55</v>
      </c>
      <c r="I142" s="191"/>
      <c r="J142" s="190">
        <f>ROUND(I142*H142,3)</f>
        <v>0</v>
      </c>
      <c r="K142" s="192"/>
      <c r="L142" s="35"/>
      <c r="M142" s="193" t="s">
        <v>1</v>
      </c>
      <c r="N142" s="194" t="s">
        <v>39</v>
      </c>
      <c r="O142" s="73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118</v>
      </c>
      <c r="AT142" s="197" t="s">
        <v>114</v>
      </c>
      <c r="AU142" s="197" t="s">
        <v>82</v>
      </c>
      <c r="AY142" s="15" t="s">
        <v>112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118</v>
      </c>
      <c r="BM142" s="197" t="s">
        <v>189</v>
      </c>
    </row>
    <row r="143" s="2" customFormat="1" ht="24" customHeight="1">
      <c r="A143" s="34"/>
      <c r="B143" s="185"/>
      <c r="C143" s="186" t="s">
        <v>190</v>
      </c>
      <c r="D143" s="186" t="s">
        <v>114</v>
      </c>
      <c r="E143" s="187" t="s">
        <v>191</v>
      </c>
      <c r="F143" s="188" t="s">
        <v>192</v>
      </c>
      <c r="G143" s="189" t="s">
        <v>184</v>
      </c>
      <c r="H143" s="190">
        <v>1.55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118</v>
      </c>
      <c r="AT143" s="197" t="s">
        <v>114</v>
      </c>
      <c r="AU143" s="197" t="s">
        <v>82</v>
      </c>
      <c r="AY143" s="15" t="s">
        <v>112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118</v>
      </c>
      <c r="BM143" s="197" t="s">
        <v>193</v>
      </c>
    </row>
    <row r="144" s="2" customFormat="1" ht="24" customHeight="1">
      <c r="A144" s="34"/>
      <c r="B144" s="185"/>
      <c r="C144" s="186" t="s">
        <v>194</v>
      </c>
      <c r="D144" s="186" t="s">
        <v>114</v>
      </c>
      <c r="E144" s="187" t="s">
        <v>195</v>
      </c>
      <c r="F144" s="188" t="s">
        <v>196</v>
      </c>
      <c r="G144" s="189" t="s">
        <v>184</v>
      </c>
      <c r="H144" s="190">
        <v>1.55</v>
      </c>
      <c r="I144" s="191"/>
      <c r="J144" s="190">
        <f>ROUND(I144*H144,3)</f>
        <v>0</v>
      </c>
      <c r="K144" s="192"/>
      <c r="L144" s="35"/>
      <c r="M144" s="193" t="s">
        <v>1</v>
      </c>
      <c r="N144" s="194" t="s">
        <v>39</v>
      </c>
      <c r="O144" s="73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118</v>
      </c>
      <c r="AT144" s="197" t="s">
        <v>114</v>
      </c>
      <c r="AU144" s="197" t="s">
        <v>82</v>
      </c>
      <c r="AY144" s="15" t="s">
        <v>112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118</v>
      </c>
      <c r="BM144" s="197" t="s">
        <v>197</v>
      </c>
    </row>
    <row r="145" s="12" customFormat="1" ht="22.8" customHeight="1">
      <c r="A145" s="12"/>
      <c r="B145" s="172"/>
      <c r="C145" s="12"/>
      <c r="D145" s="173" t="s">
        <v>72</v>
      </c>
      <c r="E145" s="183" t="s">
        <v>198</v>
      </c>
      <c r="F145" s="183" t="s">
        <v>199</v>
      </c>
      <c r="G145" s="12"/>
      <c r="H145" s="12"/>
      <c r="I145" s="175"/>
      <c r="J145" s="184">
        <f>BK145</f>
        <v>0</v>
      </c>
      <c r="K145" s="12"/>
      <c r="L145" s="172"/>
      <c r="M145" s="177"/>
      <c r="N145" s="178"/>
      <c r="O145" s="178"/>
      <c r="P145" s="179">
        <f>P146</f>
        <v>0</v>
      </c>
      <c r="Q145" s="178"/>
      <c r="R145" s="179">
        <f>R146</f>
        <v>0</v>
      </c>
      <c r="S145" s="178"/>
      <c r="T145" s="180">
        <f>T146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73" t="s">
        <v>78</v>
      </c>
      <c r="AT145" s="181" t="s">
        <v>72</v>
      </c>
      <c r="AU145" s="181" t="s">
        <v>78</v>
      </c>
      <c r="AY145" s="173" t="s">
        <v>112</v>
      </c>
      <c r="BK145" s="182">
        <f>BK146</f>
        <v>0</v>
      </c>
    </row>
    <row r="146" s="2" customFormat="1" ht="24" customHeight="1">
      <c r="A146" s="34"/>
      <c r="B146" s="185"/>
      <c r="C146" s="186" t="s">
        <v>7</v>
      </c>
      <c r="D146" s="186" t="s">
        <v>114</v>
      </c>
      <c r="E146" s="187" t="s">
        <v>200</v>
      </c>
      <c r="F146" s="188" t="s">
        <v>201</v>
      </c>
      <c r="G146" s="189" t="s">
        <v>184</v>
      </c>
      <c r="H146" s="190">
        <v>45.351999999999997</v>
      </c>
      <c r="I146" s="191"/>
      <c r="J146" s="190">
        <f>ROUND(I146*H146,3)</f>
        <v>0</v>
      </c>
      <c r="K146" s="192"/>
      <c r="L146" s="35"/>
      <c r="M146" s="210" t="s">
        <v>1</v>
      </c>
      <c r="N146" s="211" t="s">
        <v>39</v>
      </c>
      <c r="O146" s="212"/>
      <c r="P146" s="213">
        <f>O146*H146</f>
        <v>0</v>
      </c>
      <c r="Q146" s="213">
        <v>0</v>
      </c>
      <c r="R146" s="213">
        <f>Q146*H146</f>
        <v>0</v>
      </c>
      <c r="S146" s="213">
        <v>0</v>
      </c>
      <c r="T146" s="214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118</v>
      </c>
      <c r="AT146" s="197" t="s">
        <v>114</v>
      </c>
      <c r="AU146" s="197" t="s">
        <v>82</v>
      </c>
      <c r="AY146" s="15" t="s">
        <v>112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118</v>
      </c>
      <c r="BM146" s="197" t="s">
        <v>202</v>
      </c>
    </row>
    <row r="147" s="2" customFormat="1" ht="6.96" customHeight="1">
      <c r="A147" s="34"/>
      <c r="B147" s="56"/>
      <c r="C147" s="57"/>
      <c r="D147" s="57"/>
      <c r="E147" s="57"/>
      <c r="F147" s="57"/>
      <c r="G147" s="57"/>
      <c r="H147" s="57"/>
      <c r="I147" s="144"/>
      <c r="J147" s="57"/>
      <c r="K147" s="57"/>
      <c r="L147" s="35"/>
      <c r="M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</row>
  </sheetData>
  <autoFilter ref="C120:K146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85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16.5" customHeight="1">
      <c r="B7" s="18"/>
      <c r="E7" s="119" t="str">
        <f>'Rekapitulácia stavby'!K6</f>
        <v>Rekonštrukcia chodníka pri OB 608 ul. Družstevná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86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203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22. 10. 2019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121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ROUND(J121,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ROUND((SUM(BE121:BE151)),  2)</f>
        <v>0</v>
      </c>
      <c r="G33" s="34"/>
      <c r="H33" s="34"/>
      <c r="I33" s="131">
        <v>0.20000000000000001</v>
      </c>
      <c r="J33" s="130">
        <f>ROUND(((SUM(BE121:BE151))*I33),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ROUND((SUM(BF121:BF151)),  2)</f>
        <v>0</v>
      </c>
      <c r="G34" s="34"/>
      <c r="H34" s="34"/>
      <c r="I34" s="131">
        <v>0.20000000000000001</v>
      </c>
      <c r="J34" s="130">
        <f>ROUND(((SUM(BF121:BF151))*I34),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ROUND((SUM(BG121:BG151)),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ROUND((SUM(BH121:BH151)),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ROUND((SUM(BI121:BI151)),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88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9" t="str">
        <f>E7</f>
        <v>Rekonštrukcia chodníka pri OB 608 ul. Družstevná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86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2 - Chodník od ul. Družstevná k obytnému bloku dl. 25 m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22. 10. 2019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89</v>
      </c>
      <c r="D94" s="132"/>
      <c r="E94" s="132"/>
      <c r="F94" s="132"/>
      <c r="G94" s="132"/>
      <c r="H94" s="132"/>
      <c r="I94" s="147"/>
      <c r="J94" s="148" t="s">
        <v>90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91</v>
      </c>
      <c r="D96" s="34"/>
      <c r="E96" s="34"/>
      <c r="F96" s="34"/>
      <c r="G96" s="34"/>
      <c r="H96" s="34"/>
      <c r="I96" s="120"/>
      <c r="J96" s="92">
        <f>J121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92</v>
      </c>
    </row>
    <row r="97" s="9" customFormat="1" ht="24.96" customHeight="1">
      <c r="A97" s="9"/>
      <c r="B97" s="150"/>
      <c r="C97" s="9"/>
      <c r="D97" s="151" t="s">
        <v>93</v>
      </c>
      <c r="E97" s="152"/>
      <c r="F97" s="152"/>
      <c r="G97" s="152"/>
      <c r="H97" s="152"/>
      <c r="I97" s="153"/>
      <c r="J97" s="154">
        <f>J122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94</v>
      </c>
      <c r="E98" s="157"/>
      <c r="F98" s="157"/>
      <c r="G98" s="157"/>
      <c r="H98" s="157"/>
      <c r="I98" s="158"/>
      <c r="J98" s="159">
        <f>J123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5"/>
      <c r="C99" s="10"/>
      <c r="D99" s="156" t="s">
        <v>95</v>
      </c>
      <c r="E99" s="157"/>
      <c r="F99" s="157"/>
      <c r="G99" s="157"/>
      <c r="H99" s="157"/>
      <c r="I99" s="158"/>
      <c r="J99" s="159">
        <f>J132</f>
        <v>0</v>
      </c>
      <c r="K99" s="10"/>
      <c r="L99" s="15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5"/>
      <c r="C100" s="10"/>
      <c r="D100" s="156" t="s">
        <v>96</v>
      </c>
      <c r="E100" s="157"/>
      <c r="F100" s="157"/>
      <c r="G100" s="157"/>
      <c r="H100" s="157"/>
      <c r="I100" s="158"/>
      <c r="J100" s="159">
        <f>J137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5"/>
      <c r="C101" s="10"/>
      <c r="D101" s="156" t="s">
        <v>97</v>
      </c>
      <c r="E101" s="157"/>
      <c r="F101" s="157"/>
      <c r="G101" s="157"/>
      <c r="H101" s="157"/>
      <c r="I101" s="158"/>
      <c r="J101" s="159">
        <f>J150</f>
        <v>0</v>
      </c>
      <c r="K101" s="10"/>
      <c r="L101" s="15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120"/>
      <c r="J102" s="34"/>
      <c r="K102" s="34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6.96" customHeight="1">
      <c r="A103" s="34"/>
      <c r="B103" s="56"/>
      <c r="C103" s="57"/>
      <c r="D103" s="57"/>
      <c r="E103" s="57"/>
      <c r="F103" s="57"/>
      <c r="G103" s="57"/>
      <c r="H103" s="57"/>
      <c r="I103" s="144"/>
      <c r="J103" s="57"/>
      <c r="K103" s="57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7" s="2" customFormat="1" ht="6.96" customHeight="1">
      <c r="A107" s="34"/>
      <c r="B107" s="58"/>
      <c r="C107" s="59"/>
      <c r="D107" s="59"/>
      <c r="E107" s="59"/>
      <c r="F107" s="59"/>
      <c r="G107" s="59"/>
      <c r="H107" s="59"/>
      <c r="I107" s="145"/>
      <c r="J107" s="59"/>
      <c r="K107" s="59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24.96" customHeight="1">
      <c r="A108" s="34"/>
      <c r="B108" s="35"/>
      <c r="C108" s="19" t="s">
        <v>98</v>
      </c>
      <c r="D108" s="34"/>
      <c r="E108" s="34"/>
      <c r="F108" s="34"/>
      <c r="G108" s="34"/>
      <c r="H108" s="34"/>
      <c r="I108" s="120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4"/>
      <c r="D109" s="34"/>
      <c r="E109" s="34"/>
      <c r="F109" s="34"/>
      <c r="G109" s="34"/>
      <c r="H109" s="34"/>
      <c r="I109" s="120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2" customHeight="1">
      <c r="A110" s="34"/>
      <c r="B110" s="35"/>
      <c r="C110" s="28" t="s">
        <v>14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6.5" customHeight="1">
      <c r="A111" s="34"/>
      <c r="B111" s="35"/>
      <c r="C111" s="34"/>
      <c r="D111" s="34"/>
      <c r="E111" s="119" t="str">
        <f>E7</f>
        <v>Rekonštrukcia chodníka pri OB 608 ul. Družstevná</v>
      </c>
      <c r="F111" s="28"/>
      <c r="G111" s="28"/>
      <c r="H111" s="28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86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6.5" customHeight="1">
      <c r="A113" s="34"/>
      <c r="B113" s="35"/>
      <c r="C113" s="34"/>
      <c r="D113" s="34"/>
      <c r="E113" s="63" t="str">
        <f>E9</f>
        <v>2 - Chodník od ul. Družstevná k obytnému bloku dl. 25 m</v>
      </c>
      <c r="F113" s="34"/>
      <c r="G113" s="34"/>
      <c r="H113" s="34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35"/>
      <c r="C114" s="34"/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2" customHeight="1">
      <c r="A115" s="34"/>
      <c r="B115" s="35"/>
      <c r="C115" s="28" t="s">
        <v>18</v>
      </c>
      <c r="D115" s="34"/>
      <c r="E115" s="34"/>
      <c r="F115" s="23" t="str">
        <f>F12</f>
        <v xml:space="preserve"> </v>
      </c>
      <c r="G115" s="34"/>
      <c r="H115" s="34"/>
      <c r="I115" s="121" t="s">
        <v>20</v>
      </c>
      <c r="J115" s="65" t="str">
        <f>IF(J12="","",J12)</f>
        <v>22. 10. 2019</v>
      </c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22</v>
      </c>
      <c r="D117" s="34"/>
      <c r="E117" s="34"/>
      <c r="F117" s="23" t="str">
        <f>E15</f>
        <v>Mesto Partizánske</v>
      </c>
      <c r="G117" s="34"/>
      <c r="H117" s="34"/>
      <c r="I117" s="121" t="s">
        <v>28</v>
      </c>
      <c r="J117" s="32" t="str">
        <f>E21</f>
        <v xml:space="preserve"> 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26</v>
      </c>
      <c r="D118" s="34"/>
      <c r="E118" s="34"/>
      <c r="F118" s="23" t="str">
        <f>IF(E18="","",E18)</f>
        <v>Vyplň údaj</v>
      </c>
      <c r="G118" s="34"/>
      <c r="H118" s="34"/>
      <c r="I118" s="121" t="s">
        <v>31</v>
      </c>
      <c r="J118" s="32" t="str">
        <f>E24</f>
        <v xml:space="preserve"> </v>
      </c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0.32" customHeight="1">
      <c r="A119" s="34"/>
      <c r="B119" s="35"/>
      <c r="C119" s="34"/>
      <c r="D119" s="34"/>
      <c r="E119" s="34"/>
      <c r="F119" s="34"/>
      <c r="G119" s="34"/>
      <c r="H119" s="34"/>
      <c r="I119" s="120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11" customFormat="1" ht="29.28" customHeight="1">
      <c r="A120" s="160"/>
      <c r="B120" s="161"/>
      <c r="C120" s="162" t="s">
        <v>99</v>
      </c>
      <c r="D120" s="163" t="s">
        <v>58</v>
      </c>
      <c r="E120" s="163" t="s">
        <v>54</v>
      </c>
      <c r="F120" s="163" t="s">
        <v>55</v>
      </c>
      <c r="G120" s="163" t="s">
        <v>100</v>
      </c>
      <c r="H120" s="163" t="s">
        <v>101</v>
      </c>
      <c r="I120" s="164" t="s">
        <v>102</v>
      </c>
      <c r="J120" s="165" t="s">
        <v>90</v>
      </c>
      <c r="K120" s="166" t="s">
        <v>103</v>
      </c>
      <c r="L120" s="167"/>
      <c r="M120" s="82" t="s">
        <v>1</v>
      </c>
      <c r="N120" s="83" t="s">
        <v>37</v>
      </c>
      <c r="O120" s="83" t="s">
        <v>104</v>
      </c>
      <c r="P120" s="83" t="s">
        <v>105</v>
      </c>
      <c r="Q120" s="83" t="s">
        <v>106</v>
      </c>
      <c r="R120" s="83" t="s">
        <v>107</v>
      </c>
      <c r="S120" s="83" t="s">
        <v>108</v>
      </c>
      <c r="T120" s="84" t="s">
        <v>109</v>
      </c>
      <c r="U120" s="160"/>
      <c r="V120" s="160"/>
      <c r="W120" s="160"/>
      <c r="X120" s="160"/>
      <c r="Y120" s="160"/>
      <c r="Z120" s="160"/>
      <c r="AA120" s="160"/>
      <c r="AB120" s="160"/>
      <c r="AC120" s="160"/>
      <c r="AD120" s="160"/>
      <c r="AE120" s="160"/>
    </row>
    <row r="121" s="2" customFormat="1" ht="22.8" customHeight="1">
      <c r="A121" s="34"/>
      <c r="B121" s="35"/>
      <c r="C121" s="89" t="s">
        <v>91</v>
      </c>
      <c r="D121" s="34"/>
      <c r="E121" s="34"/>
      <c r="F121" s="34"/>
      <c r="G121" s="34"/>
      <c r="H121" s="34"/>
      <c r="I121" s="120"/>
      <c r="J121" s="168">
        <f>BK121</f>
        <v>0</v>
      </c>
      <c r="K121" s="34"/>
      <c r="L121" s="35"/>
      <c r="M121" s="85"/>
      <c r="N121" s="69"/>
      <c r="O121" s="86"/>
      <c r="P121" s="169">
        <f>P122</f>
        <v>0</v>
      </c>
      <c r="Q121" s="86"/>
      <c r="R121" s="169">
        <f>R122</f>
        <v>27.937809999999999</v>
      </c>
      <c r="S121" s="86"/>
      <c r="T121" s="170">
        <f>T122</f>
        <v>7.4024999999999999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5" t="s">
        <v>72</v>
      </c>
      <c r="AU121" s="15" t="s">
        <v>92</v>
      </c>
      <c r="BK121" s="171">
        <f>BK122</f>
        <v>0</v>
      </c>
    </row>
    <row r="122" s="12" customFormat="1" ht="25.92" customHeight="1">
      <c r="A122" s="12"/>
      <c r="B122" s="172"/>
      <c r="C122" s="12"/>
      <c r="D122" s="173" t="s">
        <v>72</v>
      </c>
      <c r="E122" s="174" t="s">
        <v>110</v>
      </c>
      <c r="F122" s="174" t="s">
        <v>111</v>
      </c>
      <c r="G122" s="12"/>
      <c r="H122" s="12"/>
      <c r="I122" s="175"/>
      <c r="J122" s="176">
        <f>BK122</f>
        <v>0</v>
      </c>
      <c r="K122" s="12"/>
      <c r="L122" s="172"/>
      <c r="M122" s="177"/>
      <c r="N122" s="178"/>
      <c r="O122" s="178"/>
      <c r="P122" s="179">
        <f>P123+P132+P137+P150</f>
        <v>0</v>
      </c>
      <c r="Q122" s="178"/>
      <c r="R122" s="179">
        <f>R123+R132+R137+R150</f>
        <v>27.937809999999999</v>
      </c>
      <c r="S122" s="178"/>
      <c r="T122" s="180">
        <f>T123+T132+T137+T150</f>
        <v>7.4024999999999999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3" t="s">
        <v>78</v>
      </c>
      <c r="AT122" s="181" t="s">
        <v>72</v>
      </c>
      <c r="AU122" s="181" t="s">
        <v>73</v>
      </c>
      <c r="AY122" s="173" t="s">
        <v>112</v>
      </c>
      <c r="BK122" s="182">
        <f>BK123+BK132+BK137+BK150</f>
        <v>0</v>
      </c>
    </row>
    <row r="123" s="12" customFormat="1" ht="22.8" customHeight="1">
      <c r="A123" s="12"/>
      <c r="B123" s="172"/>
      <c r="C123" s="12"/>
      <c r="D123" s="173" t="s">
        <v>72</v>
      </c>
      <c r="E123" s="183" t="s">
        <v>78</v>
      </c>
      <c r="F123" s="183" t="s">
        <v>113</v>
      </c>
      <c r="G123" s="12"/>
      <c r="H123" s="12"/>
      <c r="I123" s="175"/>
      <c r="J123" s="184">
        <f>BK123</f>
        <v>0</v>
      </c>
      <c r="K123" s="12"/>
      <c r="L123" s="172"/>
      <c r="M123" s="177"/>
      <c r="N123" s="178"/>
      <c r="O123" s="178"/>
      <c r="P123" s="179">
        <f>SUM(P124:P131)</f>
        <v>0</v>
      </c>
      <c r="Q123" s="178"/>
      <c r="R123" s="179">
        <f>SUM(R124:R131)</f>
        <v>0.00077300000000000003</v>
      </c>
      <c r="S123" s="178"/>
      <c r="T123" s="180">
        <f>SUM(T124:T131)</f>
        <v>6.6624999999999996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3" t="s">
        <v>78</v>
      </c>
      <c r="AT123" s="181" t="s">
        <v>72</v>
      </c>
      <c r="AU123" s="181" t="s">
        <v>78</v>
      </c>
      <c r="AY123" s="173" t="s">
        <v>112</v>
      </c>
      <c r="BK123" s="182">
        <f>SUM(BK124:BK131)</f>
        <v>0</v>
      </c>
    </row>
    <row r="124" s="2" customFormat="1" ht="24" customHeight="1">
      <c r="A124" s="34"/>
      <c r="B124" s="185"/>
      <c r="C124" s="186" t="s">
        <v>78</v>
      </c>
      <c r="D124" s="186" t="s">
        <v>114</v>
      </c>
      <c r="E124" s="187" t="s">
        <v>115</v>
      </c>
      <c r="F124" s="188" t="s">
        <v>116</v>
      </c>
      <c r="G124" s="189" t="s">
        <v>117</v>
      </c>
      <c r="H124" s="190">
        <v>13.5</v>
      </c>
      <c r="I124" s="191"/>
      <c r="J124" s="190">
        <f>ROUND(I124*H124,3)</f>
        <v>0</v>
      </c>
      <c r="K124" s="192"/>
      <c r="L124" s="35"/>
      <c r="M124" s="193" t="s">
        <v>1</v>
      </c>
      <c r="N124" s="194" t="s">
        <v>39</v>
      </c>
      <c r="O124" s="73"/>
      <c r="P124" s="195">
        <f>O124*H124</f>
        <v>0</v>
      </c>
      <c r="Q124" s="195">
        <v>0</v>
      </c>
      <c r="R124" s="195">
        <f>Q124*H124</f>
        <v>0</v>
      </c>
      <c r="S124" s="195">
        <v>0.22500000000000001</v>
      </c>
      <c r="T124" s="196">
        <f>S124*H124</f>
        <v>3.0375000000000001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7" t="s">
        <v>118</v>
      </c>
      <c r="AT124" s="197" t="s">
        <v>114</v>
      </c>
      <c r="AU124" s="197" t="s">
        <v>82</v>
      </c>
      <c r="AY124" s="15" t="s">
        <v>112</v>
      </c>
      <c r="BE124" s="198">
        <f>IF(N124="základná",J124,0)</f>
        <v>0</v>
      </c>
      <c r="BF124" s="198">
        <f>IF(N124="znížená",J124,0)</f>
        <v>0</v>
      </c>
      <c r="BG124" s="198">
        <f>IF(N124="zákl. prenesená",J124,0)</f>
        <v>0</v>
      </c>
      <c r="BH124" s="198">
        <f>IF(N124="zníž. prenesená",J124,0)</f>
        <v>0</v>
      </c>
      <c r="BI124" s="198">
        <f>IF(N124="nulová",J124,0)</f>
        <v>0</v>
      </c>
      <c r="BJ124" s="15" t="s">
        <v>82</v>
      </c>
      <c r="BK124" s="199">
        <f>ROUND(I124*H124,3)</f>
        <v>0</v>
      </c>
      <c r="BL124" s="15" t="s">
        <v>118</v>
      </c>
      <c r="BM124" s="197" t="s">
        <v>119</v>
      </c>
    </row>
    <row r="125" s="2" customFormat="1" ht="24" customHeight="1">
      <c r="A125" s="34"/>
      <c r="B125" s="185"/>
      <c r="C125" s="186" t="s">
        <v>82</v>
      </c>
      <c r="D125" s="186" t="s">
        <v>114</v>
      </c>
      <c r="E125" s="187" t="s">
        <v>204</v>
      </c>
      <c r="F125" s="188" t="s">
        <v>205</v>
      </c>
      <c r="G125" s="189" t="s">
        <v>162</v>
      </c>
      <c r="H125" s="190">
        <v>25</v>
      </c>
      <c r="I125" s="191"/>
      <c r="J125" s="190">
        <f>ROUND(I125*H125,3)</f>
        <v>0</v>
      </c>
      <c r="K125" s="192"/>
      <c r="L125" s="35"/>
      <c r="M125" s="193" t="s">
        <v>1</v>
      </c>
      <c r="N125" s="194" t="s">
        <v>39</v>
      </c>
      <c r="O125" s="73"/>
      <c r="P125" s="195">
        <f>O125*H125</f>
        <v>0</v>
      </c>
      <c r="Q125" s="195">
        <v>0</v>
      </c>
      <c r="R125" s="195">
        <f>Q125*H125</f>
        <v>0</v>
      </c>
      <c r="S125" s="195">
        <v>0.14499999999999999</v>
      </c>
      <c r="T125" s="196">
        <f>S125*H125</f>
        <v>3.6249999999999996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118</v>
      </c>
      <c r="AT125" s="197" t="s">
        <v>114</v>
      </c>
      <c r="AU125" s="197" t="s">
        <v>82</v>
      </c>
      <c r="AY125" s="15" t="s">
        <v>112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82</v>
      </c>
      <c r="BK125" s="199">
        <f>ROUND(I125*H125,3)</f>
        <v>0</v>
      </c>
      <c r="BL125" s="15" t="s">
        <v>118</v>
      </c>
      <c r="BM125" s="197" t="s">
        <v>206</v>
      </c>
    </row>
    <row r="126" s="2" customFormat="1" ht="24" customHeight="1">
      <c r="A126" s="34"/>
      <c r="B126" s="185"/>
      <c r="C126" s="186" t="s">
        <v>124</v>
      </c>
      <c r="D126" s="186" t="s">
        <v>114</v>
      </c>
      <c r="E126" s="187" t="s">
        <v>120</v>
      </c>
      <c r="F126" s="188" t="s">
        <v>121</v>
      </c>
      <c r="G126" s="189" t="s">
        <v>122</v>
      </c>
      <c r="H126" s="190">
        <v>2.25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118</v>
      </c>
      <c r="AT126" s="197" t="s">
        <v>114</v>
      </c>
      <c r="AU126" s="197" t="s">
        <v>82</v>
      </c>
      <c r="AY126" s="15" t="s">
        <v>112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118</v>
      </c>
      <c r="BM126" s="197" t="s">
        <v>123</v>
      </c>
    </row>
    <row r="127" s="2" customFormat="1" ht="24" customHeight="1">
      <c r="A127" s="34"/>
      <c r="B127" s="185"/>
      <c r="C127" s="186" t="s">
        <v>118</v>
      </c>
      <c r="D127" s="186" t="s">
        <v>114</v>
      </c>
      <c r="E127" s="187" t="s">
        <v>125</v>
      </c>
      <c r="F127" s="188" t="s">
        <v>126</v>
      </c>
      <c r="G127" s="189" t="s">
        <v>122</v>
      </c>
      <c r="H127" s="190">
        <v>2.25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118</v>
      </c>
      <c r="AT127" s="197" t="s">
        <v>114</v>
      </c>
      <c r="AU127" s="197" t="s">
        <v>82</v>
      </c>
      <c r="AY127" s="15" t="s">
        <v>112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118</v>
      </c>
      <c r="BM127" s="197" t="s">
        <v>127</v>
      </c>
    </row>
    <row r="128" s="2" customFormat="1" ht="24" customHeight="1">
      <c r="A128" s="34"/>
      <c r="B128" s="185"/>
      <c r="C128" s="186" t="s">
        <v>131</v>
      </c>
      <c r="D128" s="186" t="s">
        <v>114</v>
      </c>
      <c r="E128" s="187" t="s">
        <v>128</v>
      </c>
      <c r="F128" s="188" t="s">
        <v>129</v>
      </c>
      <c r="G128" s="189" t="s">
        <v>117</v>
      </c>
      <c r="H128" s="190">
        <v>25</v>
      </c>
      <c r="I128" s="191"/>
      <c r="J128" s="190">
        <f>ROUND(I128*H128,3)</f>
        <v>0</v>
      </c>
      <c r="K128" s="192"/>
      <c r="L128" s="35"/>
      <c r="M128" s="193" t="s">
        <v>1</v>
      </c>
      <c r="N128" s="194" t="s">
        <v>39</v>
      </c>
      <c r="O128" s="73"/>
      <c r="P128" s="195">
        <f>O128*H128</f>
        <v>0</v>
      </c>
      <c r="Q128" s="195">
        <v>0</v>
      </c>
      <c r="R128" s="195">
        <f>Q128*H128</f>
        <v>0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118</v>
      </c>
      <c r="AT128" s="197" t="s">
        <v>114</v>
      </c>
      <c r="AU128" s="197" t="s">
        <v>82</v>
      </c>
      <c r="AY128" s="15" t="s">
        <v>112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118</v>
      </c>
      <c r="BM128" s="197" t="s">
        <v>130</v>
      </c>
    </row>
    <row r="129" s="2" customFormat="1" ht="16.5" customHeight="1">
      <c r="A129" s="34"/>
      <c r="B129" s="185"/>
      <c r="C129" s="200" t="s">
        <v>138</v>
      </c>
      <c r="D129" s="200" t="s">
        <v>132</v>
      </c>
      <c r="E129" s="201" t="s">
        <v>133</v>
      </c>
      <c r="F129" s="202" t="s">
        <v>134</v>
      </c>
      <c r="G129" s="203" t="s">
        <v>135</v>
      </c>
      <c r="H129" s="204">
        <v>0.77300000000000002</v>
      </c>
      <c r="I129" s="205"/>
      <c r="J129" s="204">
        <f>ROUND(I129*H129,3)</f>
        <v>0</v>
      </c>
      <c r="K129" s="206"/>
      <c r="L129" s="207"/>
      <c r="M129" s="208" t="s">
        <v>1</v>
      </c>
      <c r="N129" s="209" t="s">
        <v>39</v>
      </c>
      <c r="O129" s="73"/>
      <c r="P129" s="195">
        <f>O129*H129</f>
        <v>0</v>
      </c>
      <c r="Q129" s="195">
        <v>0.001</v>
      </c>
      <c r="R129" s="195">
        <f>Q129*H129</f>
        <v>0.00077300000000000003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136</v>
      </c>
      <c r="AT129" s="197" t="s">
        <v>132</v>
      </c>
      <c r="AU129" s="197" t="s">
        <v>82</v>
      </c>
      <c r="AY129" s="15" t="s">
        <v>112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118</v>
      </c>
      <c r="BM129" s="197" t="s">
        <v>137</v>
      </c>
    </row>
    <row r="130" s="2" customFormat="1" ht="24" customHeight="1">
      <c r="A130" s="34"/>
      <c r="B130" s="185"/>
      <c r="C130" s="186" t="s">
        <v>142</v>
      </c>
      <c r="D130" s="186" t="s">
        <v>114</v>
      </c>
      <c r="E130" s="187" t="s">
        <v>139</v>
      </c>
      <c r="F130" s="188" t="s">
        <v>140</v>
      </c>
      <c r="G130" s="189" t="s">
        <v>117</v>
      </c>
      <c r="H130" s="190">
        <v>25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118</v>
      </c>
      <c r="AT130" s="197" t="s">
        <v>114</v>
      </c>
      <c r="AU130" s="197" t="s">
        <v>82</v>
      </c>
      <c r="AY130" s="15" t="s">
        <v>112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118</v>
      </c>
      <c r="BM130" s="197" t="s">
        <v>141</v>
      </c>
    </row>
    <row r="131" s="2" customFormat="1" ht="24" customHeight="1">
      <c r="A131" s="34"/>
      <c r="B131" s="185"/>
      <c r="C131" s="186" t="s">
        <v>136</v>
      </c>
      <c r="D131" s="186" t="s">
        <v>114</v>
      </c>
      <c r="E131" s="187" t="s">
        <v>143</v>
      </c>
      <c r="F131" s="188" t="s">
        <v>144</v>
      </c>
      <c r="G131" s="189" t="s">
        <v>117</v>
      </c>
      <c r="H131" s="190">
        <v>25</v>
      </c>
      <c r="I131" s="191"/>
      <c r="J131" s="190">
        <f>ROUND(I131*H131,3)</f>
        <v>0</v>
      </c>
      <c r="K131" s="192"/>
      <c r="L131" s="35"/>
      <c r="M131" s="193" t="s">
        <v>1</v>
      </c>
      <c r="N131" s="194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118</v>
      </c>
      <c r="AT131" s="197" t="s">
        <v>114</v>
      </c>
      <c r="AU131" s="197" t="s">
        <v>82</v>
      </c>
      <c r="AY131" s="15" t="s">
        <v>112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118</v>
      </c>
      <c r="BM131" s="197" t="s">
        <v>145</v>
      </c>
    </row>
    <row r="132" s="12" customFormat="1" ht="22.8" customHeight="1">
      <c r="A132" s="12"/>
      <c r="B132" s="172"/>
      <c r="C132" s="12"/>
      <c r="D132" s="173" t="s">
        <v>72</v>
      </c>
      <c r="E132" s="183" t="s">
        <v>131</v>
      </c>
      <c r="F132" s="183" t="s">
        <v>146</v>
      </c>
      <c r="G132" s="12"/>
      <c r="H132" s="12"/>
      <c r="I132" s="175"/>
      <c r="J132" s="184">
        <f>BK132</f>
        <v>0</v>
      </c>
      <c r="K132" s="12"/>
      <c r="L132" s="172"/>
      <c r="M132" s="177"/>
      <c r="N132" s="178"/>
      <c r="O132" s="178"/>
      <c r="P132" s="179">
        <f>SUM(P133:P136)</f>
        <v>0</v>
      </c>
      <c r="Q132" s="178"/>
      <c r="R132" s="179">
        <f>SUM(R133:R136)</f>
        <v>15.312499999999998</v>
      </c>
      <c r="S132" s="178"/>
      <c r="T132" s="180">
        <f>SUM(T133:T136)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73" t="s">
        <v>78</v>
      </c>
      <c r="AT132" s="181" t="s">
        <v>72</v>
      </c>
      <c r="AU132" s="181" t="s">
        <v>78</v>
      </c>
      <c r="AY132" s="173" t="s">
        <v>112</v>
      </c>
      <c r="BK132" s="182">
        <f>SUM(BK133:BK136)</f>
        <v>0</v>
      </c>
    </row>
    <row r="133" s="2" customFormat="1" ht="24" customHeight="1">
      <c r="A133" s="34"/>
      <c r="B133" s="185"/>
      <c r="C133" s="186" t="s">
        <v>150</v>
      </c>
      <c r="D133" s="186" t="s">
        <v>114</v>
      </c>
      <c r="E133" s="187" t="s">
        <v>147</v>
      </c>
      <c r="F133" s="188" t="s">
        <v>148</v>
      </c>
      <c r="G133" s="189" t="s">
        <v>117</v>
      </c>
      <c r="H133" s="190">
        <v>50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0.080030000000000004</v>
      </c>
      <c r="R133" s="195">
        <f>Q133*H133</f>
        <v>4.0015000000000001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118</v>
      </c>
      <c r="AT133" s="197" t="s">
        <v>114</v>
      </c>
      <c r="AU133" s="197" t="s">
        <v>82</v>
      </c>
      <c r="AY133" s="15" t="s">
        <v>112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118</v>
      </c>
      <c r="BM133" s="197" t="s">
        <v>149</v>
      </c>
    </row>
    <row r="134" s="2" customFormat="1" ht="36" customHeight="1">
      <c r="A134" s="34"/>
      <c r="B134" s="185"/>
      <c r="C134" s="186" t="s">
        <v>154</v>
      </c>
      <c r="D134" s="186" t="s">
        <v>114</v>
      </c>
      <c r="E134" s="187" t="s">
        <v>151</v>
      </c>
      <c r="F134" s="188" t="s">
        <v>152</v>
      </c>
      <c r="G134" s="189" t="s">
        <v>117</v>
      </c>
      <c r="H134" s="190">
        <v>50</v>
      </c>
      <c r="I134" s="191"/>
      <c r="J134" s="190">
        <f>ROUND(I134*H134,3)</f>
        <v>0</v>
      </c>
      <c r="K134" s="192"/>
      <c r="L134" s="35"/>
      <c r="M134" s="193" t="s">
        <v>1</v>
      </c>
      <c r="N134" s="194" t="s">
        <v>39</v>
      </c>
      <c r="O134" s="73"/>
      <c r="P134" s="195">
        <f>O134*H134</f>
        <v>0</v>
      </c>
      <c r="Q134" s="195">
        <v>0.092499999999999999</v>
      </c>
      <c r="R134" s="195">
        <f>Q134*H134</f>
        <v>4.625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118</v>
      </c>
      <c r="AT134" s="197" t="s">
        <v>114</v>
      </c>
      <c r="AU134" s="197" t="s">
        <v>82</v>
      </c>
      <c r="AY134" s="15" t="s">
        <v>112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118</v>
      </c>
      <c r="BM134" s="197" t="s">
        <v>153</v>
      </c>
    </row>
    <row r="135" s="2" customFormat="1" ht="24" customHeight="1">
      <c r="A135" s="34"/>
      <c r="B135" s="185"/>
      <c r="C135" s="200" t="s">
        <v>159</v>
      </c>
      <c r="D135" s="200" t="s">
        <v>132</v>
      </c>
      <c r="E135" s="201" t="s">
        <v>155</v>
      </c>
      <c r="F135" s="202" t="s">
        <v>156</v>
      </c>
      <c r="G135" s="203" t="s">
        <v>117</v>
      </c>
      <c r="H135" s="204">
        <v>51</v>
      </c>
      <c r="I135" s="205"/>
      <c r="J135" s="204">
        <f>ROUND(I135*H135,3)</f>
        <v>0</v>
      </c>
      <c r="K135" s="206"/>
      <c r="L135" s="207"/>
      <c r="M135" s="208" t="s">
        <v>1</v>
      </c>
      <c r="N135" s="209" t="s">
        <v>39</v>
      </c>
      <c r="O135" s="73"/>
      <c r="P135" s="195">
        <f>O135*H135</f>
        <v>0</v>
      </c>
      <c r="Q135" s="195">
        <v>0.13</v>
      </c>
      <c r="R135" s="195">
        <f>Q135*H135</f>
        <v>6.6299999999999999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136</v>
      </c>
      <c r="AT135" s="197" t="s">
        <v>132</v>
      </c>
      <c r="AU135" s="197" t="s">
        <v>82</v>
      </c>
      <c r="AY135" s="15" t="s">
        <v>112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118</v>
      </c>
      <c r="BM135" s="197" t="s">
        <v>157</v>
      </c>
    </row>
    <row r="136" s="2" customFormat="1" ht="24" customHeight="1">
      <c r="A136" s="34"/>
      <c r="B136" s="185"/>
      <c r="C136" s="186" t="s">
        <v>164</v>
      </c>
      <c r="D136" s="186" t="s">
        <v>114</v>
      </c>
      <c r="E136" s="187" t="s">
        <v>207</v>
      </c>
      <c r="F136" s="188" t="s">
        <v>208</v>
      </c>
      <c r="G136" s="189" t="s">
        <v>162</v>
      </c>
      <c r="H136" s="190">
        <v>25</v>
      </c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0.0022399999999999998</v>
      </c>
      <c r="R136" s="195">
        <f>Q136*H136</f>
        <v>0.055999999999999994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118</v>
      </c>
      <c r="AT136" s="197" t="s">
        <v>114</v>
      </c>
      <c r="AU136" s="197" t="s">
        <v>82</v>
      </c>
      <c r="AY136" s="15" t="s">
        <v>112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118</v>
      </c>
      <c r="BM136" s="197" t="s">
        <v>209</v>
      </c>
    </row>
    <row r="137" s="12" customFormat="1" ht="22.8" customHeight="1">
      <c r="A137" s="12"/>
      <c r="B137" s="172"/>
      <c r="C137" s="12"/>
      <c r="D137" s="173" t="s">
        <v>72</v>
      </c>
      <c r="E137" s="183" t="s">
        <v>150</v>
      </c>
      <c r="F137" s="183" t="s">
        <v>158</v>
      </c>
      <c r="G137" s="12"/>
      <c r="H137" s="12"/>
      <c r="I137" s="175"/>
      <c r="J137" s="184">
        <f>BK137</f>
        <v>0</v>
      </c>
      <c r="K137" s="12"/>
      <c r="L137" s="172"/>
      <c r="M137" s="177"/>
      <c r="N137" s="178"/>
      <c r="O137" s="178"/>
      <c r="P137" s="179">
        <f>SUM(P138:P149)</f>
        <v>0</v>
      </c>
      <c r="Q137" s="178"/>
      <c r="R137" s="179">
        <f>SUM(R138:R149)</f>
        <v>12.624537000000002</v>
      </c>
      <c r="S137" s="178"/>
      <c r="T137" s="180">
        <f>SUM(T138:T149)</f>
        <v>0.73999999999999999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73" t="s">
        <v>78</v>
      </c>
      <c r="AT137" s="181" t="s">
        <v>72</v>
      </c>
      <c r="AU137" s="181" t="s">
        <v>78</v>
      </c>
      <c r="AY137" s="173" t="s">
        <v>112</v>
      </c>
      <c r="BK137" s="182">
        <f>SUM(BK138:BK149)</f>
        <v>0</v>
      </c>
    </row>
    <row r="138" s="2" customFormat="1" ht="36" customHeight="1">
      <c r="A138" s="34"/>
      <c r="B138" s="185"/>
      <c r="C138" s="186" t="s">
        <v>169</v>
      </c>
      <c r="D138" s="186" t="s">
        <v>114</v>
      </c>
      <c r="E138" s="187" t="s">
        <v>210</v>
      </c>
      <c r="F138" s="188" t="s">
        <v>211</v>
      </c>
      <c r="G138" s="189" t="s">
        <v>162</v>
      </c>
      <c r="H138" s="190">
        <v>25</v>
      </c>
      <c r="I138" s="191"/>
      <c r="J138" s="190">
        <f>ROUND(I138*H138,3)</f>
        <v>0</v>
      </c>
      <c r="K138" s="192"/>
      <c r="L138" s="35"/>
      <c r="M138" s="193" t="s">
        <v>1</v>
      </c>
      <c r="N138" s="194" t="s">
        <v>39</v>
      </c>
      <c r="O138" s="73"/>
      <c r="P138" s="195">
        <f>O138*H138</f>
        <v>0</v>
      </c>
      <c r="Q138" s="195">
        <v>0.15814</v>
      </c>
      <c r="R138" s="195">
        <f>Q138*H138</f>
        <v>3.9535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118</v>
      </c>
      <c r="AT138" s="197" t="s">
        <v>114</v>
      </c>
      <c r="AU138" s="197" t="s">
        <v>82</v>
      </c>
      <c r="AY138" s="15" t="s">
        <v>112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118</v>
      </c>
      <c r="BM138" s="197" t="s">
        <v>212</v>
      </c>
    </row>
    <row r="139" s="2" customFormat="1" ht="24" customHeight="1">
      <c r="A139" s="34"/>
      <c r="B139" s="185"/>
      <c r="C139" s="200" t="s">
        <v>173</v>
      </c>
      <c r="D139" s="200" t="s">
        <v>132</v>
      </c>
      <c r="E139" s="201" t="s">
        <v>213</v>
      </c>
      <c r="F139" s="202" t="s">
        <v>214</v>
      </c>
      <c r="G139" s="203" t="s">
        <v>167</v>
      </c>
      <c r="H139" s="204">
        <v>25.25</v>
      </c>
      <c r="I139" s="205"/>
      <c r="J139" s="204">
        <f>ROUND(I139*H139,3)</f>
        <v>0</v>
      </c>
      <c r="K139" s="206"/>
      <c r="L139" s="207"/>
      <c r="M139" s="208" t="s">
        <v>1</v>
      </c>
      <c r="N139" s="209" t="s">
        <v>39</v>
      </c>
      <c r="O139" s="73"/>
      <c r="P139" s="195">
        <f>O139*H139</f>
        <v>0</v>
      </c>
      <c r="Q139" s="195">
        <v>0.085000000000000006</v>
      </c>
      <c r="R139" s="195">
        <f>Q139*H139</f>
        <v>2.1462500000000002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136</v>
      </c>
      <c r="AT139" s="197" t="s">
        <v>132</v>
      </c>
      <c r="AU139" s="197" t="s">
        <v>82</v>
      </c>
      <c r="AY139" s="15" t="s">
        <v>112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118</v>
      </c>
      <c r="BM139" s="197" t="s">
        <v>215</v>
      </c>
    </row>
    <row r="140" s="2" customFormat="1" ht="36" customHeight="1">
      <c r="A140" s="34"/>
      <c r="B140" s="185"/>
      <c r="C140" s="186" t="s">
        <v>177</v>
      </c>
      <c r="D140" s="186" t="s">
        <v>114</v>
      </c>
      <c r="E140" s="187" t="s">
        <v>160</v>
      </c>
      <c r="F140" s="188" t="s">
        <v>161</v>
      </c>
      <c r="G140" s="189" t="s">
        <v>162</v>
      </c>
      <c r="H140" s="190">
        <v>25</v>
      </c>
      <c r="I140" s="191"/>
      <c r="J140" s="190">
        <f>ROUND(I140*H140,3)</f>
        <v>0</v>
      </c>
      <c r="K140" s="192"/>
      <c r="L140" s="35"/>
      <c r="M140" s="193" t="s">
        <v>1</v>
      </c>
      <c r="N140" s="194" t="s">
        <v>39</v>
      </c>
      <c r="O140" s="73"/>
      <c r="P140" s="195">
        <f>O140*H140</f>
        <v>0</v>
      </c>
      <c r="Q140" s="195">
        <v>0.098530000000000006</v>
      </c>
      <c r="R140" s="195">
        <f>Q140*H140</f>
        <v>2.4632500000000004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118</v>
      </c>
      <c r="AT140" s="197" t="s">
        <v>114</v>
      </c>
      <c r="AU140" s="197" t="s">
        <v>82</v>
      </c>
      <c r="AY140" s="15" t="s">
        <v>112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118</v>
      </c>
      <c r="BM140" s="197" t="s">
        <v>163</v>
      </c>
    </row>
    <row r="141" s="2" customFormat="1" ht="24" customHeight="1">
      <c r="A141" s="34"/>
      <c r="B141" s="185"/>
      <c r="C141" s="200" t="s">
        <v>181</v>
      </c>
      <c r="D141" s="200" t="s">
        <v>132</v>
      </c>
      <c r="E141" s="201" t="s">
        <v>165</v>
      </c>
      <c r="F141" s="202" t="s">
        <v>166</v>
      </c>
      <c r="G141" s="203" t="s">
        <v>167</v>
      </c>
      <c r="H141" s="204">
        <v>26</v>
      </c>
      <c r="I141" s="205"/>
      <c r="J141" s="204">
        <f>ROUND(I141*H141,3)</f>
        <v>0</v>
      </c>
      <c r="K141" s="206"/>
      <c r="L141" s="207"/>
      <c r="M141" s="208" t="s">
        <v>1</v>
      </c>
      <c r="N141" s="209" t="s">
        <v>39</v>
      </c>
      <c r="O141" s="73"/>
      <c r="P141" s="195">
        <f>O141*H141</f>
        <v>0</v>
      </c>
      <c r="Q141" s="195">
        <v>0.023</v>
      </c>
      <c r="R141" s="195">
        <f>Q141*H141</f>
        <v>0.59799999999999998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136</v>
      </c>
      <c r="AT141" s="197" t="s">
        <v>132</v>
      </c>
      <c r="AU141" s="197" t="s">
        <v>82</v>
      </c>
      <c r="AY141" s="15" t="s">
        <v>112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118</v>
      </c>
      <c r="BM141" s="197" t="s">
        <v>168</v>
      </c>
    </row>
    <row r="142" s="2" customFormat="1" ht="24" customHeight="1">
      <c r="A142" s="34"/>
      <c r="B142" s="185"/>
      <c r="C142" s="186" t="s">
        <v>186</v>
      </c>
      <c r="D142" s="186" t="s">
        <v>114</v>
      </c>
      <c r="E142" s="187" t="s">
        <v>170</v>
      </c>
      <c r="F142" s="188" t="s">
        <v>171</v>
      </c>
      <c r="G142" s="189" t="s">
        <v>122</v>
      </c>
      <c r="H142" s="190">
        <v>1.5</v>
      </c>
      <c r="I142" s="191"/>
      <c r="J142" s="190">
        <f>ROUND(I142*H142,3)</f>
        <v>0</v>
      </c>
      <c r="K142" s="192"/>
      <c r="L142" s="35"/>
      <c r="M142" s="193" t="s">
        <v>1</v>
      </c>
      <c r="N142" s="194" t="s">
        <v>39</v>
      </c>
      <c r="O142" s="73"/>
      <c r="P142" s="195">
        <f>O142*H142</f>
        <v>0</v>
      </c>
      <c r="Q142" s="195">
        <v>2.3083100000000001</v>
      </c>
      <c r="R142" s="195">
        <f>Q142*H142</f>
        <v>3.4624649999999999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118</v>
      </c>
      <c r="AT142" s="197" t="s">
        <v>114</v>
      </c>
      <c r="AU142" s="197" t="s">
        <v>82</v>
      </c>
      <c r="AY142" s="15" t="s">
        <v>112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118</v>
      </c>
      <c r="BM142" s="197" t="s">
        <v>172</v>
      </c>
    </row>
    <row r="143" s="2" customFormat="1" ht="24" customHeight="1">
      <c r="A143" s="34"/>
      <c r="B143" s="185"/>
      <c r="C143" s="186" t="s">
        <v>190</v>
      </c>
      <c r="D143" s="186" t="s">
        <v>114</v>
      </c>
      <c r="E143" s="187" t="s">
        <v>216</v>
      </c>
      <c r="F143" s="188" t="s">
        <v>217</v>
      </c>
      <c r="G143" s="189" t="s">
        <v>162</v>
      </c>
      <c r="H143" s="190">
        <v>25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118</v>
      </c>
      <c r="AT143" s="197" t="s">
        <v>114</v>
      </c>
      <c r="AU143" s="197" t="s">
        <v>82</v>
      </c>
      <c r="AY143" s="15" t="s">
        <v>112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118</v>
      </c>
      <c r="BM143" s="197" t="s">
        <v>218</v>
      </c>
    </row>
    <row r="144" s="2" customFormat="1" ht="24" customHeight="1">
      <c r="A144" s="34"/>
      <c r="B144" s="185"/>
      <c r="C144" s="186" t="s">
        <v>194</v>
      </c>
      <c r="D144" s="186" t="s">
        <v>114</v>
      </c>
      <c r="E144" s="187" t="s">
        <v>174</v>
      </c>
      <c r="F144" s="188" t="s">
        <v>175</v>
      </c>
      <c r="G144" s="189" t="s">
        <v>162</v>
      </c>
      <c r="H144" s="190">
        <v>26.800000000000001</v>
      </c>
      <c r="I144" s="191"/>
      <c r="J144" s="190">
        <f>ROUND(I144*H144,3)</f>
        <v>0</v>
      </c>
      <c r="K144" s="192"/>
      <c r="L144" s="35"/>
      <c r="M144" s="193" t="s">
        <v>1</v>
      </c>
      <c r="N144" s="194" t="s">
        <v>39</v>
      </c>
      <c r="O144" s="73"/>
      <c r="P144" s="195">
        <f>O144*H144</f>
        <v>0</v>
      </c>
      <c r="Q144" s="195">
        <v>4.0000000000000003E-05</v>
      </c>
      <c r="R144" s="195">
        <f>Q144*H144</f>
        <v>0.001072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118</v>
      </c>
      <c r="AT144" s="197" t="s">
        <v>114</v>
      </c>
      <c r="AU144" s="197" t="s">
        <v>82</v>
      </c>
      <c r="AY144" s="15" t="s">
        <v>112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118</v>
      </c>
      <c r="BM144" s="197" t="s">
        <v>176</v>
      </c>
    </row>
    <row r="145" s="2" customFormat="1" ht="16.5" customHeight="1">
      <c r="A145" s="34"/>
      <c r="B145" s="185"/>
      <c r="C145" s="186" t="s">
        <v>7</v>
      </c>
      <c r="D145" s="186" t="s">
        <v>114</v>
      </c>
      <c r="E145" s="187" t="s">
        <v>178</v>
      </c>
      <c r="F145" s="188" t="s">
        <v>179</v>
      </c>
      <c r="G145" s="189" t="s">
        <v>162</v>
      </c>
      <c r="H145" s="190">
        <v>20</v>
      </c>
      <c r="I145" s="191"/>
      <c r="J145" s="190">
        <f>ROUND(I145*H145,3)</f>
        <v>0</v>
      </c>
      <c r="K145" s="192"/>
      <c r="L145" s="35"/>
      <c r="M145" s="193" t="s">
        <v>1</v>
      </c>
      <c r="N145" s="194" t="s">
        <v>39</v>
      </c>
      <c r="O145" s="73"/>
      <c r="P145" s="195">
        <f>O145*H145</f>
        <v>0</v>
      </c>
      <c r="Q145" s="195">
        <v>0</v>
      </c>
      <c r="R145" s="195">
        <f>Q145*H145</f>
        <v>0</v>
      </c>
      <c r="S145" s="195">
        <v>0.036999999999999998</v>
      </c>
      <c r="T145" s="196">
        <f>S145*H145</f>
        <v>0.73999999999999999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118</v>
      </c>
      <c r="AT145" s="197" t="s">
        <v>114</v>
      </c>
      <c r="AU145" s="197" t="s">
        <v>82</v>
      </c>
      <c r="AY145" s="15" t="s">
        <v>112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118</v>
      </c>
      <c r="BM145" s="197" t="s">
        <v>180</v>
      </c>
    </row>
    <row r="146" s="2" customFormat="1" ht="24" customHeight="1">
      <c r="A146" s="34"/>
      <c r="B146" s="185"/>
      <c r="C146" s="186" t="s">
        <v>219</v>
      </c>
      <c r="D146" s="186" t="s">
        <v>114</v>
      </c>
      <c r="E146" s="187" t="s">
        <v>182</v>
      </c>
      <c r="F146" s="188" t="s">
        <v>183</v>
      </c>
      <c r="G146" s="189" t="s">
        <v>184</v>
      </c>
      <c r="H146" s="190">
        <v>7.4029999999999996</v>
      </c>
      <c r="I146" s="191"/>
      <c r="J146" s="190">
        <f>ROUND(I146*H146,3)</f>
        <v>0</v>
      </c>
      <c r="K146" s="192"/>
      <c r="L146" s="35"/>
      <c r="M146" s="193" t="s">
        <v>1</v>
      </c>
      <c r="N146" s="194" t="s">
        <v>39</v>
      </c>
      <c r="O146" s="73"/>
      <c r="P146" s="195">
        <f>O146*H146</f>
        <v>0</v>
      </c>
      <c r="Q146" s="195">
        <v>0</v>
      </c>
      <c r="R146" s="195">
        <f>Q146*H146</f>
        <v>0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118</v>
      </c>
      <c r="AT146" s="197" t="s">
        <v>114</v>
      </c>
      <c r="AU146" s="197" t="s">
        <v>82</v>
      </c>
      <c r="AY146" s="15" t="s">
        <v>112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118</v>
      </c>
      <c r="BM146" s="197" t="s">
        <v>185</v>
      </c>
    </row>
    <row r="147" s="2" customFormat="1" ht="24" customHeight="1">
      <c r="A147" s="34"/>
      <c r="B147" s="185"/>
      <c r="C147" s="186" t="s">
        <v>220</v>
      </c>
      <c r="D147" s="186" t="s">
        <v>114</v>
      </c>
      <c r="E147" s="187" t="s">
        <v>187</v>
      </c>
      <c r="F147" s="188" t="s">
        <v>188</v>
      </c>
      <c r="G147" s="189" t="s">
        <v>184</v>
      </c>
      <c r="H147" s="190">
        <v>7.4029999999999996</v>
      </c>
      <c r="I147" s="191"/>
      <c r="J147" s="190">
        <f>ROUND(I147*H147,3)</f>
        <v>0</v>
      </c>
      <c r="K147" s="192"/>
      <c r="L147" s="35"/>
      <c r="M147" s="193" t="s">
        <v>1</v>
      </c>
      <c r="N147" s="194" t="s">
        <v>39</v>
      </c>
      <c r="O147" s="73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118</v>
      </c>
      <c r="AT147" s="197" t="s">
        <v>114</v>
      </c>
      <c r="AU147" s="197" t="s">
        <v>82</v>
      </c>
      <c r="AY147" s="15" t="s">
        <v>112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82</v>
      </c>
      <c r="BK147" s="199">
        <f>ROUND(I147*H147,3)</f>
        <v>0</v>
      </c>
      <c r="BL147" s="15" t="s">
        <v>118</v>
      </c>
      <c r="BM147" s="197" t="s">
        <v>189</v>
      </c>
    </row>
    <row r="148" s="2" customFormat="1" ht="24" customHeight="1">
      <c r="A148" s="34"/>
      <c r="B148" s="185"/>
      <c r="C148" s="186" t="s">
        <v>221</v>
      </c>
      <c r="D148" s="186" t="s">
        <v>114</v>
      </c>
      <c r="E148" s="187" t="s">
        <v>191</v>
      </c>
      <c r="F148" s="188" t="s">
        <v>192</v>
      </c>
      <c r="G148" s="189" t="s">
        <v>184</v>
      </c>
      <c r="H148" s="190">
        <v>7.4029999999999996</v>
      </c>
      <c r="I148" s="191"/>
      <c r="J148" s="190">
        <f>ROUND(I148*H148,3)</f>
        <v>0</v>
      </c>
      <c r="K148" s="192"/>
      <c r="L148" s="35"/>
      <c r="M148" s="193" t="s">
        <v>1</v>
      </c>
      <c r="N148" s="194" t="s">
        <v>39</v>
      </c>
      <c r="O148" s="73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118</v>
      </c>
      <c r="AT148" s="197" t="s">
        <v>114</v>
      </c>
      <c r="AU148" s="197" t="s">
        <v>82</v>
      </c>
      <c r="AY148" s="15" t="s">
        <v>112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82</v>
      </c>
      <c r="BK148" s="199">
        <f>ROUND(I148*H148,3)</f>
        <v>0</v>
      </c>
      <c r="BL148" s="15" t="s">
        <v>118</v>
      </c>
      <c r="BM148" s="197" t="s">
        <v>193</v>
      </c>
    </row>
    <row r="149" s="2" customFormat="1" ht="24" customHeight="1">
      <c r="A149" s="34"/>
      <c r="B149" s="185"/>
      <c r="C149" s="186" t="s">
        <v>222</v>
      </c>
      <c r="D149" s="186" t="s">
        <v>114</v>
      </c>
      <c r="E149" s="187" t="s">
        <v>195</v>
      </c>
      <c r="F149" s="188" t="s">
        <v>196</v>
      </c>
      <c r="G149" s="189" t="s">
        <v>184</v>
      </c>
      <c r="H149" s="190">
        <v>7.4029999999999996</v>
      </c>
      <c r="I149" s="191"/>
      <c r="J149" s="190">
        <f>ROUND(I149*H149,3)</f>
        <v>0</v>
      </c>
      <c r="K149" s="192"/>
      <c r="L149" s="35"/>
      <c r="M149" s="193" t="s">
        <v>1</v>
      </c>
      <c r="N149" s="194" t="s">
        <v>39</v>
      </c>
      <c r="O149" s="73"/>
      <c r="P149" s="195">
        <f>O149*H149</f>
        <v>0</v>
      </c>
      <c r="Q149" s="195">
        <v>0</v>
      </c>
      <c r="R149" s="195">
        <f>Q149*H149</f>
        <v>0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118</v>
      </c>
      <c r="AT149" s="197" t="s">
        <v>114</v>
      </c>
      <c r="AU149" s="197" t="s">
        <v>82</v>
      </c>
      <c r="AY149" s="15" t="s">
        <v>112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82</v>
      </c>
      <c r="BK149" s="199">
        <f>ROUND(I149*H149,3)</f>
        <v>0</v>
      </c>
      <c r="BL149" s="15" t="s">
        <v>118</v>
      </c>
      <c r="BM149" s="197" t="s">
        <v>197</v>
      </c>
    </row>
    <row r="150" s="12" customFormat="1" ht="22.8" customHeight="1">
      <c r="A150" s="12"/>
      <c r="B150" s="172"/>
      <c r="C150" s="12"/>
      <c r="D150" s="173" t="s">
        <v>72</v>
      </c>
      <c r="E150" s="183" t="s">
        <v>198</v>
      </c>
      <c r="F150" s="183" t="s">
        <v>199</v>
      </c>
      <c r="G150" s="12"/>
      <c r="H150" s="12"/>
      <c r="I150" s="175"/>
      <c r="J150" s="184">
        <f>BK150</f>
        <v>0</v>
      </c>
      <c r="K150" s="12"/>
      <c r="L150" s="172"/>
      <c r="M150" s="177"/>
      <c r="N150" s="178"/>
      <c r="O150" s="178"/>
      <c r="P150" s="179">
        <f>P151</f>
        <v>0</v>
      </c>
      <c r="Q150" s="178"/>
      <c r="R150" s="179">
        <f>R151</f>
        <v>0</v>
      </c>
      <c r="S150" s="178"/>
      <c r="T150" s="180">
        <f>T151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173" t="s">
        <v>78</v>
      </c>
      <c r="AT150" s="181" t="s">
        <v>72</v>
      </c>
      <c r="AU150" s="181" t="s">
        <v>78</v>
      </c>
      <c r="AY150" s="173" t="s">
        <v>112</v>
      </c>
      <c r="BK150" s="182">
        <f>BK151</f>
        <v>0</v>
      </c>
    </row>
    <row r="151" s="2" customFormat="1" ht="24" customHeight="1">
      <c r="A151" s="34"/>
      <c r="B151" s="185"/>
      <c r="C151" s="186" t="s">
        <v>223</v>
      </c>
      <c r="D151" s="186" t="s">
        <v>114</v>
      </c>
      <c r="E151" s="187" t="s">
        <v>200</v>
      </c>
      <c r="F151" s="188" t="s">
        <v>201</v>
      </c>
      <c r="G151" s="189" t="s">
        <v>184</v>
      </c>
      <c r="H151" s="190">
        <v>27.937999999999999</v>
      </c>
      <c r="I151" s="191"/>
      <c r="J151" s="190">
        <f>ROUND(I151*H151,3)</f>
        <v>0</v>
      </c>
      <c r="K151" s="192"/>
      <c r="L151" s="35"/>
      <c r="M151" s="210" t="s">
        <v>1</v>
      </c>
      <c r="N151" s="211" t="s">
        <v>39</v>
      </c>
      <c r="O151" s="212"/>
      <c r="P151" s="213">
        <f>O151*H151</f>
        <v>0</v>
      </c>
      <c r="Q151" s="213">
        <v>0</v>
      </c>
      <c r="R151" s="213">
        <f>Q151*H151</f>
        <v>0</v>
      </c>
      <c r="S151" s="213">
        <v>0</v>
      </c>
      <c r="T151" s="214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7" t="s">
        <v>118</v>
      </c>
      <c r="AT151" s="197" t="s">
        <v>114</v>
      </c>
      <c r="AU151" s="197" t="s">
        <v>82</v>
      </c>
      <c r="AY151" s="15" t="s">
        <v>112</v>
      </c>
      <c r="BE151" s="198">
        <f>IF(N151="základná",J151,0)</f>
        <v>0</v>
      </c>
      <c r="BF151" s="198">
        <f>IF(N151="znížená",J151,0)</f>
        <v>0</v>
      </c>
      <c r="BG151" s="198">
        <f>IF(N151="zákl. prenesená",J151,0)</f>
        <v>0</v>
      </c>
      <c r="BH151" s="198">
        <f>IF(N151="zníž. prenesená",J151,0)</f>
        <v>0</v>
      </c>
      <c r="BI151" s="198">
        <f>IF(N151="nulová",J151,0)</f>
        <v>0</v>
      </c>
      <c r="BJ151" s="15" t="s">
        <v>82</v>
      </c>
      <c r="BK151" s="199">
        <f>ROUND(I151*H151,3)</f>
        <v>0</v>
      </c>
      <c r="BL151" s="15" t="s">
        <v>118</v>
      </c>
      <c r="BM151" s="197" t="s">
        <v>202</v>
      </c>
    </row>
    <row r="152" s="2" customFormat="1" ht="6.96" customHeight="1">
      <c r="A152" s="34"/>
      <c r="B152" s="56"/>
      <c r="C152" s="57"/>
      <c r="D152" s="57"/>
      <c r="E152" s="57"/>
      <c r="F152" s="57"/>
      <c r="G152" s="57"/>
      <c r="H152" s="57"/>
      <c r="I152" s="144"/>
      <c r="J152" s="57"/>
      <c r="K152" s="57"/>
      <c r="L152" s="35"/>
      <c r="M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</row>
  </sheetData>
  <autoFilter ref="C120:K151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2019-10-25T05:56:43Z</dcterms:created>
  <dcterms:modified xsi:type="dcterms:W3CDTF">2019-10-25T05:56:46Z</dcterms:modified>
</cp:coreProperties>
</file>