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P:\1_Preťová\Verejné_obstarávanie\2019_verejné_obstarávanie\TV_ZŠ_Malinovského\"/>
    </mc:Choice>
  </mc:AlternateContent>
  <bookViews>
    <workbookView xWindow="0" yWindow="0" windowWidth="8850" windowHeight="1920"/>
  </bookViews>
  <sheets>
    <sheet name="Rekapitulácia stavby" sheetId="1" r:id="rId1"/>
    <sheet name="1 - Architektúra (Strecha)" sheetId="2" r:id="rId2"/>
    <sheet name="2 - Bleskozvod (Strecha)" sheetId="3" r:id="rId3"/>
    <sheet name="3 - Svetelná elektroinšta..." sheetId="4" r:id="rId4"/>
  </sheets>
  <definedNames>
    <definedName name="_xlnm._FilterDatabase" localSheetId="1" hidden="1">'1 - Architektúra (Strecha)'!$C$131:$K$210</definedName>
    <definedName name="_xlnm._FilterDatabase" localSheetId="2" hidden="1">'2 - Bleskozvod (Strecha)'!$C$129:$K$172</definedName>
    <definedName name="_xlnm._FilterDatabase" localSheetId="3" hidden="1">'3 - Svetelná elektroinšta...'!$C$128:$K$175</definedName>
    <definedName name="_xlnm.Print_Titles" localSheetId="1">'1 - Architektúra (Strecha)'!$131:$131</definedName>
    <definedName name="_xlnm.Print_Titles" localSheetId="2">'2 - Bleskozvod (Strecha)'!$129:$129</definedName>
    <definedName name="_xlnm.Print_Titles" localSheetId="3">'3 - Svetelná elektroinšta...'!$128:$128</definedName>
    <definedName name="_xlnm.Print_Titles" localSheetId="0">'Rekapitulácia stavby'!$92:$92</definedName>
    <definedName name="_xlnm.Print_Area" localSheetId="1">'1 - Architektúra (Strecha)'!$C$4:$J$76,'1 - Architektúra (Strecha)'!$C$82:$J$113,'1 - Architektúra (Strecha)'!$C$119:$K$210</definedName>
    <definedName name="_xlnm.Print_Area" localSheetId="2">'2 - Bleskozvod (Strecha)'!$C$4:$J$76,'2 - Bleskozvod (Strecha)'!$C$82:$J$111,'2 - Bleskozvod (Strecha)'!$C$117:$K$172</definedName>
    <definedName name="_xlnm.Print_Area" localSheetId="3">'3 - Svetelná elektroinšta...'!$C$4:$J$76,'3 - Svetelná elektroinšta...'!$C$82:$J$110,'3 - Svetelná elektroinšta...'!$C$116:$K$175</definedName>
    <definedName name="_xlnm.Print_Area" localSheetId="0">'Rekapitulácia stavby'!$D$4:$AO$76,'Rekapitulácia stavby'!$C$82:$AQ$98</definedName>
  </definedNames>
  <calcPr calcId="152511"/>
</workbook>
</file>

<file path=xl/calcChain.xml><?xml version="1.0" encoding="utf-8"?>
<calcChain xmlns="http://schemas.openxmlformats.org/spreadsheetml/2006/main">
  <c r="J39" i="4" l="1"/>
  <c r="J38" i="4"/>
  <c r="AY97" i="1"/>
  <c r="J37" i="4"/>
  <c r="AX97" i="1"/>
  <c r="BI175" i="4"/>
  <c r="BH175" i="4"/>
  <c r="BG175" i="4"/>
  <c r="BE175" i="4"/>
  <c r="T175" i="4"/>
  <c r="R175" i="4"/>
  <c r="P175" i="4"/>
  <c r="BK175" i="4"/>
  <c r="J175" i="4"/>
  <c r="BF175" i="4"/>
  <c r="BI174" i="4"/>
  <c r="BH174" i="4"/>
  <c r="BG174" i="4"/>
  <c r="BE174" i="4"/>
  <c r="T174" i="4"/>
  <c r="T173" i="4"/>
  <c r="R174" i="4"/>
  <c r="R173" i="4"/>
  <c r="P174" i="4"/>
  <c r="P173" i="4"/>
  <c r="BK174" i="4"/>
  <c r="BK173" i="4"/>
  <c r="J173" i="4" s="1"/>
  <c r="J174" i="4"/>
  <c r="BF174" i="4" s="1"/>
  <c r="J99" i="4"/>
  <c r="BI172" i="4"/>
  <c r="BH172" i="4"/>
  <c r="BG172" i="4"/>
  <c r="BE172" i="4"/>
  <c r="T172" i="4"/>
  <c r="R172" i="4"/>
  <c r="P172" i="4"/>
  <c r="BK172" i="4"/>
  <c r="J172" i="4"/>
  <c r="BF172" i="4"/>
  <c r="BI171" i="4"/>
  <c r="BH171" i="4"/>
  <c r="BG171" i="4"/>
  <c r="BE171" i="4"/>
  <c r="T171" i="4"/>
  <c r="R171" i="4"/>
  <c r="P171" i="4"/>
  <c r="BK171" i="4"/>
  <c r="J171" i="4"/>
  <c r="BF171" i="4"/>
  <c r="BI170" i="4"/>
  <c r="BH170" i="4"/>
  <c r="BG170" i="4"/>
  <c r="BE170" i="4"/>
  <c r="T170" i="4"/>
  <c r="R170" i="4"/>
  <c r="P170" i="4"/>
  <c r="BK170" i="4"/>
  <c r="J170" i="4"/>
  <c r="BF170" i="4"/>
  <c r="BI169" i="4"/>
  <c r="BH169" i="4"/>
  <c r="BG169" i="4"/>
  <c r="BE169" i="4"/>
  <c r="T169" i="4"/>
  <c r="R169" i="4"/>
  <c r="P169" i="4"/>
  <c r="BK169" i="4"/>
  <c r="J169" i="4"/>
  <c r="BF169" i="4"/>
  <c r="BI168" i="4"/>
  <c r="BH168" i="4"/>
  <c r="BG168" i="4"/>
  <c r="BE168" i="4"/>
  <c r="T168" i="4"/>
  <c r="R168" i="4"/>
  <c r="P168" i="4"/>
  <c r="BK168" i="4"/>
  <c r="J168" i="4"/>
  <c r="BF168" i="4"/>
  <c r="BI167" i="4"/>
  <c r="BH167" i="4"/>
  <c r="BG167" i="4"/>
  <c r="BE167" i="4"/>
  <c r="T167" i="4"/>
  <c r="R167" i="4"/>
  <c r="P167" i="4"/>
  <c r="BK167" i="4"/>
  <c r="J167" i="4"/>
  <c r="BF167" i="4"/>
  <c r="BI166" i="4"/>
  <c r="BH166" i="4"/>
  <c r="BG166" i="4"/>
  <c r="BE166" i="4"/>
  <c r="T166" i="4"/>
  <c r="R166" i="4"/>
  <c r="P166" i="4"/>
  <c r="BK166" i="4"/>
  <c r="J166" i="4"/>
  <c r="BF166" i="4"/>
  <c r="BI165" i="4"/>
  <c r="BH165" i="4"/>
  <c r="BG165" i="4"/>
  <c r="BE165" i="4"/>
  <c r="T165" i="4"/>
  <c r="R165" i="4"/>
  <c r="P165" i="4"/>
  <c r="BK165" i="4"/>
  <c r="J165" i="4"/>
  <c r="BF165" i="4"/>
  <c r="BI164" i="4"/>
  <c r="BH164" i="4"/>
  <c r="BG164" i="4"/>
  <c r="BE164" i="4"/>
  <c r="T164" i="4"/>
  <c r="R164" i="4"/>
  <c r="P164" i="4"/>
  <c r="BK164" i="4"/>
  <c r="J164" i="4"/>
  <c r="BF164" i="4"/>
  <c r="BI163" i="4"/>
  <c r="BH163" i="4"/>
  <c r="BG163" i="4"/>
  <c r="BE163" i="4"/>
  <c r="T163" i="4"/>
  <c r="R163" i="4"/>
  <c r="P163" i="4"/>
  <c r="BK163" i="4"/>
  <c r="J163" i="4"/>
  <c r="BF163" i="4"/>
  <c r="BI162" i="4"/>
  <c r="BH162" i="4"/>
  <c r="BG162" i="4"/>
  <c r="BE162" i="4"/>
  <c r="T162" i="4"/>
  <c r="R162" i="4"/>
  <c r="P162" i="4"/>
  <c r="BK162" i="4"/>
  <c r="J162" i="4"/>
  <c r="BF162" i="4"/>
  <c r="BI161" i="4"/>
  <c r="BH161" i="4"/>
  <c r="BG161" i="4"/>
  <c r="BE161" i="4"/>
  <c r="T161" i="4"/>
  <c r="R161" i="4"/>
  <c r="P161" i="4"/>
  <c r="BK161" i="4"/>
  <c r="J161" i="4"/>
  <c r="BF161" i="4"/>
  <c r="BI160" i="4"/>
  <c r="BH160" i="4"/>
  <c r="BG160" i="4"/>
  <c r="BE160" i="4"/>
  <c r="T160" i="4"/>
  <c r="R160" i="4"/>
  <c r="P160" i="4"/>
  <c r="BK160" i="4"/>
  <c r="J160" i="4"/>
  <c r="BF160" i="4"/>
  <c r="BI159" i="4"/>
  <c r="BH159" i="4"/>
  <c r="BG159" i="4"/>
  <c r="BE159" i="4"/>
  <c r="T159" i="4"/>
  <c r="R159" i="4"/>
  <c r="P159" i="4"/>
  <c r="BK159" i="4"/>
  <c r="J159" i="4"/>
  <c r="BF159" i="4"/>
  <c r="BI158" i="4"/>
  <c r="BH158" i="4"/>
  <c r="BG158" i="4"/>
  <c r="BE158" i="4"/>
  <c r="T158" i="4"/>
  <c r="R158" i="4"/>
  <c r="P158" i="4"/>
  <c r="BK158" i="4"/>
  <c r="J158" i="4"/>
  <c r="BF158" i="4"/>
  <c r="BI157" i="4"/>
  <c r="BH157" i="4"/>
  <c r="BG157" i="4"/>
  <c r="BE157" i="4"/>
  <c r="T157" i="4"/>
  <c r="R157" i="4"/>
  <c r="P157" i="4"/>
  <c r="BK157" i="4"/>
  <c r="J157" i="4"/>
  <c r="BF157" i="4"/>
  <c r="BI156" i="4"/>
  <c r="BH156" i="4"/>
  <c r="BG156" i="4"/>
  <c r="BE156" i="4"/>
  <c r="T156" i="4"/>
  <c r="R156" i="4"/>
  <c r="P156" i="4"/>
  <c r="BK156" i="4"/>
  <c r="J156" i="4"/>
  <c r="BF156" i="4"/>
  <c r="BI155" i="4"/>
  <c r="BH155" i="4"/>
  <c r="BG155" i="4"/>
  <c r="BE155" i="4"/>
  <c r="T155" i="4"/>
  <c r="R155" i="4"/>
  <c r="P155" i="4"/>
  <c r="BK155" i="4"/>
  <c r="J155" i="4"/>
  <c r="BF155" i="4"/>
  <c r="BI154" i="4"/>
  <c r="BH154" i="4"/>
  <c r="BG154" i="4"/>
  <c r="BE154" i="4"/>
  <c r="T154" i="4"/>
  <c r="R154" i="4"/>
  <c r="P154" i="4"/>
  <c r="BK154" i="4"/>
  <c r="J154" i="4"/>
  <c r="BF154" i="4"/>
  <c r="BI153" i="4"/>
  <c r="BH153" i="4"/>
  <c r="BG153" i="4"/>
  <c r="BE153" i="4"/>
  <c r="T153" i="4"/>
  <c r="R153" i="4"/>
  <c r="P153" i="4"/>
  <c r="BK153" i="4"/>
  <c r="J153" i="4"/>
  <c r="BF153" i="4"/>
  <c r="BI152" i="4"/>
  <c r="BH152" i="4"/>
  <c r="BG152" i="4"/>
  <c r="BE152" i="4"/>
  <c r="T152" i="4"/>
  <c r="R152" i="4"/>
  <c r="P152" i="4"/>
  <c r="BK152" i="4"/>
  <c r="J152" i="4"/>
  <c r="BF152" i="4"/>
  <c r="BI151" i="4"/>
  <c r="BH151" i="4"/>
  <c r="BG151" i="4"/>
  <c r="BE151" i="4"/>
  <c r="T151" i="4"/>
  <c r="R151" i="4"/>
  <c r="P151" i="4"/>
  <c r="BK151" i="4"/>
  <c r="J151" i="4"/>
  <c r="BF151" i="4"/>
  <c r="BI150" i="4"/>
  <c r="BH150" i="4"/>
  <c r="BG150" i="4"/>
  <c r="BE150" i="4"/>
  <c r="T150" i="4"/>
  <c r="R150" i="4"/>
  <c r="P150" i="4"/>
  <c r="BK150" i="4"/>
  <c r="J150" i="4"/>
  <c r="BF150" i="4"/>
  <c r="BI149" i="4"/>
  <c r="BH149" i="4"/>
  <c r="BG149" i="4"/>
  <c r="BE149" i="4"/>
  <c r="T149" i="4"/>
  <c r="R149" i="4"/>
  <c r="P149" i="4"/>
  <c r="BK149" i="4"/>
  <c r="J149" i="4"/>
  <c r="BF149" i="4"/>
  <c r="BI148" i="4"/>
  <c r="BH148" i="4"/>
  <c r="BG148" i="4"/>
  <c r="BE148" i="4"/>
  <c r="T148" i="4"/>
  <c r="R148" i="4"/>
  <c r="P148" i="4"/>
  <c r="BK148" i="4"/>
  <c r="J148" i="4"/>
  <c r="BF148" i="4"/>
  <c r="BI147" i="4"/>
  <c r="BH147" i="4"/>
  <c r="BG147" i="4"/>
  <c r="BE147" i="4"/>
  <c r="T147" i="4"/>
  <c r="R147" i="4"/>
  <c r="P147" i="4"/>
  <c r="BK147" i="4"/>
  <c r="J147" i="4"/>
  <c r="BF147" i="4"/>
  <c r="BI146" i="4"/>
  <c r="BH146" i="4"/>
  <c r="BG146" i="4"/>
  <c r="BE146" i="4"/>
  <c r="T146" i="4"/>
  <c r="R146" i="4"/>
  <c r="P146" i="4"/>
  <c r="BK146" i="4"/>
  <c r="J146" i="4"/>
  <c r="BF146" i="4"/>
  <c r="BI145" i="4"/>
  <c r="BH145" i="4"/>
  <c r="BG145" i="4"/>
  <c r="BE145" i="4"/>
  <c r="T145" i="4"/>
  <c r="R145" i="4"/>
  <c r="P145" i="4"/>
  <c r="BK145" i="4"/>
  <c r="J145" i="4"/>
  <c r="BF145" i="4"/>
  <c r="BI144" i="4"/>
  <c r="BH144" i="4"/>
  <c r="BG144" i="4"/>
  <c r="BE144" i="4"/>
  <c r="T144" i="4"/>
  <c r="R144" i="4"/>
  <c r="P144" i="4"/>
  <c r="BK144" i="4"/>
  <c r="J144" i="4"/>
  <c r="BF144" i="4"/>
  <c r="BI143" i="4"/>
  <c r="BH143" i="4"/>
  <c r="BG143" i="4"/>
  <c r="BE143" i="4"/>
  <c r="T143" i="4"/>
  <c r="R143" i="4"/>
  <c r="P143" i="4"/>
  <c r="BK143" i="4"/>
  <c r="J143" i="4"/>
  <c r="BF143" i="4"/>
  <c r="BI142" i="4"/>
  <c r="BH142" i="4"/>
  <c r="BG142" i="4"/>
  <c r="BE142" i="4"/>
  <c r="T142" i="4"/>
  <c r="R142" i="4"/>
  <c r="P142" i="4"/>
  <c r="BK142" i="4"/>
  <c r="J142" i="4"/>
  <c r="BF142" i="4"/>
  <c r="BI141" i="4"/>
  <c r="BH141" i="4"/>
  <c r="BG141" i="4"/>
  <c r="BE141" i="4"/>
  <c r="T141" i="4"/>
  <c r="R141" i="4"/>
  <c r="P141" i="4"/>
  <c r="BK141" i="4"/>
  <c r="J141" i="4"/>
  <c r="BF141" i="4"/>
  <c r="BI140" i="4"/>
  <c r="BH140" i="4"/>
  <c r="BG140" i="4"/>
  <c r="BE140" i="4"/>
  <c r="T140" i="4"/>
  <c r="R140" i="4"/>
  <c r="P140" i="4"/>
  <c r="BK140" i="4"/>
  <c r="J140" i="4"/>
  <c r="BF140" i="4"/>
  <c r="BI139" i="4"/>
  <c r="BH139" i="4"/>
  <c r="BG139" i="4"/>
  <c r="BE139" i="4"/>
  <c r="T139" i="4"/>
  <c r="R139" i="4"/>
  <c r="P139" i="4"/>
  <c r="BK139" i="4"/>
  <c r="J139" i="4"/>
  <c r="BF139" i="4"/>
  <c r="BI138" i="4"/>
  <c r="BH138" i="4"/>
  <c r="BG138" i="4"/>
  <c r="BE138" i="4"/>
  <c r="T138" i="4"/>
  <c r="R138" i="4"/>
  <c r="P138" i="4"/>
  <c r="BK138" i="4"/>
  <c r="J138" i="4"/>
  <c r="BF138" i="4"/>
  <c r="BI137" i="4"/>
  <c r="BH137" i="4"/>
  <c r="BG137" i="4"/>
  <c r="BE137" i="4"/>
  <c r="T137" i="4"/>
  <c r="R137" i="4"/>
  <c r="P137" i="4"/>
  <c r="BK137" i="4"/>
  <c r="J137" i="4"/>
  <c r="BF137" i="4"/>
  <c r="BI136" i="4"/>
  <c r="BH136" i="4"/>
  <c r="BG136" i="4"/>
  <c r="BE136" i="4"/>
  <c r="T136" i="4"/>
  <c r="R136" i="4"/>
  <c r="P136" i="4"/>
  <c r="BK136" i="4"/>
  <c r="J136" i="4"/>
  <c r="BF136" i="4"/>
  <c r="BI135" i="4"/>
  <c r="BH135" i="4"/>
  <c r="BG135" i="4"/>
  <c r="BE135" i="4"/>
  <c r="T135" i="4"/>
  <c r="R135" i="4"/>
  <c r="P135" i="4"/>
  <c r="BK135" i="4"/>
  <c r="J135" i="4"/>
  <c r="BF135" i="4"/>
  <c r="BI134" i="4"/>
  <c r="BH134" i="4"/>
  <c r="BG134" i="4"/>
  <c r="BE134" i="4"/>
  <c r="T134" i="4"/>
  <c r="R134" i="4"/>
  <c r="P134" i="4"/>
  <c r="BK134" i="4"/>
  <c r="J134" i="4"/>
  <c r="BF134" i="4"/>
  <c r="BI133" i="4"/>
  <c r="BH133" i="4"/>
  <c r="BG133" i="4"/>
  <c r="BE133" i="4"/>
  <c r="T133" i="4"/>
  <c r="R133" i="4"/>
  <c r="R131" i="4" s="1"/>
  <c r="R130" i="4" s="1"/>
  <c r="R129" i="4" s="1"/>
  <c r="P133" i="4"/>
  <c r="BK133" i="4"/>
  <c r="J133" i="4"/>
  <c r="BF133" i="4"/>
  <c r="BI132" i="4"/>
  <c r="BH132" i="4"/>
  <c r="BG132" i="4"/>
  <c r="BE132" i="4"/>
  <c r="T132" i="4"/>
  <c r="T131" i="4"/>
  <c r="T130" i="4" s="1"/>
  <c r="T129" i="4" s="1"/>
  <c r="R132" i="4"/>
  <c r="P132" i="4"/>
  <c r="P131" i="4"/>
  <c r="P130" i="4" s="1"/>
  <c r="P129" i="4" s="1"/>
  <c r="AU97" i="1" s="1"/>
  <c r="BK132" i="4"/>
  <c r="BK131" i="4" s="1"/>
  <c r="BK130" i="4" s="1"/>
  <c r="BK129" i="4" s="1"/>
  <c r="J129" i="4" s="1"/>
  <c r="J96" i="4" s="1"/>
  <c r="J132" i="4"/>
  <c r="BF132" i="4" s="1"/>
  <c r="J126" i="4"/>
  <c r="J125" i="4"/>
  <c r="F125" i="4"/>
  <c r="F123" i="4"/>
  <c r="E121" i="4"/>
  <c r="BI108" i="4"/>
  <c r="BH108" i="4"/>
  <c r="BG108" i="4"/>
  <c r="BE108" i="4"/>
  <c r="BI107" i="4"/>
  <c r="BH107" i="4"/>
  <c r="BG107" i="4"/>
  <c r="BF107" i="4"/>
  <c r="BE107" i="4"/>
  <c r="BI106" i="4"/>
  <c r="BH106" i="4"/>
  <c r="BG106" i="4"/>
  <c r="BF106" i="4"/>
  <c r="BE106" i="4"/>
  <c r="BI105" i="4"/>
  <c r="BH105" i="4"/>
  <c r="BG105" i="4"/>
  <c r="BF105" i="4"/>
  <c r="BE105" i="4"/>
  <c r="BI104" i="4"/>
  <c r="BH104" i="4"/>
  <c r="BG104" i="4"/>
  <c r="BF104" i="4"/>
  <c r="BE104" i="4"/>
  <c r="J35" i="4" s="1"/>
  <c r="AV97" i="1" s="1"/>
  <c r="BI103" i="4"/>
  <c r="F39" i="4"/>
  <c r="BD97" i="1" s="1"/>
  <c r="BH103" i="4"/>
  <c r="BG103" i="4"/>
  <c r="F37" i="4"/>
  <c r="BB97" i="1" s="1"/>
  <c r="BF103" i="4"/>
  <c r="BE103" i="4"/>
  <c r="F35" i="4"/>
  <c r="AZ97" i="1" s="1"/>
  <c r="J92" i="4"/>
  <c r="J91" i="4"/>
  <c r="F91" i="4"/>
  <c r="F89" i="4"/>
  <c r="E87" i="4"/>
  <c r="J18" i="4"/>
  <c r="E18" i="4"/>
  <c r="F126" i="4"/>
  <c r="F92" i="4"/>
  <c r="J17" i="4"/>
  <c r="J12" i="4"/>
  <c r="J123" i="4"/>
  <c r="J89" i="4"/>
  <c r="E7" i="4"/>
  <c r="E119" i="4" s="1"/>
  <c r="J39" i="3"/>
  <c r="J38" i="3"/>
  <c r="AY96" i="1" s="1"/>
  <c r="J37" i="3"/>
  <c r="AX96" i="1" s="1"/>
  <c r="BI172" i="3"/>
  <c r="BH172" i="3"/>
  <c r="BG172" i="3"/>
  <c r="BE172" i="3"/>
  <c r="T172" i="3"/>
  <c r="R172" i="3"/>
  <c r="P172" i="3"/>
  <c r="BK172" i="3"/>
  <c r="J172" i="3"/>
  <c r="BF172" i="3" s="1"/>
  <c r="BI171" i="3"/>
  <c r="BH171" i="3"/>
  <c r="BG171" i="3"/>
  <c r="BE171" i="3"/>
  <c r="T171" i="3"/>
  <c r="T170" i="3" s="1"/>
  <c r="R171" i="3"/>
  <c r="R170" i="3" s="1"/>
  <c r="P171" i="3"/>
  <c r="P170" i="3" s="1"/>
  <c r="BK171" i="3"/>
  <c r="BK170" i="3" s="1"/>
  <c r="J170" i="3"/>
  <c r="J100" i="3" s="1"/>
  <c r="J171" i="3"/>
  <c r="BF171" i="3"/>
  <c r="BI169" i="3"/>
  <c r="BH169" i="3"/>
  <c r="BG169" i="3"/>
  <c r="BE169" i="3"/>
  <c r="T169" i="3"/>
  <c r="R169" i="3"/>
  <c r="P169" i="3"/>
  <c r="BK169" i="3"/>
  <c r="J169" i="3"/>
  <c r="BF169" i="3" s="1"/>
  <c r="BI168" i="3"/>
  <c r="BH168" i="3"/>
  <c r="BG168" i="3"/>
  <c r="BE168" i="3"/>
  <c r="T168" i="3"/>
  <c r="R168" i="3"/>
  <c r="P168" i="3"/>
  <c r="BK168" i="3"/>
  <c r="J168" i="3"/>
  <c r="BF168" i="3" s="1"/>
  <c r="BI167" i="3"/>
  <c r="BH167" i="3"/>
  <c r="BG167" i="3"/>
  <c r="BE167" i="3"/>
  <c r="T167" i="3"/>
  <c r="R167" i="3"/>
  <c r="R166" i="3" s="1"/>
  <c r="P167" i="3"/>
  <c r="BK167" i="3"/>
  <c r="BK166" i="3" s="1"/>
  <c r="J166" i="3" s="1"/>
  <c r="J99" i="3" s="1"/>
  <c r="J167" i="3"/>
  <c r="BF167" i="3"/>
  <c r="BI165" i="3"/>
  <c r="BH165" i="3"/>
  <c r="BG165" i="3"/>
  <c r="BE165" i="3"/>
  <c r="T165" i="3"/>
  <c r="R165" i="3"/>
  <c r="P165" i="3"/>
  <c r="BK165" i="3"/>
  <c r="J165" i="3"/>
  <c r="BF165" i="3" s="1"/>
  <c r="BI164" i="3"/>
  <c r="BH164" i="3"/>
  <c r="BG164" i="3"/>
  <c r="BE164" i="3"/>
  <c r="T164" i="3"/>
  <c r="R164" i="3"/>
  <c r="P164" i="3"/>
  <c r="BK164" i="3"/>
  <c r="J164" i="3"/>
  <c r="BF164" i="3" s="1"/>
  <c r="BI163" i="3"/>
  <c r="BH163" i="3"/>
  <c r="BG163" i="3"/>
  <c r="BE163" i="3"/>
  <c r="T163" i="3"/>
  <c r="R163" i="3"/>
  <c r="P163" i="3"/>
  <c r="BK163" i="3"/>
  <c r="J163" i="3"/>
  <c r="BF163" i="3" s="1"/>
  <c r="BI162" i="3"/>
  <c r="BH162" i="3"/>
  <c r="BG162" i="3"/>
  <c r="BE162" i="3"/>
  <c r="T162" i="3"/>
  <c r="R162" i="3"/>
  <c r="P162" i="3"/>
  <c r="BK162" i="3"/>
  <c r="J162" i="3"/>
  <c r="BF162" i="3" s="1"/>
  <c r="BI161" i="3"/>
  <c r="BH161" i="3"/>
  <c r="BG161" i="3"/>
  <c r="BE161" i="3"/>
  <c r="T161" i="3"/>
  <c r="R161" i="3"/>
  <c r="P161" i="3"/>
  <c r="BK161" i="3"/>
  <c r="J161" i="3"/>
  <c r="BF161" i="3" s="1"/>
  <c r="BI160" i="3"/>
  <c r="BH160" i="3"/>
  <c r="BG160" i="3"/>
  <c r="BE160" i="3"/>
  <c r="T160" i="3"/>
  <c r="R160" i="3"/>
  <c r="P160" i="3"/>
  <c r="BK160" i="3"/>
  <c r="J160" i="3"/>
  <c r="BF160" i="3" s="1"/>
  <c r="BI159" i="3"/>
  <c r="BH159" i="3"/>
  <c r="BG159" i="3"/>
  <c r="BE159" i="3"/>
  <c r="T159" i="3"/>
  <c r="R159" i="3"/>
  <c r="P159" i="3"/>
  <c r="BK159" i="3"/>
  <c r="J159" i="3"/>
  <c r="BF159" i="3" s="1"/>
  <c r="BI158" i="3"/>
  <c r="BH158" i="3"/>
  <c r="BG158" i="3"/>
  <c r="BE158" i="3"/>
  <c r="T158" i="3"/>
  <c r="R158" i="3"/>
  <c r="P158" i="3"/>
  <c r="BK158" i="3"/>
  <c r="J158" i="3"/>
  <c r="BF158" i="3" s="1"/>
  <c r="BI157" i="3"/>
  <c r="BH157" i="3"/>
  <c r="BG157" i="3"/>
  <c r="BE157" i="3"/>
  <c r="T157" i="3"/>
  <c r="R157" i="3"/>
  <c r="P157" i="3"/>
  <c r="BK157" i="3"/>
  <c r="J157" i="3"/>
  <c r="BF157" i="3" s="1"/>
  <c r="BI156" i="3"/>
  <c r="BH156" i="3"/>
  <c r="BG156" i="3"/>
  <c r="BE156" i="3"/>
  <c r="T156" i="3"/>
  <c r="R156" i="3"/>
  <c r="P156" i="3"/>
  <c r="BK156" i="3"/>
  <c r="J156" i="3"/>
  <c r="BF156" i="3" s="1"/>
  <c r="BI155" i="3"/>
  <c r="BH155" i="3"/>
  <c r="BG155" i="3"/>
  <c r="BE155" i="3"/>
  <c r="T155" i="3"/>
  <c r="R155" i="3"/>
  <c r="P155" i="3"/>
  <c r="BK155" i="3"/>
  <c r="J155" i="3"/>
  <c r="BF155" i="3" s="1"/>
  <c r="BI154" i="3"/>
  <c r="BH154" i="3"/>
  <c r="BG154" i="3"/>
  <c r="BE154" i="3"/>
  <c r="T154" i="3"/>
  <c r="R154" i="3"/>
  <c r="P154" i="3"/>
  <c r="BK154" i="3"/>
  <c r="J154" i="3"/>
  <c r="BF154" i="3" s="1"/>
  <c r="BI153" i="3"/>
  <c r="BH153" i="3"/>
  <c r="BG153" i="3"/>
  <c r="BE153" i="3"/>
  <c r="T153" i="3"/>
  <c r="R153" i="3"/>
  <c r="P153" i="3"/>
  <c r="BK153" i="3"/>
  <c r="J153" i="3"/>
  <c r="BF153" i="3" s="1"/>
  <c r="BI152" i="3"/>
  <c r="BH152" i="3"/>
  <c r="BG152" i="3"/>
  <c r="BE152" i="3"/>
  <c r="T152" i="3"/>
  <c r="R152" i="3"/>
  <c r="P152" i="3"/>
  <c r="BK152" i="3"/>
  <c r="J152" i="3"/>
  <c r="BF152" i="3" s="1"/>
  <c r="BI151" i="3"/>
  <c r="BH151" i="3"/>
  <c r="BG151" i="3"/>
  <c r="BE151" i="3"/>
  <c r="T151" i="3"/>
  <c r="R151" i="3"/>
  <c r="P151" i="3"/>
  <c r="BK151" i="3"/>
  <c r="J151" i="3"/>
  <c r="BF151" i="3" s="1"/>
  <c r="BI150" i="3"/>
  <c r="BH150" i="3"/>
  <c r="BG150" i="3"/>
  <c r="BE150" i="3"/>
  <c r="T150" i="3"/>
  <c r="R150" i="3"/>
  <c r="P150" i="3"/>
  <c r="BK150" i="3"/>
  <c r="J150" i="3"/>
  <c r="BF150" i="3" s="1"/>
  <c r="BI149" i="3"/>
  <c r="BH149" i="3"/>
  <c r="BG149" i="3"/>
  <c r="BE149" i="3"/>
  <c r="T149" i="3"/>
  <c r="R149" i="3"/>
  <c r="P149" i="3"/>
  <c r="BK149" i="3"/>
  <c r="J149" i="3"/>
  <c r="BF149" i="3" s="1"/>
  <c r="BI148" i="3"/>
  <c r="BH148" i="3"/>
  <c r="BG148" i="3"/>
  <c r="BE148" i="3"/>
  <c r="T148" i="3"/>
  <c r="R148" i="3"/>
  <c r="P148" i="3"/>
  <c r="BK148" i="3"/>
  <c r="J148" i="3"/>
  <c r="BF148" i="3" s="1"/>
  <c r="BI147" i="3"/>
  <c r="BH147" i="3"/>
  <c r="BG147" i="3"/>
  <c r="BE147" i="3"/>
  <c r="T147" i="3"/>
  <c r="R147" i="3"/>
  <c r="P147" i="3"/>
  <c r="BK147" i="3"/>
  <c r="J147" i="3"/>
  <c r="BF147" i="3" s="1"/>
  <c r="BI146" i="3"/>
  <c r="BH146" i="3"/>
  <c r="BG146" i="3"/>
  <c r="BE146" i="3"/>
  <c r="T146" i="3"/>
  <c r="R146" i="3"/>
  <c r="P146" i="3"/>
  <c r="BK146" i="3"/>
  <c r="J146" i="3"/>
  <c r="BF146" i="3" s="1"/>
  <c r="BI145" i="3"/>
  <c r="BH145" i="3"/>
  <c r="BG145" i="3"/>
  <c r="BE145" i="3"/>
  <c r="T145" i="3"/>
  <c r="R145" i="3"/>
  <c r="P145" i="3"/>
  <c r="BK145" i="3"/>
  <c r="J145" i="3"/>
  <c r="BF145" i="3" s="1"/>
  <c r="BI144" i="3"/>
  <c r="BH144" i="3"/>
  <c r="BG144" i="3"/>
  <c r="BE144" i="3"/>
  <c r="T144" i="3"/>
  <c r="R144" i="3"/>
  <c r="P144" i="3"/>
  <c r="BK144" i="3"/>
  <c r="J144" i="3"/>
  <c r="BF144" i="3" s="1"/>
  <c r="BI143" i="3"/>
  <c r="BH143" i="3"/>
  <c r="BG143" i="3"/>
  <c r="BE143" i="3"/>
  <c r="T143" i="3"/>
  <c r="R143" i="3"/>
  <c r="P143" i="3"/>
  <c r="BK143" i="3"/>
  <c r="J143" i="3"/>
  <c r="BF143" i="3" s="1"/>
  <c r="BI142" i="3"/>
  <c r="BH142" i="3"/>
  <c r="BG142" i="3"/>
  <c r="BE142" i="3"/>
  <c r="T142" i="3"/>
  <c r="R142" i="3"/>
  <c r="P142" i="3"/>
  <c r="BK142" i="3"/>
  <c r="J142" i="3"/>
  <c r="BF142" i="3" s="1"/>
  <c r="BI141" i="3"/>
  <c r="BH141" i="3"/>
  <c r="BG141" i="3"/>
  <c r="BE141" i="3"/>
  <c r="T141" i="3"/>
  <c r="R141" i="3"/>
  <c r="P141" i="3"/>
  <c r="BK141" i="3"/>
  <c r="J141" i="3"/>
  <c r="BF141" i="3" s="1"/>
  <c r="BI140" i="3"/>
  <c r="BH140" i="3"/>
  <c r="BG140" i="3"/>
  <c r="BE140" i="3"/>
  <c r="T140" i="3"/>
  <c r="R140" i="3"/>
  <c r="P140" i="3"/>
  <c r="BK140" i="3"/>
  <c r="J140" i="3"/>
  <c r="BF140" i="3" s="1"/>
  <c r="BI139" i="3"/>
  <c r="BH139" i="3"/>
  <c r="BG139" i="3"/>
  <c r="BE139" i="3"/>
  <c r="T139" i="3"/>
  <c r="R139" i="3"/>
  <c r="P139" i="3"/>
  <c r="BK139" i="3"/>
  <c r="J139" i="3"/>
  <c r="BF139" i="3" s="1"/>
  <c r="BI138" i="3"/>
  <c r="BH138" i="3"/>
  <c r="BG138" i="3"/>
  <c r="BE138" i="3"/>
  <c r="T138" i="3"/>
  <c r="R138" i="3"/>
  <c r="P138" i="3"/>
  <c r="BK138" i="3"/>
  <c r="J138" i="3"/>
  <c r="BF138" i="3" s="1"/>
  <c r="BI137" i="3"/>
  <c r="BH137" i="3"/>
  <c r="BG137" i="3"/>
  <c r="BE137" i="3"/>
  <c r="T137" i="3"/>
  <c r="R137" i="3"/>
  <c r="P137" i="3"/>
  <c r="BK137" i="3"/>
  <c r="J137" i="3"/>
  <c r="BF137" i="3" s="1"/>
  <c r="BI136" i="3"/>
  <c r="BH136" i="3"/>
  <c r="BG136" i="3"/>
  <c r="BE136" i="3"/>
  <c r="T136" i="3"/>
  <c r="R136" i="3"/>
  <c r="P136" i="3"/>
  <c r="BK136" i="3"/>
  <c r="J136" i="3"/>
  <c r="BF136" i="3" s="1"/>
  <c r="BI135" i="3"/>
  <c r="BH135" i="3"/>
  <c r="BG135" i="3"/>
  <c r="BE135" i="3"/>
  <c r="T135" i="3"/>
  <c r="R135" i="3"/>
  <c r="P135" i="3"/>
  <c r="BK135" i="3"/>
  <c r="J135" i="3"/>
  <c r="BF135" i="3" s="1"/>
  <c r="BI134" i="3"/>
  <c r="BH134" i="3"/>
  <c r="BG134" i="3"/>
  <c r="BE134" i="3"/>
  <c r="T134" i="3"/>
  <c r="R134" i="3"/>
  <c r="P134" i="3"/>
  <c r="BK134" i="3"/>
  <c r="J134" i="3"/>
  <c r="BF134" i="3" s="1"/>
  <c r="BI133" i="3"/>
  <c r="BH133" i="3"/>
  <c r="BG133" i="3"/>
  <c r="BE133" i="3"/>
  <c r="T133" i="3"/>
  <c r="T132" i="3" s="1"/>
  <c r="R133" i="3"/>
  <c r="R132" i="3" s="1"/>
  <c r="R131" i="3" s="1"/>
  <c r="R130" i="3" s="1"/>
  <c r="P133" i="3"/>
  <c r="P132" i="3" s="1"/>
  <c r="BK133" i="3"/>
  <c r="BK132" i="3"/>
  <c r="J132" i="3" s="1"/>
  <c r="J98" i="3" s="1"/>
  <c r="J133" i="3"/>
  <c r="BF133" i="3"/>
  <c r="J127" i="3"/>
  <c r="J126" i="3"/>
  <c r="F126" i="3"/>
  <c r="F124" i="3"/>
  <c r="E122" i="3"/>
  <c r="BI109" i="3"/>
  <c r="BH109" i="3"/>
  <c r="BG109" i="3"/>
  <c r="BE109" i="3"/>
  <c r="BI108" i="3"/>
  <c r="BH108" i="3"/>
  <c r="BG108" i="3"/>
  <c r="BF108" i="3"/>
  <c r="BE108" i="3"/>
  <c r="BI107" i="3"/>
  <c r="BH107" i="3"/>
  <c r="BG107" i="3"/>
  <c r="BF107" i="3"/>
  <c r="BE107" i="3"/>
  <c r="BI106" i="3"/>
  <c r="BH106" i="3"/>
  <c r="BG106" i="3"/>
  <c r="BF106" i="3"/>
  <c r="BE106" i="3"/>
  <c r="BI105" i="3"/>
  <c r="BH105" i="3"/>
  <c r="F38" i="3" s="1"/>
  <c r="BC96" i="1" s="1"/>
  <c r="BG105" i="3"/>
  <c r="BF105" i="3"/>
  <c r="BE105" i="3"/>
  <c r="BI104" i="3"/>
  <c r="F39" i="3" s="1"/>
  <c r="BD96" i="1" s="1"/>
  <c r="BH104" i="3"/>
  <c r="BG104" i="3"/>
  <c r="F37" i="3" s="1"/>
  <c r="BB96" i="1" s="1"/>
  <c r="BF104" i="3"/>
  <c r="BE104" i="3"/>
  <c r="J35" i="3"/>
  <c r="AV96" i="1" s="1"/>
  <c r="F35" i="3"/>
  <c r="AZ96" i="1" s="1"/>
  <c r="J92" i="3"/>
  <c r="J91" i="3"/>
  <c r="F91" i="3"/>
  <c r="F89" i="3"/>
  <c r="E87" i="3"/>
  <c r="J18" i="3"/>
  <c r="E18" i="3"/>
  <c r="F127" i="3"/>
  <c r="F92" i="3"/>
  <c r="J17" i="3"/>
  <c r="J12" i="3"/>
  <c r="J124" i="3"/>
  <c r="J89" i="3"/>
  <c r="E7" i="3"/>
  <c r="E120" i="3" s="1"/>
  <c r="E85" i="3"/>
  <c r="J39" i="2"/>
  <c r="J38" i="2"/>
  <c r="AY95" i="1" s="1"/>
  <c r="J37" i="2"/>
  <c r="AX95" i="1" s="1"/>
  <c r="BI210" i="2"/>
  <c r="BH210" i="2"/>
  <c r="BG210" i="2"/>
  <c r="BE210" i="2"/>
  <c r="T210" i="2"/>
  <c r="R210" i="2"/>
  <c r="P210" i="2"/>
  <c r="BK210" i="2"/>
  <c r="J210" i="2"/>
  <c r="BF210" i="2" s="1"/>
  <c r="BI209" i="2"/>
  <c r="BH209" i="2"/>
  <c r="BG209" i="2"/>
  <c r="BE209" i="2"/>
  <c r="T209" i="2"/>
  <c r="R209" i="2"/>
  <c r="P209" i="2"/>
  <c r="BK209" i="2"/>
  <c r="J209" i="2"/>
  <c r="BF209" i="2" s="1"/>
  <c r="BI208" i="2"/>
  <c r="BH208" i="2"/>
  <c r="BG208" i="2"/>
  <c r="BE208" i="2"/>
  <c r="T208" i="2"/>
  <c r="R208" i="2"/>
  <c r="P208" i="2"/>
  <c r="BK208" i="2"/>
  <c r="J208" i="2"/>
  <c r="BF208" i="2" s="1"/>
  <c r="BI205" i="2"/>
  <c r="BH205" i="2"/>
  <c r="BG205" i="2"/>
  <c r="BE205" i="2"/>
  <c r="T205" i="2"/>
  <c r="T204" i="2" s="1"/>
  <c r="R205" i="2"/>
  <c r="R204" i="2" s="1"/>
  <c r="P205" i="2"/>
  <c r="P204" i="2" s="1"/>
  <c r="BK205" i="2"/>
  <c r="BK204" i="2" s="1"/>
  <c r="J204" i="2" s="1"/>
  <c r="J102" i="2" s="1"/>
  <c r="J205" i="2"/>
  <c r="BF205" i="2"/>
  <c r="BI203" i="2"/>
  <c r="BH203" i="2"/>
  <c r="BG203" i="2"/>
  <c r="BE203" i="2"/>
  <c r="T203" i="2"/>
  <c r="R203" i="2"/>
  <c r="P203" i="2"/>
  <c r="BK203" i="2"/>
  <c r="J203" i="2"/>
  <c r="BF203" i="2" s="1"/>
  <c r="BI202" i="2"/>
  <c r="BH202" i="2"/>
  <c r="BG202" i="2"/>
  <c r="BE202" i="2"/>
  <c r="T202" i="2"/>
  <c r="R202" i="2"/>
  <c r="P202" i="2"/>
  <c r="BK202" i="2"/>
  <c r="J202" i="2"/>
  <c r="BF202" i="2" s="1"/>
  <c r="BI199" i="2"/>
  <c r="BH199" i="2"/>
  <c r="BG199" i="2"/>
  <c r="BE199" i="2"/>
  <c r="T199" i="2"/>
  <c r="R199" i="2"/>
  <c r="P199" i="2"/>
  <c r="BK199" i="2"/>
  <c r="J199" i="2"/>
  <c r="BF199" i="2" s="1"/>
  <c r="BI196" i="2"/>
  <c r="BH196" i="2"/>
  <c r="BG196" i="2"/>
  <c r="BE196" i="2"/>
  <c r="T196" i="2"/>
  <c r="R196" i="2"/>
  <c r="P196" i="2"/>
  <c r="BK196" i="2"/>
  <c r="J196" i="2"/>
  <c r="BF196" i="2" s="1"/>
  <c r="BI193" i="2"/>
  <c r="BH193" i="2"/>
  <c r="BG193" i="2"/>
  <c r="BE193" i="2"/>
  <c r="T193" i="2"/>
  <c r="R193" i="2"/>
  <c r="P193" i="2"/>
  <c r="BK193" i="2"/>
  <c r="J193" i="2"/>
  <c r="BF193" i="2" s="1"/>
  <c r="BI192" i="2"/>
  <c r="BH192" i="2"/>
  <c r="BG192" i="2"/>
  <c r="BE192" i="2"/>
  <c r="T192" i="2"/>
  <c r="R192" i="2"/>
  <c r="P192" i="2"/>
  <c r="BK192" i="2"/>
  <c r="J192" i="2"/>
  <c r="BF192" i="2" s="1"/>
  <c r="BI191" i="2"/>
  <c r="BH191" i="2"/>
  <c r="BG191" i="2"/>
  <c r="BE191" i="2"/>
  <c r="T191" i="2"/>
  <c r="R191" i="2"/>
  <c r="P191" i="2"/>
  <c r="BK191" i="2"/>
  <c r="J191" i="2"/>
  <c r="BF191" i="2" s="1"/>
  <c r="BI188" i="2"/>
  <c r="BH188" i="2"/>
  <c r="BG188" i="2"/>
  <c r="BE188" i="2"/>
  <c r="T188" i="2"/>
  <c r="R188" i="2"/>
  <c r="P188" i="2"/>
  <c r="BK188" i="2"/>
  <c r="J188" i="2"/>
  <c r="BF188" i="2" s="1"/>
  <c r="BI187" i="2"/>
  <c r="BH187" i="2"/>
  <c r="BG187" i="2"/>
  <c r="BE187" i="2"/>
  <c r="T187" i="2"/>
  <c r="R187" i="2"/>
  <c r="P187" i="2"/>
  <c r="BK187" i="2"/>
  <c r="J187" i="2"/>
  <c r="BF187" i="2" s="1"/>
  <c r="BI184" i="2"/>
  <c r="BH184" i="2"/>
  <c r="BG184" i="2"/>
  <c r="BE184" i="2"/>
  <c r="T184" i="2"/>
  <c r="R184" i="2"/>
  <c r="P184" i="2"/>
  <c r="BK184" i="2"/>
  <c r="J184" i="2"/>
  <c r="BF184" i="2" s="1"/>
  <c r="BI183" i="2"/>
  <c r="BH183" i="2"/>
  <c r="BG183" i="2"/>
  <c r="BE183" i="2"/>
  <c r="T183" i="2"/>
  <c r="T182" i="2" s="1"/>
  <c r="R183" i="2"/>
  <c r="R182" i="2" s="1"/>
  <c r="P183" i="2"/>
  <c r="P182" i="2" s="1"/>
  <c r="BK183" i="2"/>
  <c r="BK182" i="2" s="1"/>
  <c r="J182" i="2" s="1"/>
  <c r="J101" i="2" s="1"/>
  <c r="J183" i="2"/>
  <c r="BF183" i="2"/>
  <c r="BI181" i="2"/>
  <c r="BH181" i="2"/>
  <c r="BG181" i="2"/>
  <c r="BE181" i="2"/>
  <c r="T181" i="2"/>
  <c r="R181" i="2"/>
  <c r="P181" i="2"/>
  <c r="BK181" i="2"/>
  <c r="J181" i="2"/>
  <c r="BF181" i="2" s="1"/>
  <c r="BI180" i="2"/>
  <c r="BH180" i="2"/>
  <c r="BG180" i="2"/>
  <c r="BE180" i="2"/>
  <c r="T180" i="2"/>
  <c r="R180" i="2"/>
  <c r="P180" i="2"/>
  <c r="BK180" i="2"/>
  <c r="J180" i="2"/>
  <c r="BF180" i="2" s="1"/>
  <c r="BI179" i="2"/>
  <c r="BH179" i="2"/>
  <c r="BG179" i="2"/>
  <c r="BE179" i="2"/>
  <c r="T179" i="2"/>
  <c r="T178" i="2" s="1"/>
  <c r="R179" i="2"/>
  <c r="R178" i="2" s="1"/>
  <c r="P179" i="2"/>
  <c r="P178" i="2" s="1"/>
  <c r="BK179" i="2"/>
  <c r="BK178" i="2" s="1"/>
  <c r="J178" i="2" s="1"/>
  <c r="J100" i="2" s="1"/>
  <c r="J179" i="2"/>
  <c r="BF179" i="2"/>
  <c r="BI177" i="2"/>
  <c r="BH177" i="2"/>
  <c r="BG177" i="2"/>
  <c r="BE177" i="2"/>
  <c r="T177" i="2"/>
  <c r="R177" i="2"/>
  <c r="P177" i="2"/>
  <c r="BK177" i="2"/>
  <c r="J177" i="2"/>
  <c r="BF177" i="2" s="1"/>
  <c r="BI176" i="2"/>
  <c r="BH176" i="2"/>
  <c r="BG176" i="2"/>
  <c r="BE176" i="2"/>
  <c r="T176" i="2"/>
  <c r="R176" i="2"/>
  <c r="P176" i="2"/>
  <c r="BK176" i="2"/>
  <c r="J176" i="2"/>
  <c r="BF176" i="2" s="1"/>
  <c r="BI175" i="2"/>
  <c r="BH175" i="2"/>
  <c r="BG175" i="2"/>
  <c r="BE175" i="2"/>
  <c r="T175" i="2"/>
  <c r="R175" i="2"/>
  <c r="P175" i="2"/>
  <c r="BK175" i="2"/>
  <c r="J175" i="2"/>
  <c r="BF175" i="2" s="1"/>
  <c r="BI174" i="2"/>
  <c r="BH174" i="2"/>
  <c r="BG174" i="2"/>
  <c r="BE174" i="2"/>
  <c r="T174" i="2"/>
  <c r="R174" i="2"/>
  <c r="P174" i="2"/>
  <c r="BK174" i="2"/>
  <c r="J174" i="2"/>
  <c r="BF174" i="2" s="1"/>
  <c r="BI173" i="2"/>
  <c r="BH173" i="2"/>
  <c r="BG173" i="2"/>
  <c r="BE173" i="2"/>
  <c r="T173" i="2"/>
  <c r="R173" i="2"/>
  <c r="P173" i="2"/>
  <c r="BK173" i="2"/>
  <c r="J173" i="2"/>
  <c r="BF173" i="2" s="1"/>
  <c r="BI170" i="2"/>
  <c r="BH170" i="2"/>
  <c r="BG170" i="2"/>
  <c r="BE170" i="2"/>
  <c r="T170" i="2"/>
  <c r="T169" i="2" s="1"/>
  <c r="R170" i="2"/>
  <c r="R169" i="2" s="1"/>
  <c r="P170" i="2"/>
  <c r="P169" i="2" s="1"/>
  <c r="BK170" i="2"/>
  <c r="BK169" i="2" s="1"/>
  <c r="J169" i="2" s="1"/>
  <c r="J99" i="2" s="1"/>
  <c r="J170" i="2"/>
  <c r="BF170" i="2"/>
  <c r="BI168" i="2"/>
  <c r="BH168" i="2"/>
  <c r="BG168" i="2"/>
  <c r="BE168" i="2"/>
  <c r="T168" i="2"/>
  <c r="R168" i="2"/>
  <c r="P168" i="2"/>
  <c r="BK168" i="2"/>
  <c r="J168" i="2"/>
  <c r="BF168" i="2" s="1"/>
  <c r="BI165" i="2"/>
  <c r="BH165" i="2"/>
  <c r="BG165" i="2"/>
  <c r="BE165" i="2"/>
  <c r="T165" i="2"/>
  <c r="R165" i="2"/>
  <c r="P165" i="2"/>
  <c r="BK165" i="2"/>
  <c r="J165" i="2"/>
  <c r="BF165" i="2" s="1"/>
  <c r="BI162" i="2"/>
  <c r="BH162" i="2"/>
  <c r="BG162" i="2"/>
  <c r="BE162" i="2"/>
  <c r="T162" i="2"/>
  <c r="R162" i="2"/>
  <c r="P162" i="2"/>
  <c r="BK162" i="2"/>
  <c r="J162" i="2"/>
  <c r="BF162" i="2" s="1"/>
  <c r="BI161" i="2"/>
  <c r="BH161" i="2"/>
  <c r="BG161" i="2"/>
  <c r="BE161" i="2"/>
  <c r="T161" i="2"/>
  <c r="R161" i="2"/>
  <c r="P161" i="2"/>
  <c r="BK161" i="2"/>
  <c r="J161" i="2"/>
  <c r="BF161" i="2" s="1"/>
  <c r="BI160" i="2"/>
  <c r="BH160" i="2"/>
  <c r="BG160" i="2"/>
  <c r="BE160" i="2"/>
  <c r="T160" i="2"/>
  <c r="R160" i="2"/>
  <c r="P160" i="2"/>
  <c r="BK160" i="2"/>
  <c r="J160" i="2"/>
  <c r="BF160" i="2" s="1"/>
  <c r="BI159" i="2"/>
  <c r="BH159" i="2"/>
  <c r="BG159" i="2"/>
  <c r="BE159" i="2"/>
  <c r="T159" i="2"/>
  <c r="R159" i="2"/>
  <c r="P159" i="2"/>
  <c r="BK159" i="2"/>
  <c r="J159" i="2"/>
  <c r="BF159" i="2" s="1"/>
  <c r="BI158" i="2"/>
  <c r="BH158" i="2"/>
  <c r="BG158" i="2"/>
  <c r="BE158" i="2"/>
  <c r="T158" i="2"/>
  <c r="R158" i="2"/>
  <c r="P158" i="2"/>
  <c r="BK158" i="2"/>
  <c r="J158" i="2"/>
  <c r="BF158" i="2" s="1"/>
  <c r="BI157" i="2"/>
  <c r="BH157" i="2"/>
  <c r="BG157" i="2"/>
  <c r="BE157" i="2"/>
  <c r="T157" i="2"/>
  <c r="R157" i="2"/>
  <c r="P157" i="2"/>
  <c r="BK157" i="2"/>
  <c r="J157" i="2"/>
  <c r="BF157" i="2" s="1"/>
  <c r="BI156" i="2"/>
  <c r="BH156" i="2"/>
  <c r="BG156" i="2"/>
  <c r="BE156" i="2"/>
  <c r="T156" i="2"/>
  <c r="R156" i="2"/>
  <c r="P156" i="2"/>
  <c r="BK156" i="2"/>
  <c r="J156" i="2"/>
  <c r="BF156" i="2" s="1"/>
  <c r="BI155" i="2"/>
  <c r="BH155" i="2"/>
  <c r="BG155" i="2"/>
  <c r="BE155" i="2"/>
  <c r="T155" i="2"/>
  <c r="R155" i="2"/>
  <c r="P155" i="2"/>
  <c r="BK155" i="2"/>
  <c r="J155" i="2"/>
  <c r="BF155" i="2" s="1"/>
  <c r="BI154" i="2"/>
  <c r="BH154" i="2"/>
  <c r="BG154" i="2"/>
  <c r="BE154" i="2"/>
  <c r="T154" i="2"/>
  <c r="R154" i="2"/>
  <c r="P154" i="2"/>
  <c r="BK154" i="2"/>
  <c r="J154" i="2"/>
  <c r="BF154" i="2" s="1"/>
  <c r="BI153" i="2"/>
  <c r="BH153" i="2"/>
  <c r="BG153" i="2"/>
  <c r="BE153" i="2"/>
  <c r="T153" i="2"/>
  <c r="R153" i="2"/>
  <c r="P153" i="2"/>
  <c r="BK153" i="2"/>
  <c r="J153" i="2"/>
  <c r="BF153" i="2" s="1"/>
  <c r="BI152" i="2"/>
  <c r="BH152" i="2"/>
  <c r="BG152" i="2"/>
  <c r="BE152" i="2"/>
  <c r="T152" i="2"/>
  <c r="R152" i="2"/>
  <c r="P152" i="2"/>
  <c r="BK152" i="2"/>
  <c r="J152" i="2"/>
  <c r="BF152" i="2" s="1"/>
  <c r="BI151" i="2"/>
  <c r="BH151" i="2"/>
  <c r="BG151" i="2"/>
  <c r="BE151" i="2"/>
  <c r="T151" i="2"/>
  <c r="R151" i="2"/>
  <c r="P151" i="2"/>
  <c r="BK151" i="2"/>
  <c r="J151" i="2"/>
  <c r="BF151" i="2" s="1"/>
  <c r="BI150" i="2"/>
  <c r="BH150" i="2"/>
  <c r="BG150" i="2"/>
  <c r="BE150" i="2"/>
  <c r="T150" i="2"/>
  <c r="R150" i="2"/>
  <c r="P150" i="2"/>
  <c r="BK150" i="2"/>
  <c r="J150" i="2"/>
  <c r="BF150" i="2" s="1"/>
  <c r="BI147" i="2"/>
  <c r="BH147" i="2"/>
  <c r="BG147" i="2"/>
  <c r="BE147" i="2"/>
  <c r="T147" i="2"/>
  <c r="R147" i="2"/>
  <c r="P147" i="2"/>
  <c r="BK147" i="2"/>
  <c r="J147" i="2"/>
  <c r="BF147" i="2" s="1"/>
  <c r="BI144" i="2"/>
  <c r="BH144" i="2"/>
  <c r="BG144" i="2"/>
  <c r="BE144" i="2"/>
  <c r="T144" i="2"/>
  <c r="R144" i="2"/>
  <c r="P144" i="2"/>
  <c r="BK144" i="2"/>
  <c r="J144" i="2"/>
  <c r="BF144" i="2" s="1"/>
  <c r="BI143" i="2"/>
  <c r="BH143" i="2"/>
  <c r="BG143" i="2"/>
  <c r="BE143" i="2"/>
  <c r="T143" i="2"/>
  <c r="R143" i="2"/>
  <c r="P143" i="2"/>
  <c r="BK143" i="2"/>
  <c r="J143" i="2"/>
  <c r="BF143" i="2" s="1"/>
  <c r="BI142" i="2"/>
  <c r="BH142" i="2"/>
  <c r="BG142" i="2"/>
  <c r="BE142" i="2"/>
  <c r="T142" i="2"/>
  <c r="T141" i="2" s="1"/>
  <c r="R142" i="2"/>
  <c r="R141" i="2" s="1"/>
  <c r="P142" i="2"/>
  <c r="P141" i="2" s="1"/>
  <c r="BK142" i="2"/>
  <c r="BK141" i="2" s="1"/>
  <c r="J141" i="2" s="1"/>
  <c r="J98" i="2" s="1"/>
  <c r="J142" i="2"/>
  <c r="BF142" i="2"/>
  <c r="BI140" i="2"/>
  <c r="BH140" i="2"/>
  <c r="BG140" i="2"/>
  <c r="BE140" i="2"/>
  <c r="T140" i="2"/>
  <c r="R140" i="2"/>
  <c r="P140" i="2"/>
  <c r="BK140" i="2"/>
  <c r="J140" i="2"/>
  <c r="BF140" i="2" s="1"/>
  <c r="BI139" i="2"/>
  <c r="BH139" i="2"/>
  <c r="BG139" i="2"/>
  <c r="BE139" i="2"/>
  <c r="T139" i="2"/>
  <c r="R139" i="2"/>
  <c r="P139" i="2"/>
  <c r="BK139" i="2"/>
  <c r="J139" i="2"/>
  <c r="BF139" i="2" s="1"/>
  <c r="BI136" i="2"/>
  <c r="BH136" i="2"/>
  <c r="BG136" i="2"/>
  <c r="BE136" i="2"/>
  <c r="T136" i="2"/>
  <c r="R136" i="2"/>
  <c r="P136" i="2"/>
  <c r="BK136" i="2"/>
  <c r="J136" i="2"/>
  <c r="BF136" i="2" s="1"/>
  <c r="BI135" i="2"/>
  <c r="BH135" i="2"/>
  <c r="BG135" i="2"/>
  <c r="BE135" i="2"/>
  <c r="T135" i="2"/>
  <c r="R135" i="2"/>
  <c r="P135" i="2"/>
  <c r="BK135" i="2"/>
  <c r="J135" i="2"/>
  <c r="BF135" i="2" s="1"/>
  <c r="BI134" i="2"/>
  <c r="BH134" i="2"/>
  <c r="BG134" i="2"/>
  <c r="BE134" i="2"/>
  <c r="T134" i="2"/>
  <c r="T133" i="2" s="1"/>
  <c r="T132" i="2" s="1"/>
  <c r="R134" i="2"/>
  <c r="R133" i="2"/>
  <c r="P134" i="2"/>
  <c r="P133" i="2" s="1"/>
  <c r="P132" i="2" s="1"/>
  <c r="AU95" i="1" s="1"/>
  <c r="BK134" i="2"/>
  <c r="BK133" i="2" s="1"/>
  <c r="J134" i="2"/>
  <c r="BF134" i="2" s="1"/>
  <c r="J129" i="2"/>
  <c r="J128" i="2"/>
  <c r="F128" i="2"/>
  <c r="F126" i="2"/>
  <c r="E124" i="2"/>
  <c r="BI111" i="2"/>
  <c r="BH111" i="2"/>
  <c r="BG111" i="2"/>
  <c r="BE111" i="2"/>
  <c r="BI110" i="2"/>
  <c r="BH110" i="2"/>
  <c r="BG110" i="2"/>
  <c r="BF110" i="2"/>
  <c r="BE110" i="2"/>
  <c r="BI109" i="2"/>
  <c r="BH109" i="2"/>
  <c r="BG109" i="2"/>
  <c r="BF109" i="2"/>
  <c r="BE109" i="2"/>
  <c r="BI108" i="2"/>
  <c r="BH108" i="2"/>
  <c r="BG108" i="2"/>
  <c r="BF108" i="2"/>
  <c r="BE108" i="2"/>
  <c r="BI107" i="2"/>
  <c r="BH107" i="2"/>
  <c r="BG107" i="2"/>
  <c r="BF107" i="2"/>
  <c r="BE107" i="2"/>
  <c r="BI106" i="2"/>
  <c r="F39" i="2" s="1"/>
  <c r="BD95" i="1" s="1"/>
  <c r="BD94" i="1" s="1"/>
  <c r="W33" i="1" s="1"/>
  <c r="BH106" i="2"/>
  <c r="F38" i="2"/>
  <c r="BC95" i="1" s="1"/>
  <c r="BG106" i="2"/>
  <c r="F37" i="2" s="1"/>
  <c r="BB95" i="1" s="1"/>
  <c r="BB94" i="1" s="1"/>
  <c r="BF106" i="2"/>
  <c r="BE106" i="2"/>
  <c r="J35" i="2" s="1"/>
  <c r="AV95" i="1" s="1"/>
  <c r="J92" i="2"/>
  <c r="J91" i="2"/>
  <c r="F91" i="2"/>
  <c r="F89" i="2"/>
  <c r="E87" i="2"/>
  <c r="J18" i="2"/>
  <c r="E18" i="2"/>
  <c r="F129" i="2" s="1"/>
  <c r="J17" i="2"/>
  <c r="J12" i="2"/>
  <c r="J89" i="2" s="1"/>
  <c r="E7" i="2"/>
  <c r="E122" i="2"/>
  <c r="E85" i="2"/>
  <c r="AS94" i="1"/>
  <c r="L90" i="1"/>
  <c r="AM90" i="1"/>
  <c r="AM89" i="1"/>
  <c r="L89" i="1"/>
  <c r="AM87" i="1"/>
  <c r="L87" i="1"/>
  <c r="L85" i="1"/>
  <c r="L84" i="1"/>
  <c r="W31" i="1" l="1"/>
  <c r="AX94" i="1"/>
  <c r="J133" i="2"/>
  <c r="J97" i="2" s="1"/>
  <c r="BK132" i="2"/>
  <c r="J132" i="2" s="1"/>
  <c r="J96" i="2" s="1"/>
  <c r="R132" i="2"/>
  <c r="J30" i="4"/>
  <c r="F92" i="2"/>
  <c r="J126" i="2"/>
  <c r="F35" i="2"/>
  <c r="AZ95" i="1" s="1"/>
  <c r="AZ94" i="1" s="1"/>
  <c r="BK131" i="3"/>
  <c r="P166" i="3"/>
  <c r="P131" i="3" s="1"/>
  <c r="P130" i="3" s="1"/>
  <c r="AU96" i="1" s="1"/>
  <c r="AU94" i="1" s="1"/>
  <c r="T166" i="3"/>
  <c r="T131" i="3" s="1"/>
  <c r="T130" i="3" s="1"/>
  <c r="E85" i="4"/>
  <c r="F38" i="4"/>
  <c r="BC97" i="1" s="1"/>
  <c r="BC94" i="1" s="1"/>
  <c r="J131" i="4"/>
  <c r="J98" i="4" s="1"/>
  <c r="J130" i="4"/>
  <c r="J97" i="4" s="1"/>
  <c r="W32" i="1" l="1"/>
  <c r="AY94" i="1"/>
  <c r="W29" i="1"/>
  <c r="AV94" i="1"/>
  <c r="J108" i="4"/>
  <c r="J131" i="3"/>
  <c r="J97" i="3" s="1"/>
  <c r="BK130" i="3"/>
  <c r="J130" i="3" s="1"/>
  <c r="J96" i="3" s="1"/>
  <c r="J30" i="2"/>
  <c r="J30" i="3" l="1"/>
  <c r="AK29" i="1"/>
  <c r="J111" i="2"/>
  <c r="BF108" i="4"/>
  <c r="J102" i="4"/>
  <c r="J31" i="4" l="1"/>
  <c r="J32" i="4" s="1"/>
  <c r="J110" i="4"/>
  <c r="J109" i="3"/>
  <c r="F36" i="4"/>
  <c r="BA97" i="1" s="1"/>
  <c r="J36" i="4"/>
  <c r="AW97" i="1" s="1"/>
  <c r="AT97" i="1" s="1"/>
  <c r="BF111" i="2"/>
  <c r="J105" i="2"/>
  <c r="J31" i="2" l="1"/>
  <c r="J32" i="2" s="1"/>
  <c r="J113" i="2"/>
  <c r="J36" i="2"/>
  <c r="AW95" i="1" s="1"/>
  <c r="AT95" i="1" s="1"/>
  <c r="F36" i="2"/>
  <c r="BA95" i="1" s="1"/>
  <c r="J103" i="3"/>
  <c r="BF109" i="3"/>
  <c r="J41" i="4"/>
  <c r="AG97" i="1"/>
  <c r="AN97" i="1" s="1"/>
  <c r="F36" i="3" l="1"/>
  <c r="BA96" i="1" s="1"/>
  <c r="J36" i="3"/>
  <c r="AW96" i="1" s="1"/>
  <c r="AT96" i="1" s="1"/>
  <c r="BA94" i="1"/>
  <c r="J31" i="3"/>
  <c r="J32" i="3" s="1"/>
  <c r="J111" i="3"/>
  <c r="J41" i="2"/>
  <c r="AG95" i="1"/>
  <c r="AG96" i="1" l="1"/>
  <c r="AN96" i="1" s="1"/>
  <c r="J41" i="3"/>
  <c r="AG94" i="1"/>
  <c r="AN95" i="1"/>
  <c r="AW94" i="1"/>
  <c r="W30" i="1"/>
  <c r="AK30" i="1" l="1"/>
  <c r="AT94" i="1"/>
  <c r="AN94" i="1"/>
  <c r="AK26" i="1"/>
  <c r="AK35" i="1" s="1"/>
</calcChain>
</file>

<file path=xl/sharedStrings.xml><?xml version="1.0" encoding="utf-8"?>
<sst xmlns="http://schemas.openxmlformats.org/spreadsheetml/2006/main" count="2689" uniqueCount="491">
  <si>
    <t>Export Komplet</t>
  </si>
  <si>
    <t/>
  </si>
  <si>
    <t>2.0</t>
  </si>
  <si>
    <t>ZAMOK</t>
  </si>
  <si>
    <t>False</t>
  </si>
  <si>
    <t>{cfe32b0f-a7e5-4fa4-824d-3fffcafea228}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</si>
  <si>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</si>
  <si>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</si>
  <si>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</si>
  <si>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</si>
  <si>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</si>
  <si>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</si>
  <si>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ZSstrechaTelocvicna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</si>
  <si>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</si>
  <si>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</si>
  <si>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Zlepšenie energetickej hospodárnosti ZŠ Malinovského Blok E</t>
  </si>
  <si>
    <t>JKSO:</t>
  </si>
  <si>
    <t>KS:</t>
  </si>
  <si>
    <t>Miesto:</t>
  </si>
  <si>
    <t>Partizánske</t>
  </si>
  <si>
    <t>Dátum:</t>
  </si>
  <si>
    <t>13. 9. 2019</t>
  </si>
  <si>
    <t>Objednávateľ:</t>
  </si>
  <si>
    <t>IČO:</t>
  </si>
  <si>
    <t>00310905</t>
  </si>
  <si>
    <t>Mesto Partizánske</t>
  </si>
  <si>
    <t>IČ DPH:</t>
  </si>
  <si>
    <t>Zhotoviteľ:</t>
  </si>
  <si>
    <t>Vyplň údaj</t>
  </si>
  <si>
    <t>Projektant:</t>
  </si>
  <si>
    <t>Ing. Rastislav Ivanka</t>
  </si>
  <si>
    <t>True</t>
  </si>
  <si>
    <t>0,01</t>
  </si>
  <si>
    <t>Spracovateľ:</t>
  </si>
  <si>
    <t>Ľudmila Tomášová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</si>
  <si>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</si>
  <si>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</si>
  <si>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</si>
  <si>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</si>
  <si>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</si>
  <si>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</si>
  <si>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</si>
  <si>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</si>
  <si>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</si>
  <si>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</si>
  <si>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</si>
  <si>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</si>
  <si>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</si>
  <si>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</si>
  <si>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</si>
  <si>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</si>
  <si>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</si>
  <si>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</si>
  <si>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</si>
  <si>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</si>
  <si>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</si>
  <si>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</si>
  <si>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</si>
  <si>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</si>
  <si>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</si>
  <si>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</si>
  <si>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</si>
  <si>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</si>
  <si>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</si>
  <si>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</si>
  <si>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</si>
  <si>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</si>
  <si>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</si>
  <si>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</si>
  <si>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</si>
  <si>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</si>
  <si>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</si>
  <si>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</si>
  <si>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</si>
  <si>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</si>
  <si>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</si>
  <si>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</si>
  <si>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</si>
  <si>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</si>
  <si>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</si>
  <si>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</si>
  <si>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</si>
  <si>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Architektúra (Strecha)</t>
  </si>
  <si>
    <t>STA</t>
  </si>
  <si>
    <t>{9b697f3e-4e7b-4da3-b68f-a4de2bf15096}</t>
  </si>
  <si>
    <t>2</t>
  </si>
  <si>
    <t>Bleskozvod (Strecha)</t>
  </si>
  <si>
    <t>{320c6941-ec39-4fa2-8890-10c4a3f3584a}</t>
  </si>
  <si>
    <t>3</t>
  </si>
  <si>
    <t>Svetelná elektroinštalácia (Strecha)</t>
  </si>
  <si>
    <t>{45e3988b-b156-4f55-b955-db37ad7d5fda}</t>
  </si>
  <si>
    <t>KRYCÍ LIST ROZPOČTU</t>
  </si>
  <si>
    <t>Objekt:</t>
  </si>
  <si>
    <t>1 - Architektúra (Strecha)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</si>
  <si>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</si>
  <si>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</si>
  <si>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</si>
  <si>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</si>
  <si>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</si>
  <si>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</si>
  <si>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</si>
  <si>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9 - Ostatné konštrukcie a práce-búranie</t>
  </si>
  <si>
    <t>712 - Izolácie striech</t>
  </si>
  <si>
    <t>713 - Izolácie tepelné</t>
  </si>
  <si>
    <t>721 - Zdravotech. vnútorná kanalizácia</t>
  </si>
  <si>
    <t>762 - Konštrukcie tesárske</t>
  </si>
  <si>
    <t>764 - Konštrukcie klampiarske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</si>
  <si>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</si>
  <si>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</si>
  <si>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</si>
  <si>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</si>
  <si>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</si>
  <si>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</si>
  <si>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</si>
  <si>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</si>
  <si>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</si>
  <si>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</si>
  <si>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</si>
  <si>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</si>
  <si>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</si>
  <si>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</si>
  <si>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</si>
  <si>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</si>
  <si>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</si>
  <si>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</si>
  <si>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</si>
  <si>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</si>
  <si>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</si>
  <si>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</si>
  <si>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9</t>
  </si>
  <si>
    <t>Ostatné konštrukcie a práce-búranie</t>
  </si>
  <si>
    <t>ROZPOCET</t>
  </si>
  <si>
    <t>K</t>
  </si>
  <si>
    <t>965052121</t>
  </si>
  <si>
    <t>Búranie cementového poteru strechy o hrúbke 2cm</t>
  </si>
  <si>
    <t>m2</t>
  </si>
  <si>
    <t>4</t>
  </si>
  <si>
    <t>979081111</t>
  </si>
  <si>
    <t>Odvoz sutiny a vybúraných hmôt po elektroinštaláciách na skládku do 1 km</t>
  </si>
  <si>
    <t>t</t>
  </si>
  <si>
    <t>979081121</t>
  </si>
  <si>
    <t>Odvoz sutiny a vybúraných hmôt na skládku za každý ďalší 1 km</t>
  </si>
  <si>
    <t>6</t>
  </si>
  <si>
    <t>VV</t>
  </si>
  <si>
    <t>71,98*8</t>
  </si>
  <si>
    <t>Súčet</t>
  </si>
  <si>
    <t>979089612</t>
  </si>
  <si>
    <t>Poplatok za skladovanie - iné odpady zo stavieb a demolácií (17 09), ostatné</t>
  </si>
  <si>
    <t>8</t>
  </si>
  <si>
    <t>5</t>
  </si>
  <si>
    <t>979089713</t>
  </si>
  <si>
    <t>Prenájom kontajneru 7 m3</t>
  </si>
  <si>
    <t>10</t>
  </si>
  <si>
    <t>712</t>
  </si>
  <si>
    <t>Izolácie striech</t>
  </si>
  <si>
    <t>712300831</t>
  </si>
  <si>
    <t>Odstránenie povlakovej krytiny na strechách plochých 10st. jednovrstvovej,  -0,00600t</t>
  </si>
  <si>
    <t>16</t>
  </si>
  <si>
    <t>12</t>
  </si>
  <si>
    <t>7</t>
  </si>
  <si>
    <t>712300834</t>
  </si>
  <si>
    <t>Odstránenie povlakovej krytiny na strechách plochých do 10st. každé ďalšie vrstvy,  -0,00600t</t>
  </si>
  <si>
    <t>14</t>
  </si>
  <si>
    <t>712361702</t>
  </si>
  <si>
    <t>Zhotovenie povlakovej krytiny striech plochých do 10st. gumami fóliou prilepenou bodovo</t>
  </si>
  <si>
    <t>599+25</t>
  </si>
  <si>
    <t>M</t>
  </si>
  <si>
    <t>2833000150</t>
  </si>
  <si>
    <t>FATRAFOL 810 fólia 1,50 mm  šedá</t>
  </si>
  <si>
    <t>32</t>
  </si>
  <si>
    <t>18</t>
  </si>
  <si>
    <t>624,347826086957 * 1,15</t>
  </si>
  <si>
    <t>2833000150N</t>
  </si>
  <si>
    <t>Tvárovtka TWOT</t>
  </si>
  <si>
    <t>ks</t>
  </si>
  <si>
    <t>11</t>
  </si>
  <si>
    <t>712391171</t>
  </si>
  <si>
    <t>Zhotov. povlak. krytiny striech plochých do 10st. ostatné z ochrannej textílie podklad.vrstvy</t>
  </si>
  <si>
    <t>22</t>
  </si>
  <si>
    <t>6936651000</t>
  </si>
  <si>
    <t>Geotextílie netkané polypropylénové TIPPTEX / Tatratex pp/ 200</t>
  </si>
  <si>
    <t>24</t>
  </si>
  <si>
    <t>13</t>
  </si>
  <si>
    <t>6936651300</t>
  </si>
  <si>
    <t>Geotextílie netkané polypropylénové TIPPTEX / Tatratex pp/ 300</t>
  </si>
  <si>
    <t>26</t>
  </si>
  <si>
    <t>6936653650</t>
  </si>
  <si>
    <t>Parozabrana Fatrapar</t>
  </si>
  <si>
    <t>28</t>
  </si>
  <si>
    <t>15</t>
  </si>
  <si>
    <t>71293399N</t>
  </si>
  <si>
    <t>Pripevnenie izolacie kotviacím terčom</t>
  </si>
  <si>
    <t>30</t>
  </si>
  <si>
    <t>28621008120N</t>
  </si>
  <si>
    <t>Teleskop R45 325</t>
  </si>
  <si>
    <t>17</t>
  </si>
  <si>
    <t>28621008130N</t>
  </si>
  <si>
    <t>Skrutka GBS 8*130</t>
  </si>
  <si>
    <t>34</t>
  </si>
  <si>
    <t>28621008140N</t>
  </si>
  <si>
    <t>Skrutka do dreva 5x35</t>
  </si>
  <si>
    <t>36</t>
  </si>
  <si>
    <t>19</t>
  </si>
  <si>
    <t>28621008150N</t>
  </si>
  <si>
    <t>Skrutka do dreva 5x80</t>
  </si>
  <si>
    <t>38</t>
  </si>
  <si>
    <t>28621008160N</t>
  </si>
  <si>
    <t>Skrutka do dreva 5x50</t>
  </si>
  <si>
    <t>40</t>
  </si>
  <si>
    <t>21</t>
  </si>
  <si>
    <t>28621008170N</t>
  </si>
  <si>
    <t>Zálievka Z 01</t>
  </si>
  <si>
    <t>kg</t>
  </si>
  <si>
    <t>42</t>
  </si>
  <si>
    <t>3691000000</t>
  </si>
  <si>
    <t>Riedidlo L494</t>
  </si>
  <si>
    <t>44</t>
  </si>
  <si>
    <t>1 * 1,02</t>
  </si>
  <si>
    <t>23</t>
  </si>
  <si>
    <t>4299003114N</t>
  </si>
  <si>
    <t>Tmel</t>
  </si>
  <si>
    <t>46</t>
  </si>
  <si>
    <t>13 * 1,02</t>
  </si>
  <si>
    <t>998712203</t>
  </si>
  <si>
    <t>Presun hmôt pre izoláciu povlakovej krytiny v objektoch výšky nad 12 do 24 m</t>
  </si>
  <si>
    <t>%</t>
  </si>
  <si>
    <t>48</t>
  </si>
  <si>
    <t>713</t>
  </si>
  <si>
    <t>Izolácie tepelné</t>
  </si>
  <si>
    <t>25</t>
  </si>
  <si>
    <t>713141151</t>
  </si>
  <si>
    <t>Montáž tepelnej izolácie pásmi striech, jednovrstvová kladenie na sucho</t>
  </si>
  <si>
    <t>50</t>
  </si>
  <si>
    <t>553*2+70+30</t>
  </si>
  <si>
    <t>2837652960</t>
  </si>
  <si>
    <t>Expandovaný polystýren EPS 150 S hrúbka 200mm</t>
  </si>
  <si>
    <t>52</t>
  </si>
  <si>
    <t>27</t>
  </si>
  <si>
    <t>28376529610</t>
  </si>
  <si>
    <t>Expandovaný polystýren EPS 150 S hrúbka 150mm</t>
  </si>
  <si>
    <t>54</t>
  </si>
  <si>
    <t>28376529620</t>
  </si>
  <si>
    <t>Expandovaný polystýren EPS 100 S hrúbka 50mm</t>
  </si>
  <si>
    <t>56</t>
  </si>
  <si>
    <t>29</t>
  </si>
  <si>
    <t>28376529630</t>
  </si>
  <si>
    <t>Expandovaný polystýren EPS 100 S hrúbka 100mm</t>
  </si>
  <si>
    <t>58</t>
  </si>
  <si>
    <t>998713203</t>
  </si>
  <si>
    <t>Presun hmôt pre izolácie tepelné v objektoch výšky nad 12 m do 24 m</t>
  </si>
  <si>
    <t>60</t>
  </si>
  <si>
    <t>721</t>
  </si>
  <si>
    <t>Zdravotech. vnútorná kanalizácia</t>
  </si>
  <si>
    <t>31</t>
  </si>
  <si>
    <t>721233116</t>
  </si>
  <si>
    <t>Strešný vtok novodurový DN 125 vyhrievaný /TWSV PVC/</t>
  </si>
  <si>
    <t>62</t>
  </si>
  <si>
    <t>28621008100N</t>
  </si>
  <si>
    <t>Tvarovka kúžel</t>
  </si>
  <si>
    <t>64</t>
  </si>
  <si>
    <t>33</t>
  </si>
  <si>
    <t>28621008110N</t>
  </si>
  <si>
    <t>Tvarovka vlnovec</t>
  </si>
  <si>
    <t>66</t>
  </si>
  <si>
    <t>762</t>
  </si>
  <si>
    <t>Konštrukcie tesárske</t>
  </si>
  <si>
    <t>762332222</t>
  </si>
  <si>
    <t>Montáž atiky y drevenných prvkov</t>
  </si>
  <si>
    <t>m</t>
  </si>
  <si>
    <t>68</t>
  </si>
  <si>
    <t>35</t>
  </si>
  <si>
    <t>6051590050</t>
  </si>
  <si>
    <t>Rezivo - drevene prvky atiky</t>
  </si>
  <si>
    <t>kpl</t>
  </si>
  <si>
    <t>70</t>
  </si>
  <si>
    <t>1 * 1,1</t>
  </si>
  <si>
    <t>762332999</t>
  </si>
  <si>
    <t>Pripevnenie izolacie kotviacím pásom</t>
  </si>
  <si>
    <t>72</t>
  </si>
  <si>
    <t>37</t>
  </si>
  <si>
    <t>6051590090N</t>
  </si>
  <si>
    <t>Kotviací uholník</t>
  </si>
  <si>
    <t>74</t>
  </si>
  <si>
    <t>680 * 1,1</t>
  </si>
  <si>
    <t>76</t>
  </si>
  <si>
    <t>39</t>
  </si>
  <si>
    <t>28621008180N</t>
  </si>
  <si>
    <t>Skrutka GBS 8x60</t>
  </si>
  <si>
    <t>78</t>
  </si>
  <si>
    <t>762431220</t>
  </si>
  <si>
    <t>Montáž obloženia stien atiky doskami z drevovláknitých hmôt tvrdými drevotrieskovými</t>
  </si>
  <si>
    <t>80</t>
  </si>
  <si>
    <t>30,29*0,90*2+18,92*0,90*2</t>
  </si>
  <si>
    <t>41</t>
  </si>
  <si>
    <t>6072624400</t>
  </si>
  <si>
    <t>Doska drevoštiepková OSB  2500x1250x18 mm</t>
  </si>
  <si>
    <t>82</t>
  </si>
  <si>
    <t>1361 * 1,1</t>
  </si>
  <si>
    <t>6072624900N</t>
  </si>
  <si>
    <t>Podložka pozinkovaná</t>
  </si>
  <si>
    <t>84</t>
  </si>
  <si>
    <t>290 * 1,1</t>
  </si>
  <si>
    <t>43</t>
  </si>
  <si>
    <t>762495000</t>
  </si>
  <si>
    <t>Spojovacie a ochranné prostriedky klince, závrtky</t>
  </si>
  <si>
    <t>86</t>
  </si>
  <si>
    <t>998762203</t>
  </si>
  <si>
    <t>Presun hmôt pre konštrukcie tesárske v objektoch výšky od 12 do 24 m</t>
  </si>
  <si>
    <t>88</t>
  </si>
  <si>
    <t>764</t>
  </si>
  <si>
    <t>Konštrukcie klampiarske</t>
  </si>
  <si>
    <t>45</t>
  </si>
  <si>
    <t>764321220</t>
  </si>
  <si>
    <t>Oplechovanie z pozinkovaného PZ plechu ríms pod nadrímsovým žľabom vrátane podkladového plechu rš 500 mm</t>
  </si>
  <si>
    <t>90</t>
  </si>
  <si>
    <t>30,92*2+18,92*2</t>
  </si>
  <si>
    <t>764321830</t>
  </si>
  <si>
    <t>Demontáž oplechovania pôvodnej atiky vrátane podkladového plechu</t>
  </si>
  <si>
    <t>92</t>
  </si>
  <si>
    <t>47</t>
  </si>
  <si>
    <t>764352201</t>
  </si>
  <si>
    <t>Žľaby z pozinkovaného PZ plechu pododkvapové polkruhové rš 250 mm</t>
  </si>
  <si>
    <t>94</t>
  </si>
  <si>
    <t>998764203</t>
  </si>
  <si>
    <t>Presun hmôt pre konštrukcie klampiarske v objektoch výšky nad 12 do 24 m</t>
  </si>
  <si>
    <t>96</t>
  </si>
  <si>
    <t>2 - Bleskozvod (Strecha)</t>
  </si>
  <si>
    <t xml:space="preserve">M - Práce a dodávky M   </t>
  </si>
  <si>
    <t xml:space="preserve">    21-M - Elektromontáže   </t>
  </si>
  <si>
    <t xml:space="preserve">    46-M - Zemné práce pri extr.mont.prácach   </t>
  </si>
  <si>
    <t xml:space="preserve">HZS - Hodinové zúčtovacie sadzby   </t>
  </si>
  <si>
    <t xml:space="preserve">Práce a dodávky M   </t>
  </si>
  <si>
    <t>21-M</t>
  </si>
  <si>
    <t xml:space="preserve">Elektromontáže   </t>
  </si>
  <si>
    <t>210220021</t>
  </si>
  <si>
    <t>Uzemňovacie vedenie v zemi FeZn vrátane izolácie spojov O 10mm</t>
  </si>
  <si>
    <t>3544224150</t>
  </si>
  <si>
    <t>Územňovací vodič ocelový žiarovo zinkovaný označenie O 10</t>
  </si>
  <si>
    <t>256</t>
  </si>
  <si>
    <t>210220050</t>
  </si>
  <si>
    <t>Označenie zvodov číselnými štítkami</t>
  </si>
  <si>
    <t>3544247915</t>
  </si>
  <si>
    <t>Štítok orientačný zemniaci, obj. č. EBL000000360; bleskozvodný a uzemňovací materiál</t>
  </si>
  <si>
    <t>210220280</t>
  </si>
  <si>
    <t>Uzemňovacia tyč FeZn ZT</t>
  </si>
  <si>
    <t>3544222550</t>
  </si>
  <si>
    <t>Uzemňovacia tyč ocelová žiarovo zinkovaná označenie ZT 2 m</t>
  </si>
  <si>
    <t>210220800</t>
  </si>
  <si>
    <t>Uzemňovacie vedenie na povrchu  AlMgSi  O 8-10</t>
  </si>
  <si>
    <t>3544245350</t>
  </si>
  <si>
    <t>Územňovací vodič zliatina AlMgSi označenie O 8 Al</t>
  </si>
  <si>
    <t>210220810</t>
  </si>
  <si>
    <t>Podpery vedenia zliatina AlMgSi na plochú strechu PV21</t>
  </si>
  <si>
    <t>3544218000</t>
  </si>
  <si>
    <t>Podpera vedenia na ploché strechy betonová označenie PV 21 bet.</t>
  </si>
  <si>
    <t>210220814</t>
  </si>
  <si>
    <t>Podpery vedenia do muriva PV17-4</t>
  </si>
  <si>
    <t>3544241000</t>
  </si>
  <si>
    <t>Podpera vedenia na zateplené fasády PV 17-4</t>
  </si>
  <si>
    <t>210220831</t>
  </si>
  <si>
    <t>Zachytávacia tyč zliatina AlMgSi bez osadenia a s osadením JP10-30</t>
  </si>
  <si>
    <t>3544240350</t>
  </si>
  <si>
    <t>Zachytávacia tyč zliatina AlMgSi označenie JP 20 Al</t>
  </si>
  <si>
    <t>210220840</t>
  </si>
  <si>
    <t>Držiak pre zachytávaciu tyč na ploché strechy</t>
  </si>
  <si>
    <t>3544240500</t>
  </si>
  <si>
    <t>Betónový podstavec (pre JP/nastavitelný kĺb) 20 kg</t>
  </si>
  <si>
    <t>210220850</t>
  </si>
  <si>
    <t>Svorka zliatina AlMgSi k uzemňovacej tyči  SJ</t>
  </si>
  <si>
    <t>3544242500</t>
  </si>
  <si>
    <t>Svorka k zemniacej tyči D= 20 zliatina AlMgSi označenie SJ 01</t>
  </si>
  <si>
    <t>210220851</t>
  </si>
  <si>
    <t>Svorka zliatina AlMgSi krížová SK a diagonálna krížová DKS</t>
  </si>
  <si>
    <t>3544242750</t>
  </si>
  <si>
    <t>Svorka krížová zliatina AlMgSi označenie SK</t>
  </si>
  <si>
    <t>210220853</t>
  </si>
  <si>
    <t>Svorka zliatina AlMgSi spojovacia SS</t>
  </si>
  <si>
    <t>3544243100</t>
  </si>
  <si>
    <t>Svorka spojovacia zliatina AlMgSi označenie SS s p. 2 skr Al</t>
  </si>
  <si>
    <t>210220857</t>
  </si>
  <si>
    <t>Svorka zliatina AlMgSi skúšobná SZ</t>
  </si>
  <si>
    <t>3544243600</t>
  </si>
  <si>
    <t>Svorka skušobná zliatina AlMgSi označenie SZ</t>
  </si>
  <si>
    <t>210220860</t>
  </si>
  <si>
    <t>Svorka zliatina AlMgSi univerzálna SU, SU A-B</t>
  </si>
  <si>
    <t>3544244400</t>
  </si>
  <si>
    <t>Svorka univerzálna zliatina AlMgSi označenie SU B</t>
  </si>
  <si>
    <t>210220880</t>
  </si>
  <si>
    <t>Ochranný uholník zliatina AlMgSi   OU</t>
  </si>
  <si>
    <t>3544245000</t>
  </si>
  <si>
    <t>Ochraný uholník zliatina AlMgSi označenie OU 1,7 m Al</t>
  </si>
  <si>
    <t>210220881</t>
  </si>
  <si>
    <t>Držiak ochranného uholníka zliatina AlMgSi   DU-Z,D a DOU</t>
  </si>
  <si>
    <t>3544245150</t>
  </si>
  <si>
    <t>Držiak ochranného uholníka zliatina AlMgSi označenie DOU vr.3</t>
  </si>
  <si>
    <t>MV</t>
  </si>
  <si>
    <t>Murárske výpomoci</t>
  </si>
  <si>
    <t>PM</t>
  </si>
  <si>
    <t>Podružný materiál</t>
  </si>
  <si>
    <t>PPV</t>
  </si>
  <si>
    <t>Podiel pridružených výkonov</t>
  </si>
  <si>
    <t>46-M</t>
  </si>
  <si>
    <t xml:space="preserve">Zemné práce pri extr.mont.prácach   </t>
  </si>
  <si>
    <t>460200143</t>
  </si>
  <si>
    <t>Hĺbenie káblovej ryhy ručne 35 cm širokej a 60 cm hlbokej, v zemine triedy 3</t>
  </si>
  <si>
    <t>460560143</t>
  </si>
  <si>
    <t>Ručný zásyp nezap. káblovej ryhy bez zhutn. zeminy, 35 cm širokej, 60 cm hlbokej v zemine tr. 3</t>
  </si>
  <si>
    <t>HZS</t>
  </si>
  <si>
    <t xml:space="preserve">Hodinové zúčtovacie sadzby   </t>
  </si>
  <si>
    <t>HZS000113</t>
  </si>
  <si>
    <t>Demontáž jestvujúceho bleskozvodu</t>
  </si>
  <si>
    <t>hod</t>
  </si>
  <si>
    <t>262144</t>
  </si>
  <si>
    <t>HZS000114</t>
  </si>
  <si>
    <t>Revízia</t>
  </si>
  <si>
    <t>3 - Svetelná elektroinštalácia (Strecha)</t>
  </si>
  <si>
    <t>210010059</t>
  </si>
  <si>
    <t>Rúrka tuhá elektroinštalačná z PVC typ 1525, uložená pevne</t>
  </si>
  <si>
    <t>3457100080</t>
  </si>
  <si>
    <t>4025HF - bezhalogenová tuhá hrdlovaná trubka se střední mechanickou odolností</t>
  </si>
  <si>
    <t>210010313</t>
  </si>
  <si>
    <t>Krabica (KSK 125) s krytím IP 66, HF, vrátane zapojenia, štvorcová</t>
  </si>
  <si>
    <t>3450913000</t>
  </si>
  <si>
    <t>Krabica KSK 125</t>
  </si>
  <si>
    <t>210020302</t>
  </si>
  <si>
    <t>Káblový žľab, pozink. vrátane príslušenstva, 35/50 mm bez veka vrátane podpery</t>
  </si>
  <si>
    <t>3450600003</t>
  </si>
  <si>
    <t>Káblový žľab 35/50 elektroinštalačný materiál</t>
  </si>
  <si>
    <t>210020651</t>
  </si>
  <si>
    <t>Oceľová nosná konštrukcia pre prístroje a elektrické zariadenia hmotnosti do 5 kg</t>
  </si>
  <si>
    <t>1321122400</t>
  </si>
  <si>
    <t>Tyč oceľová jemná kruhová D 8 mm, ozn. 11 373, podľa EN alebo EN ISO S235JRG1</t>
  </si>
  <si>
    <t>1322325000</t>
  </si>
  <si>
    <t>Tyč oceľová plochá, š.25xhr.5 mm, ozn.11 523, podľa EN ISO S355J0</t>
  </si>
  <si>
    <t>1323103000</t>
  </si>
  <si>
    <t>Tyč oceľová prierezu L 30x30x4 mm, ozn. 11 373, podľa EN ISO S235JRG1</t>
  </si>
  <si>
    <t>2462153500</t>
  </si>
  <si>
    <t>Farba syntetická suríková S 2005</t>
  </si>
  <si>
    <t>2464203000</t>
  </si>
  <si>
    <t>Riedidlo do olejovo-syntetickej farby S 6006</t>
  </si>
  <si>
    <t>3121081300</t>
  </si>
  <si>
    <t>Elektróda E-R117 D 2,5 mm - elektródy zváracie z neušlachtilých ocelí</t>
  </si>
  <si>
    <t>tks</t>
  </si>
  <si>
    <t>210020652</t>
  </si>
  <si>
    <t>Oceľová nosná konštrukcia pre prístroje a elektrické zariadenia hmotnosti do 10 kg</t>
  </si>
  <si>
    <t>1321032400</t>
  </si>
  <si>
    <t>Tyč oceľová jemná kruhová D 8 mm, ozn. 10 000, podľa EN alebo EN ISO S185</t>
  </si>
  <si>
    <t>1322262000</t>
  </si>
  <si>
    <t>Tyč oceľová jemná plochá š.25xhr.5 mm ozn.11 373, podľa EN alebo EN ISO S235JRG1</t>
  </si>
  <si>
    <t>210100001</t>
  </si>
  <si>
    <t>Ukončenie vodičov v rozvádzač. vrátane zapojenia a vodičovej koncovky do 2.5 mm2</t>
  </si>
  <si>
    <t>210110001</t>
  </si>
  <si>
    <t>Jednopólový spínač - radenie 1, nástenný pre prostredie obyčajné alebo vlhké vrátane zapojenia</t>
  </si>
  <si>
    <t>3450230000</t>
  </si>
  <si>
    <t>Spínač NDS S 1106-1</t>
  </si>
  <si>
    <t>210201345</t>
  </si>
  <si>
    <t>Zapojenie svietidla IP66, LED , priemyselné stropného - nástenného</t>
  </si>
  <si>
    <t>3483501060</t>
  </si>
  <si>
    <t>MODUS, RX250C90W4/ND</t>
  </si>
  <si>
    <t>3483501050</t>
  </si>
  <si>
    <t>MODUS, RX120C90W4/ND</t>
  </si>
  <si>
    <t>4290016847</t>
  </si>
  <si>
    <t>Ochranná mriežka svietidla</t>
  </si>
  <si>
    <t>210201913</t>
  </si>
  <si>
    <t>Montáž svietidla interiérového na strop do 5 kg</t>
  </si>
  <si>
    <t>210201914</t>
  </si>
  <si>
    <t>Montáž svietidla interiérového na strop do 10 kg</t>
  </si>
  <si>
    <t>210290492</t>
  </si>
  <si>
    <t>Výmena istiacich a spínacích prístrojov v rozvádzači na DIN lište do 16 A</t>
  </si>
  <si>
    <t>3580760010</t>
  </si>
  <si>
    <t>Istič LPN-10B-1</t>
  </si>
  <si>
    <t>3850010920</t>
  </si>
  <si>
    <t>TER-3A, termostat analógový, ELKO EP</t>
  </si>
  <si>
    <t>3850011100</t>
  </si>
  <si>
    <t>TZ-12, termostat - teplotný senzor, ELKO EP</t>
  </si>
  <si>
    <t>3410360300</t>
  </si>
  <si>
    <t>Prúdový chránič 2P 25A 30MA AC</t>
  </si>
  <si>
    <t>210881015</t>
  </si>
  <si>
    <t>Kábel bezhalogénový, medený uložený voľne N2XH 0,6/1,0 kV  2x1,5</t>
  </si>
  <si>
    <t>3410350858</t>
  </si>
  <si>
    <t>N2XH 2x1,5 Nehorľavý kábel bez funkčnosti VDE</t>
  </si>
  <si>
    <t>210881021</t>
  </si>
  <si>
    <t>Kábel bezhalogénový, medený uložený voľne N2XH 0,6/1,0 kV  3x1,5</t>
  </si>
  <si>
    <t>3410350864</t>
  </si>
  <si>
    <t>N2XH 3x1,5 Nehorľavý kábel bez funkčnosti VDE</t>
  </si>
  <si>
    <t>MD</t>
  </si>
  <si>
    <t>Mimostavenisková doprava</t>
  </si>
  <si>
    <t>PD</t>
  </si>
  <si>
    <t>Presun dodávok</t>
  </si>
  <si>
    <t>Demontaž jestvujucej nepotrobnej elektroinštalácie</t>
  </si>
  <si>
    <t>Vyhotovenie revizie elektrickeho zariadenie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</si>
</sst>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10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32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4" fontId="2" fillId="0" borderId="0" xfId="0" applyNumberFormat="1" applyFont="1" applyAlignment="1">
      <alignment vertical="center"/>
    </xf>
    <xf numFmtId="0" fontId="30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4" fontId="31" fillId="0" borderId="0" xfId="0" applyNumberFormat="1" applyFont="1" applyAlignment="1" applyProtection="1">
      <alignment vertical="center"/>
    </xf>
    <xf numFmtId="0" fontId="22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left" vertical="center"/>
    </xf>
    <xf numFmtId="4" fontId="10" fillId="2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3" fillId="4" borderId="0" xfId="0" applyFont="1" applyFill="1" applyAlignment="1" applyProtection="1">
      <alignment horizontal="left" vertical="center"/>
    </xf>
    <xf numFmtId="4" fontId="23" fillId="4" borderId="0" xfId="0" applyNumberFormat="1" applyFont="1" applyFill="1" applyAlignment="1" applyProtection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167" fontId="33" fillId="0" borderId="0" xfId="0" applyNumberFormat="1" applyFont="1" applyAlignment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167" fontId="6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167" fontId="21" fillId="2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167" fontId="35" fillId="2" borderId="22" xfId="0" applyNumberFormat="1" applyFont="1" applyFill="1" applyBorder="1" applyAlignment="1" applyProtection="1">
      <alignment vertical="center"/>
      <protection locked="0"/>
    </xf>
    <xf numFmtId="0" fontId="36" fillId="0" borderId="22" xfId="0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22" fillId="2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2" fillId="0" borderId="20" xfId="0" applyNumberFormat="1" applyFont="1" applyBorder="1" applyAlignment="1" applyProtection="1">
      <alignment vertical="center"/>
    </xf>
    <xf numFmtId="166" fontId="22" fillId="0" borderId="21" xfId="0" applyNumberFormat="1" applyFont="1" applyBorder="1" applyAlignment="1" applyProtection="1">
      <alignment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20" xfId="0" applyFont="1" applyBorder="1" applyAlignment="1" applyProtection="1">
      <alignment horizontal="left" vertical="center"/>
    </xf>
    <xf numFmtId="0" fontId="10" fillId="0" borderId="20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  <protection locked="0"/>
    </xf>
    <xf numFmtId="4" fontId="10" fillId="0" borderId="20" xfId="0" applyNumberFormat="1" applyFont="1" applyBorder="1" applyAlignment="1" applyProtection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 applyProtection="1">
      <alignment horizontal="left"/>
    </xf>
    <xf numFmtId="167" fontId="10" fillId="0" borderId="0" xfId="0" applyNumberFormat="1" applyFont="1" applyAlignment="1" applyProtection="1"/>
    <xf numFmtId="4" fontId="17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left"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7" xfId="0" applyFont="1" applyFill="1" applyBorder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6" fillId="0" borderId="0" xfId="0" applyFont="1" applyAlignment="1" applyProtection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9"/>
  <sheetViews>
    <sheetView showGridLines="0" tabSelected="1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pans="1:74" s="1" customFormat="1" ht="36.950000000000003" customHeight="1">
      <c r="AR2" s="279"/>
      <c r="AS2" s="279"/>
      <c r="AT2" s="279"/>
      <c r="AU2" s="279"/>
      <c r="AV2" s="279"/>
      <c r="AW2" s="279"/>
      <c r="AX2" s="279"/>
      <c r="AY2" s="279"/>
      <c r="AZ2" s="279"/>
      <c r="BA2" s="279"/>
      <c r="BB2" s="279"/>
      <c r="BC2" s="279"/>
      <c r="BD2" s="279"/>
      <c r="BE2" s="279"/>
      <c r="BS2" s="16" t="s">
        <v>6</v>
      </c>
      <c r="BT2" s="16" t="s">
        <v>7</v>
      </c>
    </row>
    <row r="3" spans="1:74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7</v>
      </c>
    </row>
    <row r="4" spans="1:74" s="1" customFormat="1" ht="24.95" customHeight="1">
      <c r="B4" s="20"/>
      <c r="C4" s="21"/>
      <c r="D4" s="22" t="s">
        <v>8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9</v>
      </c>
      <c r="BE4" s="24" t="s">
        <v>10</v>
      </c>
      <c r="BS4" s="16" t="s">
        <v>6</v>
      </c>
    </row>
    <row r="5" spans="1:74" s="1" customFormat="1" ht="12" customHeight="1">
      <c r="B5" s="20"/>
      <c r="C5" s="21"/>
      <c r="D5" s="25" t="s">
        <v>11</v>
      </c>
      <c r="E5" s="21"/>
      <c r="F5" s="21"/>
      <c r="G5" s="21"/>
      <c r="H5" s="21"/>
      <c r="I5" s="21"/>
      <c r="J5" s="21"/>
      <c r="K5" s="291" t="s">
        <v>12</v>
      </c>
      <c r="L5" s="292"/>
      <c r="M5" s="292"/>
      <c r="N5" s="292"/>
      <c r="O5" s="292"/>
      <c r="P5" s="292"/>
      <c r="Q5" s="292"/>
      <c r="R5" s="292"/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2"/>
      <c r="AE5" s="292"/>
      <c r="AF5" s="292"/>
      <c r="AG5" s="292"/>
      <c r="AH5" s="292"/>
      <c r="AI5" s="292"/>
      <c r="AJ5" s="292"/>
      <c r="AK5" s="292"/>
      <c r="AL5" s="292"/>
      <c r="AM5" s="292"/>
      <c r="AN5" s="292"/>
      <c r="AO5" s="292"/>
      <c r="AP5" s="21"/>
      <c r="AQ5" s="21"/>
      <c r="AR5" s="19"/>
      <c r="BE5" s="270" t="s">
        <v>13</v>
      </c>
      <c r="BS5" s="16" t="s">
        <v>6</v>
      </c>
    </row>
    <row r="6" spans="1:74" s="1" customFormat="1" ht="36.950000000000003" customHeight="1">
      <c r="B6" s="20"/>
      <c r="C6" s="21"/>
      <c r="D6" s="27" t="s">
        <v>14</v>
      </c>
      <c r="E6" s="21"/>
      <c r="F6" s="21"/>
      <c r="G6" s="21"/>
      <c r="H6" s="21"/>
      <c r="I6" s="21"/>
      <c r="J6" s="21"/>
      <c r="K6" s="293" t="s">
        <v>15</v>
      </c>
      <c r="L6" s="292"/>
      <c r="M6" s="292"/>
      <c r="N6" s="292"/>
      <c r="O6" s="292"/>
      <c r="P6" s="292"/>
      <c r="Q6" s="292"/>
      <c r="R6" s="292"/>
      <c r="S6" s="292"/>
      <c r="T6" s="292"/>
      <c r="U6" s="292"/>
      <c r="V6" s="292"/>
      <c r="W6" s="292"/>
      <c r="X6" s="292"/>
      <c r="Y6" s="292"/>
      <c r="Z6" s="292"/>
      <c r="AA6" s="292"/>
      <c r="AB6" s="292"/>
      <c r="AC6" s="292"/>
      <c r="AD6" s="292"/>
      <c r="AE6" s="292"/>
      <c r="AF6" s="292"/>
      <c r="AG6" s="292"/>
      <c r="AH6" s="292"/>
      <c r="AI6" s="292"/>
      <c r="AJ6" s="292"/>
      <c r="AK6" s="292"/>
      <c r="AL6" s="292"/>
      <c r="AM6" s="292"/>
      <c r="AN6" s="292"/>
      <c r="AO6" s="292"/>
      <c r="AP6" s="21"/>
      <c r="AQ6" s="21"/>
      <c r="AR6" s="19"/>
      <c r="BE6" s="271"/>
      <c r="BS6" s="16" t="s">
        <v>6</v>
      </c>
    </row>
    <row r="7" spans="1:74" s="1" customFormat="1" ht="12" customHeight="1">
      <c r="B7" s="20"/>
      <c r="C7" s="21"/>
      <c r="D7" s="28" t="s">
        <v>16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8" t="s">
        <v>17</v>
      </c>
      <c r="AL7" s="21"/>
      <c r="AM7" s="21"/>
      <c r="AN7" s="26" t="s">
        <v>1</v>
      </c>
      <c r="AO7" s="21"/>
      <c r="AP7" s="21"/>
      <c r="AQ7" s="21"/>
      <c r="AR7" s="19"/>
      <c r="BE7" s="271"/>
      <c r="BS7" s="16" t="s">
        <v>6</v>
      </c>
    </row>
    <row r="8" spans="1:74" s="1" customFormat="1" ht="12" customHeight="1">
      <c r="B8" s="20"/>
      <c r="C8" s="21"/>
      <c r="D8" s="28" t="s">
        <v>18</v>
      </c>
      <c r="E8" s="21"/>
      <c r="F8" s="21"/>
      <c r="G8" s="21"/>
      <c r="H8" s="21"/>
      <c r="I8" s="21"/>
      <c r="J8" s="21"/>
      <c r="K8" s="26" t="s">
        <v>19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8" t="s">
        <v>20</v>
      </c>
      <c r="AL8" s="21"/>
      <c r="AM8" s="21"/>
      <c r="AN8" s="29" t="s">
        <v>21</v>
      </c>
      <c r="AO8" s="21"/>
      <c r="AP8" s="21"/>
      <c r="AQ8" s="21"/>
      <c r="AR8" s="19"/>
      <c r="BE8" s="271"/>
      <c r="BS8" s="16" t="s">
        <v>6</v>
      </c>
    </row>
    <row r="9" spans="1:74" s="1" customFormat="1" ht="14.45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271"/>
      <c r="BS9" s="16" t="s">
        <v>6</v>
      </c>
    </row>
    <row r="10" spans="1:74" s="1" customFormat="1" ht="12" customHeight="1">
      <c r="B10" s="20"/>
      <c r="C10" s="21"/>
      <c r="D10" s="28" t="s">
        <v>22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8" t="s">
        <v>23</v>
      </c>
      <c r="AL10" s="21"/>
      <c r="AM10" s="21"/>
      <c r="AN10" s="26" t="s">
        <v>24</v>
      </c>
      <c r="AO10" s="21"/>
      <c r="AP10" s="21"/>
      <c r="AQ10" s="21"/>
      <c r="AR10" s="19"/>
      <c r="BE10" s="271"/>
      <c r="BS10" s="16" t="s">
        <v>6</v>
      </c>
    </row>
    <row r="11" spans="1:74" s="1" customFormat="1" ht="18.399999999999999" customHeight="1">
      <c r="B11" s="20"/>
      <c r="C11" s="21"/>
      <c r="D11" s="21"/>
      <c r="E11" s="26" t="s">
        <v>25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8" t="s">
        <v>26</v>
      </c>
      <c r="AL11" s="21"/>
      <c r="AM11" s="21"/>
      <c r="AN11" s="26" t="s">
        <v>1</v>
      </c>
      <c r="AO11" s="21"/>
      <c r="AP11" s="21"/>
      <c r="AQ11" s="21"/>
      <c r="AR11" s="19"/>
      <c r="BE11" s="271"/>
      <c r="BS11" s="16" t="s">
        <v>6</v>
      </c>
    </row>
    <row r="12" spans="1:74" s="1" customFormat="1" ht="6.95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271"/>
      <c r="BS12" s="16" t="s">
        <v>6</v>
      </c>
    </row>
    <row r="13" spans="1:74" s="1" customFormat="1" ht="12" customHeight="1">
      <c r="B13" s="20"/>
      <c r="C13" s="21"/>
      <c r="D13" s="28" t="s">
        <v>27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8" t="s">
        <v>23</v>
      </c>
      <c r="AL13" s="21"/>
      <c r="AM13" s="21"/>
      <c r="AN13" s="30" t="s">
        <v>28</v>
      </c>
      <c r="AO13" s="21"/>
      <c r="AP13" s="21"/>
      <c r="AQ13" s="21"/>
      <c r="AR13" s="19"/>
      <c r="BE13" s="271"/>
      <c r="BS13" s="16" t="s">
        <v>6</v>
      </c>
    </row>
    <row r="14" spans="1:74" ht="12.75">
      <c r="B14" s="20"/>
      <c r="C14" s="21"/>
      <c r="D14" s="21"/>
      <c r="E14" s="294" t="s">
        <v>28</v>
      </c>
      <c r="F14" s="295"/>
      <c r="G14" s="295"/>
      <c r="H14" s="295"/>
      <c r="I14" s="295"/>
      <c r="J14" s="295"/>
      <c r="K14" s="295"/>
      <c r="L14" s="295"/>
      <c r="M14" s="295"/>
      <c r="N14" s="295"/>
      <c r="O14" s="295"/>
      <c r="P14" s="295"/>
      <c r="Q14" s="295"/>
      <c r="R14" s="295"/>
      <c r="S14" s="295"/>
      <c r="T14" s="295"/>
      <c r="U14" s="295"/>
      <c r="V14" s="295"/>
      <c r="W14" s="295"/>
      <c r="X14" s="295"/>
      <c r="Y14" s="295"/>
      <c r="Z14" s="295"/>
      <c r="AA14" s="295"/>
      <c r="AB14" s="295"/>
      <c r="AC14" s="295"/>
      <c r="AD14" s="295"/>
      <c r="AE14" s="295"/>
      <c r="AF14" s="295"/>
      <c r="AG14" s="295"/>
      <c r="AH14" s="295"/>
      <c r="AI14" s="295"/>
      <c r="AJ14" s="295"/>
      <c r="AK14" s="28" t="s">
        <v>26</v>
      </c>
      <c r="AL14" s="21"/>
      <c r="AM14" s="21"/>
      <c r="AN14" s="30" t="s">
        <v>28</v>
      </c>
      <c r="AO14" s="21"/>
      <c r="AP14" s="21"/>
      <c r="AQ14" s="21"/>
      <c r="AR14" s="19"/>
      <c r="BE14" s="271"/>
      <c r="BS14" s="16" t="s">
        <v>6</v>
      </c>
    </row>
    <row r="15" spans="1:74" s="1" customFormat="1" ht="6.95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271"/>
      <c r="BS15" s="16" t="s">
        <v>4</v>
      </c>
    </row>
    <row r="16" spans="1:74" s="1" customFormat="1" ht="12" customHeight="1">
      <c r="B16" s="20"/>
      <c r="C16" s="21"/>
      <c r="D16" s="28" t="s">
        <v>29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8" t="s">
        <v>23</v>
      </c>
      <c r="AL16" s="21"/>
      <c r="AM16" s="21"/>
      <c r="AN16" s="26" t="s">
        <v>1</v>
      </c>
      <c r="AO16" s="21"/>
      <c r="AP16" s="21"/>
      <c r="AQ16" s="21"/>
      <c r="AR16" s="19"/>
      <c r="BE16" s="271"/>
      <c r="BS16" s="16" t="s">
        <v>4</v>
      </c>
    </row>
    <row r="17" spans="1:71" s="1" customFormat="1" ht="18.399999999999999" customHeight="1">
      <c r="B17" s="20"/>
      <c r="C17" s="21"/>
      <c r="D17" s="21"/>
      <c r="E17" s="26" t="s">
        <v>30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8" t="s">
        <v>26</v>
      </c>
      <c r="AL17" s="21"/>
      <c r="AM17" s="21"/>
      <c r="AN17" s="26" t="s">
        <v>1</v>
      </c>
      <c r="AO17" s="21"/>
      <c r="AP17" s="21"/>
      <c r="AQ17" s="21"/>
      <c r="AR17" s="19"/>
      <c r="BE17" s="271"/>
      <c r="BS17" s="16" t="s">
        <v>31</v>
      </c>
    </row>
    <row r="18" spans="1:71" s="1" customFormat="1" ht="6.95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271"/>
      <c r="BS18" s="16" t="s">
        <v>32</v>
      </c>
    </row>
    <row r="19" spans="1:71" s="1" customFormat="1" ht="12" customHeight="1">
      <c r="B19" s="20"/>
      <c r="C19" s="21"/>
      <c r="D19" s="28" t="s">
        <v>33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8" t="s">
        <v>23</v>
      </c>
      <c r="AL19" s="21"/>
      <c r="AM19" s="21"/>
      <c r="AN19" s="26" t="s">
        <v>1</v>
      </c>
      <c r="AO19" s="21"/>
      <c r="AP19" s="21"/>
      <c r="AQ19" s="21"/>
      <c r="AR19" s="19"/>
      <c r="BE19" s="271"/>
      <c r="BS19" s="16" t="s">
        <v>32</v>
      </c>
    </row>
    <row r="20" spans="1:71" s="1" customFormat="1" ht="18.399999999999999" customHeight="1">
      <c r="B20" s="20"/>
      <c r="C20" s="21"/>
      <c r="D20" s="21"/>
      <c r="E20" s="26" t="s">
        <v>34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8" t="s">
        <v>26</v>
      </c>
      <c r="AL20" s="21"/>
      <c r="AM20" s="21"/>
      <c r="AN20" s="26" t="s">
        <v>1</v>
      </c>
      <c r="AO20" s="21"/>
      <c r="AP20" s="21"/>
      <c r="AQ20" s="21"/>
      <c r="AR20" s="19"/>
      <c r="BE20" s="271"/>
      <c r="BS20" s="16" t="s">
        <v>31</v>
      </c>
    </row>
    <row r="21" spans="1:71" s="1" customFormat="1" ht="6.95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271"/>
    </row>
    <row r="22" spans="1:71" s="1" customFormat="1" ht="12" customHeight="1">
      <c r="B22" s="20"/>
      <c r="C22" s="21"/>
      <c r="D22" s="28" t="s">
        <v>35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271"/>
    </row>
    <row r="23" spans="1:71" s="1" customFormat="1" ht="16.5" customHeight="1">
      <c r="B23" s="20"/>
      <c r="C23" s="21"/>
      <c r="D23" s="21"/>
      <c r="E23" s="296" t="s">
        <v>1</v>
      </c>
      <c r="F23" s="296"/>
      <c r="G23" s="296"/>
      <c r="H23" s="296"/>
      <c r="I23" s="296"/>
      <c r="J23" s="296"/>
      <c r="K23" s="296"/>
      <c r="L23" s="296"/>
      <c r="M23" s="296"/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O23" s="21"/>
      <c r="AP23" s="21"/>
      <c r="AQ23" s="21"/>
      <c r="AR23" s="19"/>
      <c r="BE23" s="271"/>
    </row>
    <row r="24" spans="1:71" s="1" customFormat="1" ht="6.95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271"/>
    </row>
    <row r="25" spans="1:71" s="1" customFormat="1" ht="6.95" customHeight="1">
      <c r="B25" s="20"/>
      <c r="C25" s="21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1"/>
      <c r="AQ25" s="21"/>
      <c r="AR25" s="19"/>
      <c r="BE25" s="271"/>
    </row>
    <row r="26" spans="1:71" s="2" customFormat="1" ht="25.9" customHeight="1">
      <c r="A26" s="33"/>
      <c r="B26" s="34"/>
      <c r="C26" s="35"/>
      <c r="D26" s="36" t="s">
        <v>36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273">
        <f>ROUND(AG94,2)</f>
        <v>0</v>
      </c>
      <c r="AL26" s="274"/>
      <c r="AM26" s="274"/>
      <c r="AN26" s="274"/>
      <c r="AO26" s="274"/>
      <c r="AP26" s="35"/>
      <c r="AQ26" s="35"/>
      <c r="AR26" s="38"/>
      <c r="BE26" s="271"/>
    </row>
    <row r="27" spans="1:71" s="2" customFormat="1" ht="6.95" customHeight="1">
      <c r="A27" s="33"/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8"/>
      <c r="BE27" s="271"/>
    </row>
    <row r="28" spans="1:71" s="2" customFormat="1" ht="12.75">
      <c r="A28" s="33"/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297" t="s">
        <v>37</v>
      </c>
      <c r="M28" s="297"/>
      <c r="N28" s="297"/>
      <c r="O28" s="297"/>
      <c r="P28" s="297"/>
      <c r="Q28" s="35"/>
      <c r="R28" s="35"/>
      <c r="S28" s="35"/>
      <c r="T28" s="35"/>
      <c r="U28" s="35"/>
      <c r="V28" s="35"/>
      <c r="W28" s="297" t="s">
        <v>38</v>
      </c>
      <c r="X28" s="297"/>
      <c r="Y28" s="297"/>
      <c r="Z28" s="297"/>
      <c r="AA28" s="297"/>
      <c r="AB28" s="297"/>
      <c r="AC28" s="297"/>
      <c r="AD28" s="297"/>
      <c r="AE28" s="297"/>
      <c r="AF28" s="35"/>
      <c r="AG28" s="35"/>
      <c r="AH28" s="35"/>
      <c r="AI28" s="35"/>
      <c r="AJ28" s="35"/>
      <c r="AK28" s="297" t="s">
        <v>39</v>
      </c>
      <c r="AL28" s="297"/>
      <c r="AM28" s="297"/>
      <c r="AN28" s="297"/>
      <c r="AO28" s="297"/>
      <c r="AP28" s="35"/>
      <c r="AQ28" s="35"/>
      <c r="AR28" s="38"/>
      <c r="BE28" s="271"/>
    </row>
    <row r="29" spans="1:71" s="3" customFormat="1" ht="14.45" customHeight="1">
      <c r="B29" s="39"/>
      <c r="C29" s="40"/>
      <c r="D29" s="28" t="s">
        <v>40</v>
      </c>
      <c r="E29" s="40"/>
      <c r="F29" s="28" t="s">
        <v>41</v>
      </c>
      <c r="G29" s="40"/>
      <c r="H29" s="40"/>
      <c r="I29" s="40"/>
      <c r="J29" s="40"/>
      <c r="K29" s="40"/>
      <c r="L29" s="298">
        <v>0.2</v>
      </c>
      <c r="M29" s="269"/>
      <c r="N29" s="269"/>
      <c r="O29" s="269"/>
      <c r="P29" s="269"/>
      <c r="Q29" s="40"/>
      <c r="R29" s="40"/>
      <c r="S29" s="40"/>
      <c r="T29" s="40"/>
      <c r="U29" s="40"/>
      <c r="V29" s="40"/>
      <c r="W29" s="268">
        <f>ROUND(AZ94, 2)</f>
        <v>0</v>
      </c>
      <c r="X29" s="269"/>
      <c r="Y29" s="269"/>
      <c r="Z29" s="269"/>
      <c r="AA29" s="269"/>
      <c r="AB29" s="269"/>
      <c r="AC29" s="269"/>
      <c r="AD29" s="269"/>
      <c r="AE29" s="269"/>
      <c r="AF29" s="40"/>
      <c r="AG29" s="40"/>
      <c r="AH29" s="40"/>
      <c r="AI29" s="40"/>
      <c r="AJ29" s="40"/>
      <c r="AK29" s="268">
        <f>ROUND(AV94, 2)</f>
        <v>0</v>
      </c>
      <c r="AL29" s="269"/>
      <c r="AM29" s="269"/>
      <c r="AN29" s="269"/>
      <c r="AO29" s="269"/>
      <c r="AP29" s="40"/>
      <c r="AQ29" s="40"/>
      <c r="AR29" s="41"/>
      <c r="BE29" s="272"/>
    </row>
    <row r="30" spans="1:71" s="3" customFormat="1" ht="14.45" customHeight="1">
      <c r="B30" s="39"/>
      <c r="C30" s="40"/>
      <c r="D30" s="40"/>
      <c r="E30" s="40"/>
      <c r="F30" s="28" t="s">
        <v>42</v>
      </c>
      <c r="G30" s="40"/>
      <c r="H30" s="40"/>
      <c r="I30" s="40"/>
      <c r="J30" s="40"/>
      <c r="K30" s="40"/>
      <c r="L30" s="298">
        <v>0.2</v>
      </c>
      <c r="M30" s="269"/>
      <c r="N30" s="269"/>
      <c r="O30" s="269"/>
      <c r="P30" s="269"/>
      <c r="Q30" s="40"/>
      <c r="R30" s="40"/>
      <c r="S30" s="40"/>
      <c r="T30" s="40"/>
      <c r="U30" s="40"/>
      <c r="V30" s="40"/>
      <c r="W30" s="268">
        <f>ROUND(BA94, 2)</f>
        <v>0</v>
      </c>
      <c r="X30" s="269"/>
      <c r="Y30" s="269"/>
      <c r="Z30" s="269"/>
      <c r="AA30" s="269"/>
      <c r="AB30" s="269"/>
      <c r="AC30" s="269"/>
      <c r="AD30" s="269"/>
      <c r="AE30" s="269"/>
      <c r="AF30" s="40"/>
      <c r="AG30" s="40"/>
      <c r="AH30" s="40"/>
      <c r="AI30" s="40"/>
      <c r="AJ30" s="40"/>
      <c r="AK30" s="268">
        <f>ROUND(AW94, 2)</f>
        <v>0</v>
      </c>
      <c r="AL30" s="269"/>
      <c r="AM30" s="269"/>
      <c r="AN30" s="269"/>
      <c r="AO30" s="269"/>
      <c r="AP30" s="40"/>
      <c r="AQ30" s="40"/>
      <c r="AR30" s="41"/>
      <c r="BE30" s="272"/>
    </row>
    <row r="31" spans="1:71" s="3" customFormat="1" ht="14.45" hidden="1" customHeight="1">
      <c r="B31" s="39"/>
      <c r="C31" s="40"/>
      <c r="D31" s="40"/>
      <c r="E31" s="40"/>
      <c r="F31" s="28" t="s">
        <v>43</v>
      </c>
      <c r="G31" s="40"/>
      <c r="H31" s="40"/>
      <c r="I31" s="40"/>
      <c r="J31" s="40"/>
      <c r="K31" s="40"/>
      <c r="L31" s="298">
        <v>0.2</v>
      </c>
      <c r="M31" s="269"/>
      <c r="N31" s="269"/>
      <c r="O31" s="269"/>
      <c r="P31" s="269"/>
      <c r="Q31" s="40"/>
      <c r="R31" s="40"/>
      <c r="S31" s="40"/>
      <c r="T31" s="40"/>
      <c r="U31" s="40"/>
      <c r="V31" s="40"/>
      <c r="W31" s="268">
        <f>ROUND(BB94, 2)</f>
        <v>0</v>
      </c>
      <c r="X31" s="269"/>
      <c r="Y31" s="269"/>
      <c r="Z31" s="269"/>
      <c r="AA31" s="269"/>
      <c r="AB31" s="269"/>
      <c r="AC31" s="269"/>
      <c r="AD31" s="269"/>
      <c r="AE31" s="269"/>
      <c r="AF31" s="40"/>
      <c r="AG31" s="40"/>
      <c r="AH31" s="40"/>
      <c r="AI31" s="40"/>
      <c r="AJ31" s="40"/>
      <c r="AK31" s="268">
        <v>0</v>
      </c>
      <c r="AL31" s="269"/>
      <c r="AM31" s="269"/>
      <c r="AN31" s="269"/>
      <c r="AO31" s="269"/>
      <c r="AP31" s="40"/>
      <c r="AQ31" s="40"/>
      <c r="AR31" s="41"/>
      <c r="BE31" s="272"/>
    </row>
    <row r="32" spans="1:71" s="3" customFormat="1" ht="14.45" hidden="1" customHeight="1">
      <c r="B32" s="39"/>
      <c r="C32" s="40"/>
      <c r="D32" s="40"/>
      <c r="E32" s="40"/>
      <c r="F32" s="28" t="s">
        <v>44</v>
      </c>
      <c r="G32" s="40"/>
      <c r="H32" s="40"/>
      <c r="I32" s="40"/>
      <c r="J32" s="40"/>
      <c r="K32" s="40"/>
      <c r="L32" s="298">
        <v>0.2</v>
      </c>
      <c r="M32" s="269"/>
      <c r="N32" s="269"/>
      <c r="O32" s="269"/>
      <c r="P32" s="269"/>
      <c r="Q32" s="40"/>
      <c r="R32" s="40"/>
      <c r="S32" s="40"/>
      <c r="T32" s="40"/>
      <c r="U32" s="40"/>
      <c r="V32" s="40"/>
      <c r="W32" s="268">
        <f>ROUND(BC94, 2)</f>
        <v>0</v>
      </c>
      <c r="X32" s="269"/>
      <c r="Y32" s="269"/>
      <c r="Z32" s="269"/>
      <c r="AA32" s="269"/>
      <c r="AB32" s="269"/>
      <c r="AC32" s="269"/>
      <c r="AD32" s="269"/>
      <c r="AE32" s="269"/>
      <c r="AF32" s="40"/>
      <c r="AG32" s="40"/>
      <c r="AH32" s="40"/>
      <c r="AI32" s="40"/>
      <c r="AJ32" s="40"/>
      <c r="AK32" s="268">
        <v>0</v>
      </c>
      <c r="AL32" s="269"/>
      <c r="AM32" s="269"/>
      <c r="AN32" s="269"/>
      <c r="AO32" s="269"/>
      <c r="AP32" s="40"/>
      <c r="AQ32" s="40"/>
      <c r="AR32" s="41"/>
      <c r="BE32" s="272"/>
    </row>
    <row r="33" spans="1:57" s="3" customFormat="1" ht="14.45" hidden="1" customHeight="1">
      <c r="B33" s="39"/>
      <c r="C33" s="40"/>
      <c r="D33" s="40"/>
      <c r="E33" s="40"/>
      <c r="F33" s="28" t="s">
        <v>45</v>
      </c>
      <c r="G33" s="40"/>
      <c r="H33" s="40"/>
      <c r="I33" s="40"/>
      <c r="J33" s="40"/>
      <c r="K33" s="40"/>
      <c r="L33" s="298">
        <v>0</v>
      </c>
      <c r="M33" s="269"/>
      <c r="N33" s="269"/>
      <c r="O33" s="269"/>
      <c r="P33" s="269"/>
      <c r="Q33" s="40"/>
      <c r="R33" s="40"/>
      <c r="S33" s="40"/>
      <c r="T33" s="40"/>
      <c r="U33" s="40"/>
      <c r="V33" s="40"/>
      <c r="W33" s="268">
        <f>ROUND(BD94, 2)</f>
        <v>0</v>
      </c>
      <c r="X33" s="269"/>
      <c r="Y33" s="269"/>
      <c r="Z33" s="269"/>
      <c r="AA33" s="269"/>
      <c r="AB33" s="269"/>
      <c r="AC33" s="269"/>
      <c r="AD33" s="269"/>
      <c r="AE33" s="269"/>
      <c r="AF33" s="40"/>
      <c r="AG33" s="40"/>
      <c r="AH33" s="40"/>
      <c r="AI33" s="40"/>
      <c r="AJ33" s="40"/>
      <c r="AK33" s="268">
        <v>0</v>
      </c>
      <c r="AL33" s="269"/>
      <c r="AM33" s="269"/>
      <c r="AN33" s="269"/>
      <c r="AO33" s="269"/>
      <c r="AP33" s="40"/>
      <c r="AQ33" s="40"/>
      <c r="AR33" s="41"/>
      <c r="BE33" s="272"/>
    </row>
    <row r="34" spans="1:57" s="2" customFormat="1" ht="6.95" customHeight="1">
      <c r="A34" s="33"/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8"/>
      <c r="BE34" s="271"/>
    </row>
    <row r="35" spans="1:57" s="2" customFormat="1" ht="25.9" customHeight="1">
      <c r="A35" s="33"/>
      <c r="B35" s="34"/>
      <c r="C35" s="42"/>
      <c r="D35" s="43" t="s">
        <v>46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47</v>
      </c>
      <c r="U35" s="44"/>
      <c r="V35" s="44"/>
      <c r="W35" s="44"/>
      <c r="X35" s="275" t="s">
        <v>48</v>
      </c>
      <c r="Y35" s="276"/>
      <c r="Z35" s="276"/>
      <c r="AA35" s="276"/>
      <c r="AB35" s="276"/>
      <c r="AC35" s="44"/>
      <c r="AD35" s="44"/>
      <c r="AE35" s="44"/>
      <c r="AF35" s="44"/>
      <c r="AG35" s="44"/>
      <c r="AH35" s="44"/>
      <c r="AI35" s="44"/>
      <c r="AJ35" s="44"/>
      <c r="AK35" s="277">
        <f>SUM(AK26:AK33)</f>
        <v>0</v>
      </c>
      <c r="AL35" s="276"/>
      <c r="AM35" s="276"/>
      <c r="AN35" s="276"/>
      <c r="AO35" s="278"/>
      <c r="AP35" s="42"/>
      <c r="AQ35" s="42"/>
      <c r="AR35" s="38"/>
      <c r="BE35" s="33"/>
    </row>
    <row r="36" spans="1:57" s="2" customFormat="1" ht="6.95" customHeight="1">
      <c r="A36" s="33"/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8"/>
      <c r="BE36" s="33"/>
    </row>
    <row r="37" spans="1:57" s="2" customFormat="1" ht="14.45" customHeight="1">
      <c r="A37" s="33"/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8"/>
      <c r="BE37" s="33"/>
    </row>
    <row r="38" spans="1:57" s="1" customFormat="1" ht="14.45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pans="1:57" s="1" customFormat="1" ht="14.45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pans="1:57" s="1" customFormat="1" ht="14.45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pans="1:57" s="1" customFormat="1" ht="14.45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pans="1:57" s="1" customFormat="1" ht="14.45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pans="1:57" s="1" customFormat="1" ht="14.45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pans="1:57" s="1" customFormat="1" ht="14.45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pans="1:57" s="1" customFormat="1" ht="14.45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pans="1:57" s="1" customFormat="1" ht="14.45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pans="1:57" s="1" customFormat="1" ht="14.45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pans="1:57" s="1" customFormat="1" ht="14.45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pans="1:57" s="2" customFormat="1" ht="14.45" customHeight="1">
      <c r="B49" s="46"/>
      <c r="C49" s="47"/>
      <c r="D49" s="48" t="s">
        <v>49</v>
      </c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8" t="s">
        <v>50</v>
      </c>
      <c r="AI49" s="49"/>
      <c r="AJ49" s="49"/>
      <c r="AK49" s="49"/>
      <c r="AL49" s="49"/>
      <c r="AM49" s="49"/>
      <c r="AN49" s="49"/>
      <c r="AO49" s="49"/>
      <c r="AP49" s="47"/>
      <c r="AQ49" s="47"/>
      <c r="AR49" s="50"/>
    </row>
    <row r="50" spans="1:57" ht="11.25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 spans="1:57" ht="11.25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 spans="1:57" ht="11.25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 spans="1:57" ht="11.25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 spans="1:57" ht="11.25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 spans="1:57" ht="11.2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 spans="1:57" ht="11.25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 spans="1:57" ht="11.25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 spans="1:57" ht="11.25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 spans="1:57" ht="11.25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pans="1:57" s="2" customFormat="1" ht="12.75">
      <c r="A60" s="33"/>
      <c r="B60" s="34"/>
      <c r="C60" s="35"/>
      <c r="D60" s="51" t="s">
        <v>51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1" t="s">
        <v>52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1" t="s">
        <v>51</v>
      </c>
      <c r="AI60" s="37"/>
      <c r="AJ60" s="37"/>
      <c r="AK60" s="37"/>
      <c r="AL60" s="37"/>
      <c r="AM60" s="51" t="s">
        <v>52</v>
      </c>
      <c r="AN60" s="37"/>
      <c r="AO60" s="37"/>
      <c r="AP60" s="35"/>
      <c r="AQ60" s="35"/>
      <c r="AR60" s="38"/>
      <c r="BE60" s="33"/>
    </row>
    <row r="61" spans="1:57" ht="11.25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 spans="1:57" ht="11.25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 spans="1:57" ht="11.25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pans="1:57" s="2" customFormat="1" ht="12.75">
      <c r="A64" s="33"/>
      <c r="B64" s="34"/>
      <c r="C64" s="35"/>
      <c r="D64" s="48" t="s">
        <v>53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48" t="s">
        <v>54</v>
      </c>
      <c r="AI64" s="52"/>
      <c r="AJ64" s="52"/>
      <c r="AK64" s="52"/>
      <c r="AL64" s="52"/>
      <c r="AM64" s="52"/>
      <c r="AN64" s="52"/>
      <c r="AO64" s="52"/>
      <c r="AP64" s="35"/>
      <c r="AQ64" s="35"/>
      <c r="AR64" s="38"/>
      <c r="BE64" s="33"/>
    </row>
    <row r="65" spans="1:57" ht="11.2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 spans="1:57" ht="11.25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 spans="1:57" ht="11.25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 spans="1:57" ht="11.25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 spans="1:57" ht="11.25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 spans="1:57" ht="11.25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 spans="1:57" ht="11.25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 spans="1:57" ht="11.25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 spans="1:57" ht="11.25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 spans="1:57" ht="11.25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pans="1:57" s="2" customFormat="1" ht="12.75">
      <c r="A75" s="33"/>
      <c r="B75" s="34"/>
      <c r="C75" s="35"/>
      <c r="D75" s="51" t="s">
        <v>51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1" t="s">
        <v>52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1" t="s">
        <v>51</v>
      </c>
      <c r="AI75" s="37"/>
      <c r="AJ75" s="37"/>
      <c r="AK75" s="37"/>
      <c r="AL75" s="37"/>
      <c r="AM75" s="51" t="s">
        <v>52</v>
      </c>
      <c r="AN75" s="37"/>
      <c r="AO75" s="37"/>
      <c r="AP75" s="35"/>
      <c r="AQ75" s="35"/>
      <c r="AR75" s="38"/>
      <c r="BE75" s="33"/>
    </row>
    <row r="76" spans="1:57" s="2" customFormat="1" ht="11.25">
      <c r="A76" s="33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8"/>
      <c r="BE76" s="33"/>
    </row>
    <row r="77" spans="1:57" s="2" customFormat="1" ht="6.95" customHeight="1">
      <c r="A77" s="33"/>
      <c r="B77" s="53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38"/>
      <c r="BE77" s="33"/>
    </row>
    <row r="81" spans="1:91" s="2" customFormat="1" ht="6.95" customHeight="1">
      <c r="A81" s="33"/>
      <c r="B81" s="55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38"/>
      <c r="BE81" s="33"/>
    </row>
    <row r="82" spans="1:91" s="2" customFormat="1" ht="24.95" customHeight="1">
      <c r="A82" s="33"/>
      <c r="B82" s="34"/>
      <c r="C82" s="22" t="s">
        <v>55</v>
      </c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8"/>
      <c r="BE82" s="33"/>
    </row>
    <row r="83" spans="1:91" s="2" customFormat="1" ht="6.95" customHeight="1">
      <c r="A83" s="33"/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8"/>
      <c r="BE83" s="33"/>
    </row>
    <row r="84" spans="1:91" s="4" customFormat="1" ht="12" customHeight="1">
      <c r="B84" s="57"/>
      <c r="C84" s="28" t="s">
        <v>11</v>
      </c>
      <c r="D84" s="58"/>
      <c r="E84" s="58"/>
      <c r="F84" s="58"/>
      <c r="G84" s="58"/>
      <c r="H84" s="58"/>
      <c r="I84" s="58"/>
      <c r="J84" s="58"/>
      <c r="K84" s="58"/>
      <c r="L84" s="58" t="str">
        <f>K5</f>
        <v>ZSstrechaTelocvicna</v>
      </c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9"/>
    </row>
    <row r="85" spans="1:91" s="5" customFormat="1" ht="36.950000000000003" customHeight="1">
      <c r="B85" s="60"/>
      <c r="C85" s="61" t="s">
        <v>14</v>
      </c>
      <c r="D85" s="62"/>
      <c r="E85" s="62"/>
      <c r="F85" s="62"/>
      <c r="G85" s="62"/>
      <c r="H85" s="62"/>
      <c r="I85" s="62"/>
      <c r="J85" s="62"/>
      <c r="K85" s="62"/>
      <c r="L85" s="288" t="str">
        <f>K6</f>
        <v>Zlepšenie energetickej hospodárnosti ZŠ Malinovského Blok E</v>
      </c>
      <c r="M85" s="289"/>
      <c r="N85" s="289"/>
      <c r="O85" s="289"/>
      <c r="P85" s="289"/>
      <c r="Q85" s="289"/>
      <c r="R85" s="289"/>
      <c r="S85" s="289"/>
      <c r="T85" s="289"/>
      <c r="U85" s="289"/>
      <c r="V85" s="289"/>
      <c r="W85" s="289"/>
      <c r="X85" s="289"/>
      <c r="Y85" s="289"/>
      <c r="Z85" s="289"/>
      <c r="AA85" s="289"/>
      <c r="AB85" s="289"/>
      <c r="AC85" s="289"/>
      <c r="AD85" s="289"/>
      <c r="AE85" s="289"/>
      <c r="AF85" s="289"/>
      <c r="AG85" s="289"/>
      <c r="AH85" s="289"/>
      <c r="AI85" s="289"/>
      <c r="AJ85" s="289"/>
      <c r="AK85" s="289"/>
      <c r="AL85" s="289"/>
      <c r="AM85" s="289"/>
      <c r="AN85" s="289"/>
      <c r="AO85" s="289"/>
      <c r="AP85" s="62"/>
      <c r="AQ85" s="62"/>
      <c r="AR85" s="63"/>
    </row>
    <row r="86" spans="1:91" s="2" customFormat="1" ht="6.95" customHeight="1">
      <c r="A86" s="33"/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8"/>
      <c r="BE86" s="33"/>
    </row>
    <row r="87" spans="1:91" s="2" customFormat="1" ht="12" customHeight="1">
      <c r="A87" s="33"/>
      <c r="B87" s="34"/>
      <c r="C87" s="28" t="s">
        <v>18</v>
      </c>
      <c r="D87" s="35"/>
      <c r="E87" s="35"/>
      <c r="F87" s="35"/>
      <c r="G87" s="35"/>
      <c r="H87" s="35"/>
      <c r="I87" s="35"/>
      <c r="J87" s="35"/>
      <c r="K87" s="35"/>
      <c r="L87" s="64" t="str">
        <f>IF(K8="","",K8)</f>
        <v>Partizánske</v>
      </c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28" t="s">
        <v>20</v>
      </c>
      <c r="AJ87" s="35"/>
      <c r="AK87" s="35"/>
      <c r="AL87" s="35"/>
      <c r="AM87" s="290" t="str">
        <f>IF(AN8= "","",AN8)</f>
        <v>13. 9. 2019</v>
      </c>
      <c r="AN87" s="290"/>
      <c r="AO87" s="35"/>
      <c r="AP87" s="35"/>
      <c r="AQ87" s="35"/>
      <c r="AR87" s="38"/>
      <c r="BE87" s="33"/>
    </row>
    <row r="88" spans="1:91" s="2" customFormat="1" ht="6.95" customHeight="1">
      <c r="A88" s="33"/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8"/>
      <c r="BE88" s="33"/>
    </row>
    <row r="89" spans="1:91" s="2" customFormat="1" ht="15.2" customHeight="1">
      <c r="A89" s="33"/>
      <c r="B89" s="34"/>
      <c r="C89" s="28" t="s">
        <v>22</v>
      </c>
      <c r="D89" s="35"/>
      <c r="E89" s="35"/>
      <c r="F89" s="35"/>
      <c r="G89" s="35"/>
      <c r="H89" s="35"/>
      <c r="I89" s="35"/>
      <c r="J89" s="35"/>
      <c r="K89" s="35"/>
      <c r="L89" s="58" t="str">
        <f>IF(E11= "","",E11)</f>
        <v>Mesto Partizánske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28" t="s">
        <v>29</v>
      </c>
      <c r="AJ89" s="35"/>
      <c r="AK89" s="35"/>
      <c r="AL89" s="35"/>
      <c r="AM89" s="286" t="str">
        <f>IF(E17="","",E17)</f>
        <v>Ing. Rastislav Ivanka</v>
      </c>
      <c r="AN89" s="287"/>
      <c r="AO89" s="287"/>
      <c r="AP89" s="287"/>
      <c r="AQ89" s="35"/>
      <c r="AR89" s="38"/>
      <c r="AS89" s="280" t="s">
        <v>56</v>
      </c>
      <c r="AT89" s="281"/>
      <c r="AU89" s="66"/>
      <c r="AV89" s="66"/>
      <c r="AW89" s="66"/>
      <c r="AX89" s="66"/>
      <c r="AY89" s="66"/>
      <c r="AZ89" s="66"/>
      <c r="BA89" s="66"/>
      <c r="BB89" s="66"/>
      <c r="BC89" s="66"/>
      <c r="BD89" s="67"/>
      <c r="BE89" s="33"/>
    </row>
    <row r="90" spans="1:91" s="2" customFormat="1" ht="15.2" customHeight="1">
      <c r="A90" s="33"/>
      <c r="B90" s="34"/>
      <c r="C90" s="28" t="s">
        <v>27</v>
      </c>
      <c r="D90" s="35"/>
      <c r="E90" s="35"/>
      <c r="F90" s="35"/>
      <c r="G90" s="35"/>
      <c r="H90" s="35"/>
      <c r="I90" s="35"/>
      <c r="J90" s="35"/>
      <c r="K90" s="35"/>
      <c r="L90" s="58" t="str">
        <f>IF(E14= "Vyplň údaj","",E14)</f>
        <v/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28" t="s">
        <v>33</v>
      </c>
      <c r="AJ90" s="35"/>
      <c r="AK90" s="35"/>
      <c r="AL90" s="35"/>
      <c r="AM90" s="286" t="str">
        <f>IF(E20="","",E20)</f>
        <v>Ľudmila Tomášová</v>
      </c>
      <c r="AN90" s="287"/>
      <c r="AO90" s="287"/>
      <c r="AP90" s="287"/>
      <c r="AQ90" s="35"/>
      <c r="AR90" s="38"/>
      <c r="AS90" s="282"/>
      <c r="AT90" s="283"/>
      <c r="AU90" s="68"/>
      <c r="AV90" s="68"/>
      <c r="AW90" s="68"/>
      <c r="AX90" s="68"/>
      <c r="AY90" s="68"/>
      <c r="AZ90" s="68"/>
      <c r="BA90" s="68"/>
      <c r="BB90" s="68"/>
      <c r="BC90" s="68"/>
      <c r="BD90" s="69"/>
      <c r="BE90" s="33"/>
    </row>
    <row r="91" spans="1:91" s="2" customFormat="1" ht="10.9" customHeight="1">
      <c r="A91" s="33"/>
      <c r="B91" s="34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8"/>
      <c r="AS91" s="284"/>
      <c r="AT91" s="285"/>
      <c r="AU91" s="70"/>
      <c r="AV91" s="70"/>
      <c r="AW91" s="70"/>
      <c r="AX91" s="70"/>
      <c r="AY91" s="70"/>
      <c r="AZ91" s="70"/>
      <c r="BA91" s="70"/>
      <c r="BB91" s="70"/>
      <c r="BC91" s="70"/>
      <c r="BD91" s="71"/>
      <c r="BE91" s="33"/>
    </row>
    <row r="92" spans="1:91" s="2" customFormat="1" ht="29.25" customHeight="1">
      <c r="A92" s="33"/>
      <c r="B92" s="34"/>
      <c r="C92" s="307" t="s">
        <v>57</v>
      </c>
      <c r="D92" s="300"/>
      <c r="E92" s="300"/>
      <c r="F92" s="300"/>
      <c r="G92" s="300"/>
      <c r="H92" s="72"/>
      <c r="I92" s="299" t="s">
        <v>58</v>
      </c>
      <c r="J92" s="300"/>
      <c r="K92" s="300"/>
      <c r="L92" s="300"/>
      <c r="M92" s="300"/>
      <c r="N92" s="300"/>
      <c r="O92" s="300"/>
      <c r="P92" s="300"/>
      <c r="Q92" s="300"/>
      <c r="R92" s="300"/>
      <c r="S92" s="300"/>
      <c r="T92" s="300"/>
      <c r="U92" s="300"/>
      <c r="V92" s="300"/>
      <c r="W92" s="300"/>
      <c r="X92" s="300"/>
      <c r="Y92" s="300"/>
      <c r="Z92" s="300"/>
      <c r="AA92" s="300"/>
      <c r="AB92" s="300"/>
      <c r="AC92" s="300"/>
      <c r="AD92" s="300"/>
      <c r="AE92" s="300"/>
      <c r="AF92" s="300"/>
      <c r="AG92" s="302" t="s">
        <v>59</v>
      </c>
      <c r="AH92" s="300"/>
      <c r="AI92" s="300"/>
      <c r="AJ92" s="300"/>
      <c r="AK92" s="300"/>
      <c r="AL92" s="300"/>
      <c r="AM92" s="300"/>
      <c r="AN92" s="299" t="s">
        <v>60</v>
      </c>
      <c r="AO92" s="300"/>
      <c r="AP92" s="301"/>
      <c r="AQ92" s="73" t="s">
        <v>61</v>
      </c>
      <c r="AR92" s="38"/>
      <c r="AS92" s="74" t="s">
        <v>62</v>
      </c>
      <c r="AT92" s="75" t="s">
        <v>63</v>
      </c>
      <c r="AU92" s="75" t="s">
        <v>64</v>
      </c>
      <c r="AV92" s="75" t="s">
        <v>65</v>
      </c>
      <c r="AW92" s="75" t="s">
        <v>66</v>
      </c>
      <c r="AX92" s="75" t="s">
        <v>67</v>
      </c>
      <c r="AY92" s="75" t="s">
        <v>68</v>
      </c>
      <c r="AZ92" s="75" t="s">
        <v>69</v>
      </c>
      <c r="BA92" s="75" t="s">
        <v>70</v>
      </c>
      <c r="BB92" s="75" t="s">
        <v>71</v>
      </c>
      <c r="BC92" s="75" t="s">
        <v>72</v>
      </c>
      <c r="BD92" s="76" t="s">
        <v>73</v>
      </c>
      <c r="BE92" s="33"/>
    </row>
    <row r="93" spans="1:91" s="2" customFormat="1" ht="10.9" customHeight="1">
      <c r="A93" s="33"/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8"/>
      <c r="AS93" s="77"/>
      <c r="AT93" s="78"/>
      <c r="AU93" s="78"/>
      <c r="AV93" s="78"/>
      <c r="AW93" s="78"/>
      <c r="AX93" s="78"/>
      <c r="AY93" s="78"/>
      <c r="AZ93" s="78"/>
      <c r="BA93" s="78"/>
      <c r="BB93" s="78"/>
      <c r="BC93" s="78"/>
      <c r="BD93" s="79"/>
      <c r="BE93" s="33"/>
    </row>
    <row r="94" spans="1:91" s="6" customFormat="1" ht="32.450000000000003" customHeight="1">
      <c r="B94" s="80"/>
      <c r="C94" s="81" t="s">
        <v>74</v>
      </c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305">
        <f>ROUND(SUM(AG95:AG97),2)</f>
        <v>0</v>
      </c>
      <c r="AH94" s="305"/>
      <c r="AI94" s="305"/>
      <c r="AJ94" s="305"/>
      <c r="AK94" s="305"/>
      <c r="AL94" s="305"/>
      <c r="AM94" s="305"/>
      <c r="AN94" s="306">
        <f>SUM(AG94,AT94)</f>
        <v>0</v>
      </c>
      <c r="AO94" s="306"/>
      <c r="AP94" s="306"/>
      <c r="AQ94" s="84" t="s">
        <v>1</v>
      </c>
      <c r="AR94" s="85"/>
      <c r="AS94" s="86">
        <f>ROUND(SUM(AS95:AS97),2)</f>
        <v>0</v>
      </c>
      <c r="AT94" s="87">
        <f>ROUND(SUM(AV94:AW94),2)</f>
        <v>0</v>
      </c>
      <c r="AU94" s="88">
        <f>ROUND(SUM(AU95:AU97),5)</f>
        <v>0</v>
      </c>
      <c r="AV94" s="87">
        <f>ROUND(AZ94*L29,2)</f>
        <v>0</v>
      </c>
      <c r="AW94" s="87">
        <f>ROUND(BA94*L30,2)</f>
        <v>0</v>
      </c>
      <c r="AX94" s="87">
        <f>ROUND(BB94*L29,2)</f>
        <v>0</v>
      </c>
      <c r="AY94" s="87">
        <f>ROUND(BC94*L30,2)</f>
        <v>0</v>
      </c>
      <c r="AZ94" s="87">
        <f>ROUND(SUM(AZ95:AZ97),2)</f>
        <v>0</v>
      </c>
      <c r="BA94" s="87">
        <f>ROUND(SUM(BA95:BA97),2)</f>
        <v>0</v>
      </c>
      <c r="BB94" s="87">
        <f>ROUND(SUM(BB95:BB97),2)</f>
        <v>0</v>
      </c>
      <c r="BC94" s="87">
        <f>ROUND(SUM(BC95:BC97),2)</f>
        <v>0</v>
      </c>
      <c r="BD94" s="89">
        <f>ROUND(SUM(BD95:BD97),2)</f>
        <v>0</v>
      </c>
      <c r="BS94" s="90" t="s">
        <v>75</v>
      </c>
      <c r="BT94" s="90" t="s">
        <v>76</v>
      </c>
      <c r="BU94" s="91" t="s">
        <v>77</v>
      </c>
      <c r="BV94" s="90" t="s">
        <v>78</v>
      </c>
      <c r="BW94" s="90" t="s">
        <v>5</v>
      </c>
      <c r="BX94" s="90" t="s">
        <v>79</v>
      </c>
      <c r="CL94" s="90" t="s">
        <v>1</v>
      </c>
    </row>
    <row r="95" spans="1:91" s="7" customFormat="1" ht="16.5" customHeight="1">
      <c r="A95" s="92" t="s">
        <v>80</v>
      </c>
      <c r="B95" s="93"/>
      <c r="C95" s="94"/>
      <c r="D95" s="308" t="s">
        <v>81</v>
      </c>
      <c r="E95" s="308"/>
      <c r="F95" s="308"/>
      <c r="G95" s="308"/>
      <c r="H95" s="308"/>
      <c r="I95" s="95"/>
      <c r="J95" s="308" t="s">
        <v>82</v>
      </c>
      <c r="K95" s="308"/>
      <c r="L95" s="308"/>
      <c r="M95" s="308"/>
      <c r="N95" s="308"/>
      <c r="O95" s="308"/>
      <c r="P95" s="308"/>
      <c r="Q95" s="308"/>
      <c r="R95" s="308"/>
      <c r="S95" s="308"/>
      <c r="T95" s="308"/>
      <c r="U95" s="308"/>
      <c r="V95" s="308"/>
      <c r="W95" s="308"/>
      <c r="X95" s="308"/>
      <c r="Y95" s="308"/>
      <c r="Z95" s="308"/>
      <c r="AA95" s="308"/>
      <c r="AB95" s="308"/>
      <c r="AC95" s="308"/>
      <c r="AD95" s="308"/>
      <c r="AE95" s="308"/>
      <c r="AF95" s="308"/>
      <c r="AG95" s="303">
        <f>'1 - Architektúra (Strecha)'!J32</f>
        <v>0</v>
      </c>
      <c r="AH95" s="304"/>
      <c r="AI95" s="304"/>
      <c r="AJ95" s="304"/>
      <c r="AK95" s="304"/>
      <c r="AL95" s="304"/>
      <c r="AM95" s="304"/>
      <c r="AN95" s="303">
        <f>SUM(AG95,AT95)</f>
        <v>0</v>
      </c>
      <c r="AO95" s="304"/>
      <c r="AP95" s="304"/>
      <c r="AQ95" s="96" t="s">
        <v>83</v>
      </c>
      <c r="AR95" s="97"/>
      <c r="AS95" s="98">
        <v>0</v>
      </c>
      <c r="AT95" s="99">
        <f>ROUND(SUM(AV95:AW95),2)</f>
        <v>0</v>
      </c>
      <c r="AU95" s="100">
        <f>'1 - Architektúra (Strecha)'!P132</f>
        <v>0</v>
      </c>
      <c r="AV95" s="99">
        <f>'1 - Architektúra (Strecha)'!J35</f>
        <v>0</v>
      </c>
      <c r="AW95" s="99">
        <f>'1 - Architektúra (Strecha)'!J36</f>
        <v>0</v>
      </c>
      <c r="AX95" s="99">
        <f>'1 - Architektúra (Strecha)'!J37</f>
        <v>0</v>
      </c>
      <c r="AY95" s="99">
        <f>'1 - Architektúra (Strecha)'!J38</f>
        <v>0</v>
      </c>
      <c r="AZ95" s="99">
        <f>'1 - Architektúra (Strecha)'!F35</f>
        <v>0</v>
      </c>
      <c r="BA95" s="99">
        <f>'1 - Architektúra (Strecha)'!F36</f>
        <v>0</v>
      </c>
      <c r="BB95" s="99">
        <f>'1 - Architektúra (Strecha)'!F37</f>
        <v>0</v>
      </c>
      <c r="BC95" s="99">
        <f>'1 - Architektúra (Strecha)'!F38</f>
        <v>0</v>
      </c>
      <c r="BD95" s="101">
        <f>'1 - Architektúra (Strecha)'!F39</f>
        <v>0</v>
      </c>
      <c r="BT95" s="102" t="s">
        <v>81</v>
      </c>
      <c r="BV95" s="102" t="s">
        <v>78</v>
      </c>
      <c r="BW95" s="102" t="s">
        <v>84</v>
      </c>
      <c r="BX95" s="102" t="s">
        <v>5</v>
      </c>
      <c r="CL95" s="102" t="s">
        <v>1</v>
      </c>
      <c r="CM95" s="102" t="s">
        <v>76</v>
      </c>
    </row>
    <row r="96" spans="1:91" s="7" customFormat="1" ht="16.5" customHeight="1">
      <c r="A96" s="92" t="s">
        <v>80</v>
      </c>
      <c r="B96" s="93"/>
      <c r="C96" s="94"/>
      <c r="D96" s="308" t="s">
        <v>85</v>
      </c>
      <c r="E96" s="308"/>
      <c r="F96" s="308"/>
      <c r="G96" s="308"/>
      <c r="H96" s="308"/>
      <c r="I96" s="95"/>
      <c r="J96" s="308" t="s">
        <v>86</v>
      </c>
      <c r="K96" s="308"/>
      <c r="L96" s="308"/>
      <c r="M96" s="308"/>
      <c r="N96" s="308"/>
      <c r="O96" s="308"/>
      <c r="P96" s="308"/>
      <c r="Q96" s="308"/>
      <c r="R96" s="308"/>
      <c r="S96" s="308"/>
      <c r="T96" s="308"/>
      <c r="U96" s="308"/>
      <c r="V96" s="308"/>
      <c r="W96" s="308"/>
      <c r="X96" s="308"/>
      <c r="Y96" s="308"/>
      <c r="Z96" s="308"/>
      <c r="AA96" s="308"/>
      <c r="AB96" s="308"/>
      <c r="AC96" s="308"/>
      <c r="AD96" s="308"/>
      <c r="AE96" s="308"/>
      <c r="AF96" s="308"/>
      <c r="AG96" s="303">
        <f>'2 - Bleskozvod (Strecha)'!J32</f>
        <v>0</v>
      </c>
      <c r="AH96" s="304"/>
      <c r="AI96" s="304"/>
      <c r="AJ96" s="304"/>
      <c r="AK96" s="304"/>
      <c r="AL96" s="304"/>
      <c r="AM96" s="304"/>
      <c r="AN96" s="303">
        <f>SUM(AG96,AT96)</f>
        <v>0</v>
      </c>
      <c r="AO96" s="304"/>
      <c r="AP96" s="304"/>
      <c r="AQ96" s="96" t="s">
        <v>83</v>
      </c>
      <c r="AR96" s="97"/>
      <c r="AS96" s="98">
        <v>0</v>
      </c>
      <c r="AT96" s="99">
        <f>ROUND(SUM(AV96:AW96),2)</f>
        <v>0</v>
      </c>
      <c r="AU96" s="100">
        <f>'2 - Bleskozvod (Strecha)'!P130</f>
        <v>0</v>
      </c>
      <c r="AV96" s="99">
        <f>'2 - Bleskozvod (Strecha)'!J35</f>
        <v>0</v>
      </c>
      <c r="AW96" s="99">
        <f>'2 - Bleskozvod (Strecha)'!J36</f>
        <v>0</v>
      </c>
      <c r="AX96" s="99">
        <f>'2 - Bleskozvod (Strecha)'!J37</f>
        <v>0</v>
      </c>
      <c r="AY96" s="99">
        <f>'2 - Bleskozvod (Strecha)'!J38</f>
        <v>0</v>
      </c>
      <c r="AZ96" s="99">
        <f>'2 - Bleskozvod (Strecha)'!F35</f>
        <v>0</v>
      </c>
      <c r="BA96" s="99">
        <f>'2 - Bleskozvod (Strecha)'!F36</f>
        <v>0</v>
      </c>
      <c r="BB96" s="99">
        <f>'2 - Bleskozvod (Strecha)'!F37</f>
        <v>0</v>
      </c>
      <c r="BC96" s="99">
        <f>'2 - Bleskozvod (Strecha)'!F38</f>
        <v>0</v>
      </c>
      <c r="BD96" s="101">
        <f>'2 - Bleskozvod (Strecha)'!F39</f>
        <v>0</v>
      </c>
      <c r="BT96" s="102" t="s">
        <v>81</v>
      </c>
      <c r="BV96" s="102" t="s">
        <v>78</v>
      </c>
      <c r="BW96" s="102" t="s">
        <v>87</v>
      </c>
      <c r="BX96" s="102" t="s">
        <v>5</v>
      </c>
      <c r="CL96" s="102" t="s">
        <v>1</v>
      </c>
      <c r="CM96" s="102" t="s">
        <v>76</v>
      </c>
    </row>
    <row r="97" spans="1:91" s="7" customFormat="1" ht="16.5" customHeight="1">
      <c r="A97" s="92" t="s">
        <v>80</v>
      </c>
      <c r="B97" s="93"/>
      <c r="C97" s="94"/>
      <c r="D97" s="308" t="s">
        <v>88</v>
      </c>
      <c r="E97" s="308"/>
      <c r="F97" s="308"/>
      <c r="G97" s="308"/>
      <c r="H97" s="308"/>
      <c r="I97" s="95"/>
      <c r="J97" s="308" t="s">
        <v>89</v>
      </c>
      <c r="K97" s="308"/>
      <c r="L97" s="308"/>
      <c r="M97" s="308"/>
      <c r="N97" s="308"/>
      <c r="O97" s="308"/>
      <c r="P97" s="308"/>
      <c r="Q97" s="308"/>
      <c r="R97" s="308"/>
      <c r="S97" s="308"/>
      <c r="T97" s="308"/>
      <c r="U97" s="308"/>
      <c r="V97" s="308"/>
      <c r="W97" s="308"/>
      <c r="X97" s="308"/>
      <c r="Y97" s="308"/>
      <c r="Z97" s="308"/>
      <c r="AA97" s="308"/>
      <c r="AB97" s="308"/>
      <c r="AC97" s="308"/>
      <c r="AD97" s="308"/>
      <c r="AE97" s="308"/>
      <c r="AF97" s="308"/>
      <c r="AG97" s="303">
        <f>'3 - Svetelná elektroinšta...'!J32</f>
        <v>0</v>
      </c>
      <c r="AH97" s="304"/>
      <c r="AI97" s="304"/>
      <c r="AJ97" s="304"/>
      <c r="AK97" s="304"/>
      <c r="AL97" s="304"/>
      <c r="AM97" s="304"/>
      <c r="AN97" s="303">
        <f>SUM(AG97,AT97)</f>
        <v>0</v>
      </c>
      <c r="AO97" s="304"/>
      <c r="AP97" s="304"/>
      <c r="AQ97" s="96" t="s">
        <v>83</v>
      </c>
      <c r="AR97" s="97"/>
      <c r="AS97" s="103">
        <v>0</v>
      </c>
      <c r="AT97" s="104">
        <f>ROUND(SUM(AV97:AW97),2)</f>
        <v>0</v>
      </c>
      <c r="AU97" s="105">
        <f>'3 - Svetelná elektroinšta...'!P129</f>
        <v>0</v>
      </c>
      <c r="AV97" s="104">
        <f>'3 - Svetelná elektroinšta...'!J35</f>
        <v>0</v>
      </c>
      <c r="AW97" s="104">
        <f>'3 - Svetelná elektroinšta...'!J36</f>
        <v>0</v>
      </c>
      <c r="AX97" s="104">
        <f>'3 - Svetelná elektroinšta...'!J37</f>
        <v>0</v>
      </c>
      <c r="AY97" s="104">
        <f>'3 - Svetelná elektroinšta...'!J38</f>
        <v>0</v>
      </c>
      <c r="AZ97" s="104">
        <f>'3 - Svetelná elektroinšta...'!F35</f>
        <v>0</v>
      </c>
      <c r="BA97" s="104">
        <f>'3 - Svetelná elektroinšta...'!F36</f>
        <v>0</v>
      </c>
      <c r="BB97" s="104">
        <f>'3 - Svetelná elektroinšta...'!F37</f>
        <v>0</v>
      </c>
      <c r="BC97" s="104">
        <f>'3 - Svetelná elektroinšta...'!F38</f>
        <v>0</v>
      </c>
      <c r="BD97" s="106">
        <f>'3 - Svetelná elektroinšta...'!F39</f>
        <v>0</v>
      </c>
      <c r="BT97" s="102" t="s">
        <v>81</v>
      </c>
      <c r="BV97" s="102" t="s">
        <v>78</v>
      </c>
      <c r="BW97" s="102" t="s">
        <v>90</v>
      </c>
      <c r="BX97" s="102" t="s">
        <v>5</v>
      </c>
      <c r="CL97" s="102" t="s">
        <v>1</v>
      </c>
      <c r="CM97" s="102" t="s">
        <v>76</v>
      </c>
    </row>
    <row r="98" spans="1:91" s="2" customFormat="1" ht="30" customHeight="1">
      <c r="A98" s="33"/>
      <c r="B98" s="34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8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</row>
    <row r="99" spans="1:91" s="2" customFormat="1" ht="6.95" customHeight="1">
      <c r="A99" s="33"/>
      <c r="B99" s="53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38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</row>
  </sheetData>
  <sheetProtection algorithmName="SHA-512" hashValue="+YL1PXEEJ/v/rDM2VnJny5DC/YH9LzivEeRv6xWEHt6P4gJOY/+D7hKrIyj97bDH5nGF0VpfMdfqHScvBen1RA==" saltValue="IA2YNxp2RZijeIAxGQ6RavDpVXETJ3ZjGMDS/qyHGenJRoZJ3BDbZwzxdVC3TA4YcN+8Xpfb1eAn/RAsd1aNcg==" spinCount="100000" sheet="1" objects="1" scenarios="1" formatColumns="0" formatRows="0"/>
  <mergeCells count="50">
    <mergeCell ref="D96:H96"/>
    <mergeCell ref="J96:AF96"/>
    <mergeCell ref="D97:H97"/>
    <mergeCell ref="J97:AF97"/>
    <mergeCell ref="AG94:AM94"/>
    <mergeCell ref="AN94:AP94"/>
    <mergeCell ref="C92:G92"/>
    <mergeCell ref="I92:AF92"/>
    <mergeCell ref="D95:H95"/>
    <mergeCell ref="J95:AF95"/>
    <mergeCell ref="AN95:AP95"/>
    <mergeCell ref="AG95:AM95"/>
    <mergeCell ref="AN96:AP96"/>
    <mergeCell ref="AG96:AM96"/>
    <mergeCell ref="AN97:AP97"/>
    <mergeCell ref="AG97:AM97"/>
    <mergeCell ref="L30:P30"/>
    <mergeCell ref="L31:P31"/>
    <mergeCell ref="L32:P32"/>
    <mergeCell ref="L33:P33"/>
    <mergeCell ref="AN92:AP92"/>
    <mergeCell ref="AG92:AM92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5" location="'1 - Architektúra (Strecha)'!C2" display="/"/>
    <hyperlink ref="A96" location="'2 - Bleskozvod (Strecha)'!C2" display="/"/>
    <hyperlink ref="A97" location="'3 - Svetelná elektroinšta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11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07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7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AT2" s="16" t="s">
        <v>84</v>
      </c>
    </row>
    <row r="3" spans="1:46" s="1" customFormat="1" ht="6.95" customHeight="1">
      <c r="B3" s="108"/>
      <c r="C3" s="109"/>
      <c r="D3" s="109"/>
      <c r="E3" s="109"/>
      <c r="F3" s="109"/>
      <c r="G3" s="109"/>
      <c r="H3" s="109"/>
      <c r="I3" s="110"/>
      <c r="J3" s="109"/>
      <c r="K3" s="109"/>
      <c r="L3" s="19"/>
      <c r="AT3" s="16" t="s">
        <v>76</v>
      </c>
    </row>
    <row r="4" spans="1:46" s="1" customFormat="1" ht="24.95" customHeight="1">
      <c r="B4" s="19"/>
      <c r="D4" s="111" t="s">
        <v>91</v>
      </c>
      <c r="I4" s="107"/>
      <c r="L4" s="19"/>
      <c r="M4" s="112" t="s">
        <v>9</v>
      </c>
      <c r="AT4" s="16" t="s">
        <v>4</v>
      </c>
    </row>
    <row r="5" spans="1:46" s="1" customFormat="1" ht="6.95" customHeight="1">
      <c r="B5" s="19"/>
      <c r="I5" s="107"/>
      <c r="L5" s="19"/>
    </row>
    <row r="6" spans="1:46" s="1" customFormat="1" ht="12" customHeight="1">
      <c r="B6" s="19"/>
      <c r="D6" s="113" t="s">
        <v>14</v>
      </c>
      <c r="I6" s="107"/>
      <c r="L6" s="19"/>
    </row>
    <row r="7" spans="1:46" s="1" customFormat="1" ht="16.5" customHeight="1">
      <c r="B7" s="19"/>
      <c r="E7" s="309" t="str">
        <f>'Rekapitulácia stavby'!K6</f>
        <v>Zlepšenie energetickej hospodárnosti ZŠ Malinovského Blok E</v>
      </c>
      <c r="F7" s="310"/>
      <c r="G7" s="310"/>
      <c r="H7" s="310"/>
      <c r="I7" s="107"/>
      <c r="L7" s="19"/>
    </row>
    <row r="8" spans="1:46" s="2" customFormat="1" ht="12" customHeight="1">
      <c r="A8" s="33"/>
      <c r="B8" s="38"/>
      <c r="C8" s="33"/>
      <c r="D8" s="113" t="s">
        <v>92</v>
      </c>
      <c r="E8" s="33"/>
      <c r="F8" s="33"/>
      <c r="G8" s="33"/>
      <c r="H8" s="33"/>
      <c r="I8" s="114"/>
      <c r="J8" s="33"/>
      <c r="K8" s="33"/>
      <c r="L8" s="50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spans="1:46" s="2" customFormat="1" ht="16.5" customHeight="1">
      <c r="A9" s="33"/>
      <c r="B9" s="38"/>
      <c r="C9" s="33"/>
      <c r="D9" s="33"/>
      <c r="E9" s="311" t="s">
        <v>93</v>
      </c>
      <c r="F9" s="312"/>
      <c r="G9" s="312"/>
      <c r="H9" s="312"/>
      <c r="I9" s="114"/>
      <c r="J9" s="33"/>
      <c r="K9" s="33"/>
      <c r="L9" s="50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pans="1:46" s="2" customFormat="1" ht="11.25">
      <c r="A10" s="33"/>
      <c r="B10" s="38"/>
      <c r="C10" s="33"/>
      <c r="D10" s="33"/>
      <c r="E10" s="33"/>
      <c r="F10" s="33"/>
      <c r="G10" s="33"/>
      <c r="H10" s="33"/>
      <c r="I10" s="114"/>
      <c r="J10" s="33"/>
      <c r="K10" s="33"/>
      <c r="L10" s="50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46" s="2" customFormat="1" ht="12" customHeight="1">
      <c r="A11" s="33"/>
      <c r="B11" s="38"/>
      <c r="C11" s="33"/>
      <c r="D11" s="113" t="s">
        <v>16</v>
      </c>
      <c r="E11" s="33"/>
      <c r="F11" s="115" t="s">
        <v>1</v>
      </c>
      <c r="G11" s="33"/>
      <c r="H11" s="33"/>
      <c r="I11" s="116" t="s">
        <v>17</v>
      </c>
      <c r="J11" s="115" t="s">
        <v>1</v>
      </c>
      <c r="K11" s="33"/>
      <c r="L11" s="50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spans="1:46" s="2" customFormat="1" ht="12" customHeight="1">
      <c r="A12" s="33"/>
      <c r="B12" s="38"/>
      <c r="C12" s="33"/>
      <c r="D12" s="113" t="s">
        <v>18</v>
      </c>
      <c r="E12" s="33"/>
      <c r="F12" s="115" t="s">
        <v>19</v>
      </c>
      <c r="G12" s="33"/>
      <c r="H12" s="33"/>
      <c r="I12" s="116" t="s">
        <v>20</v>
      </c>
      <c r="J12" s="117" t="str">
        <f>'Rekapitulácia stavby'!AN8</f>
        <v>13. 9. 2019</v>
      </c>
      <c r="K12" s="33"/>
      <c r="L12" s="50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spans="1:46" s="2" customFormat="1" ht="10.9" customHeight="1">
      <c r="A13" s="33"/>
      <c r="B13" s="38"/>
      <c r="C13" s="33"/>
      <c r="D13" s="33"/>
      <c r="E13" s="33"/>
      <c r="F13" s="33"/>
      <c r="G13" s="33"/>
      <c r="H13" s="33"/>
      <c r="I13" s="114"/>
      <c r="J13" s="33"/>
      <c r="K13" s="33"/>
      <c r="L13" s="50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46" s="2" customFormat="1" ht="12" customHeight="1">
      <c r="A14" s="33"/>
      <c r="B14" s="38"/>
      <c r="C14" s="33"/>
      <c r="D14" s="113" t="s">
        <v>22</v>
      </c>
      <c r="E14" s="33"/>
      <c r="F14" s="33"/>
      <c r="G14" s="33"/>
      <c r="H14" s="33"/>
      <c r="I14" s="116" t="s">
        <v>23</v>
      </c>
      <c r="J14" s="115" t="s">
        <v>24</v>
      </c>
      <c r="K14" s="33"/>
      <c r="L14" s="50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46" s="2" customFormat="1" ht="18" customHeight="1">
      <c r="A15" s="33"/>
      <c r="B15" s="38"/>
      <c r="C15" s="33"/>
      <c r="D15" s="33"/>
      <c r="E15" s="115" t="s">
        <v>25</v>
      </c>
      <c r="F15" s="33"/>
      <c r="G15" s="33"/>
      <c r="H15" s="33"/>
      <c r="I15" s="116" t="s">
        <v>26</v>
      </c>
      <c r="J15" s="115" t="s">
        <v>1</v>
      </c>
      <c r="K15" s="33"/>
      <c r="L15" s="50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46" s="2" customFormat="1" ht="6.95" customHeight="1">
      <c r="A16" s="33"/>
      <c r="B16" s="38"/>
      <c r="C16" s="33"/>
      <c r="D16" s="33"/>
      <c r="E16" s="33"/>
      <c r="F16" s="33"/>
      <c r="G16" s="33"/>
      <c r="H16" s="33"/>
      <c r="I16" s="114"/>
      <c r="J16" s="33"/>
      <c r="K16" s="33"/>
      <c r="L16" s="50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13" t="s">
        <v>27</v>
      </c>
      <c r="E17" s="33"/>
      <c r="F17" s="33"/>
      <c r="G17" s="33"/>
      <c r="H17" s="33"/>
      <c r="I17" s="116" t="s">
        <v>23</v>
      </c>
      <c r="J17" s="29" t="str">
        <f>'Rekapitulácia stavby'!AN13</f>
        <v>Vyplň údaj</v>
      </c>
      <c r="K17" s="33"/>
      <c r="L17" s="50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13" t="str">
        <f>'Rekapitulácia stavby'!E14</f>
        <v>Vyplň údaj</v>
      </c>
      <c r="F18" s="314"/>
      <c r="G18" s="314"/>
      <c r="H18" s="314"/>
      <c r="I18" s="116" t="s">
        <v>26</v>
      </c>
      <c r="J18" s="29" t="str">
        <f>'Rekapitulácia stavby'!AN14</f>
        <v>Vyplň údaj</v>
      </c>
      <c r="K18" s="33"/>
      <c r="L18" s="50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5" customHeight="1">
      <c r="A19" s="33"/>
      <c r="B19" s="38"/>
      <c r="C19" s="33"/>
      <c r="D19" s="33"/>
      <c r="E19" s="33"/>
      <c r="F19" s="33"/>
      <c r="G19" s="33"/>
      <c r="H19" s="33"/>
      <c r="I19" s="114"/>
      <c r="J19" s="33"/>
      <c r="K19" s="33"/>
      <c r="L19" s="50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13" t="s">
        <v>29</v>
      </c>
      <c r="E20" s="33"/>
      <c r="F20" s="33"/>
      <c r="G20" s="33"/>
      <c r="H20" s="33"/>
      <c r="I20" s="116" t="s">
        <v>23</v>
      </c>
      <c r="J20" s="115" t="s">
        <v>1</v>
      </c>
      <c r="K20" s="33"/>
      <c r="L20" s="50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15" t="s">
        <v>30</v>
      </c>
      <c r="F21" s="33"/>
      <c r="G21" s="33"/>
      <c r="H21" s="33"/>
      <c r="I21" s="116" t="s">
        <v>26</v>
      </c>
      <c r="J21" s="115" t="s">
        <v>1</v>
      </c>
      <c r="K21" s="33"/>
      <c r="L21" s="50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5" customHeight="1">
      <c r="A22" s="33"/>
      <c r="B22" s="38"/>
      <c r="C22" s="33"/>
      <c r="D22" s="33"/>
      <c r="E22" s="33"/>
      <c r="F22" s="33"/>
      <c r="G22" s="33"/>
      <c r="H22" s="33"/>
      <c r="I22" s="114"/>
      <c r="J22" s="33"/>
      <c r="K22" s="33"/>
      <c r="L22" s="50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13" t="s">
        <v>33</v>
      </c>
      <c r="E23" s="33"/>
      <c r="F23" s="33"/>
      <c r="G23" s="33"/>
      <c r="H23" s="33"/>
      <c r="I23" s="116" t="s">
        <v>23</v>
      </c>
      <c r="J23" s="115" t="s">
        <v>1</v>
      </c>
      <c r="K23" s="33"/>
      <c r="L23" s="50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15" t="s">
        <v>34</v>
      </c>
      <c r="F24" s="33"/>
      <c r="G24" s="33"/>
      <c r="H24" s="33"/>
      <c r="I24" s="116" t="s">
        <v>26</v>
      </c>
      <c r="J24" s="115" t="s">
        <v>1</v>
      </c>
      <c r="K24" s="33"/>
      <c r="L24" s="50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5" customHeight="1">
      <c r="A25" s="33"/>
      <c r="B25" s="38"/>
      <c r="C25" s="33"/>
      <c r="D25" s="33"/>
      <c r="E25" s="33"/>
      <c r="F25" s="33"/>
      <c r="G25" s="33"/>
      <c r="H25" s="33"/>
      <c r="I25" s="114"/>
      <c r="J25" s="33"/>
      <c r="K25" s="33"/>
      <c r="L25" s="50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13" t="s">
        <v>35</v>
      </c>
      <c r="E26" s="33"/>
      <c r="F26" s="33"/>
      <c r="G26" s="33"/>
      <c r="H26" s="33"/>
      <c r="I26" s="114"/>
      <c r="J26" s="33"/>
      <c r="K26" s="33"/>
      <c r="L26" s="50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6.5" customHeight="1">
      <c r="A27" s="118"/>
      <c r="B27" s="119"/>
      <c r="C27" s="118"/>
      <c r="D27" s="118"/>
      <c r="E27" s="315" t="s">
        <v>1</v>
      </c>
      <c r="F27" s="315"/>
      <c r="G27" s="315"/>
      <c r="H27" s="315"/>
      <c r="I27" s="120"/>
      <c r="J27" s="118"/>
      <c r="K27" s="118"/>
      <c r="L27" s="121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</row>
    <row r="28" spans="1:31" s="2" customFormat="1" ht="6.95" customHeight="1">
      <c r="A28" s="33"/>
      <c r="B28" s="38"/>
      <c r="C28" s="33"/>
      <c r="D28" s="33"/>
      <c r="E28" s="33"/>
      <c r="F28" s="33"/>
      <c r="G28" s="33"/>
      <c r="H28" s="33"/>
      <c r="I28" s="114"/>
      <c r="J28" s="33"/>
      <c r="K28" s="33"/>
      <c r="L28" s="50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5" customHeight="1">
      <c r="A29" s="33"/>
      <c r="B29" s="38"/>
      <c r="C29" s="33"/>
      <c r="D29" s="122"/>
      <c r="E29" s="122"/>
      <c r="F29" s="122"/>
      <c r="G29" s="122"/>
      <c r="H29" s="122"/>
      <c r="I29" s="123"/>
      <c r="J29" s="122"/>
      <c r="K29" s="122"/>
      <c r="L29" s="50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14.45" customHeight="1">
      <c r="A30" s="33"/>
      <c r="B30" s="38"/>
      <c r="C30" s="33"/>
      <c r="D30" s="115" t="s">
        <v>94</v>
      </c>
      <c r="E30" s="33"/>
      <c r="F30" s="33"/>
      <c r="G30" s="33"/>
      <c r="H30" s="33"/>
      <c r="I30" s="114"/>
      <c r="J30" s="124">
        <f>J96</f>
        <v>0</v>
      </c>
      <c r="K30" s="33"/>
      <c r="L30" s="50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14.45" customHeight="1">
      <c r="A31" s="33"/>
      <c r="B31" s="38"/>
      <c r="C31" s="33"/>
      <c r="D31" s="125" t="s">
        <v>95</v>
      </c>
      <c r="E31" s="33"/>
      <c r="F31" s="33"/>
      <c r="G31" s="33"/>
      <c r="H31" s="33"/>
      <c r="I31" s="114"/>
      <c r="J31" s="124">
        <f>J105</f>
        <v>0</v>
      </c>
      <c r="K31" s="33"/>
      <c r="L31" s="50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25.35" customHeight="1">
      <c r="A32" s="33"/>
      <c r="B32" s="38"/>
      <c r="C32" s="33"/>
      <c r="D32" s="126" t="s">
        <v>36</v>
      </c>
      <c r="E32" s="33"/>
      <c r="F32" s="33"/>
      <c r="G32" s="33"/>
      <c r="H32" s="33"/>
      <c r="I32" s="114"/>
      <c r="J32" s="127">
        <f>ROUND(J30 + J31, 2)</f>
        <v>0</v>
      </c>
      <c r="K32" s="33"/>
      <c r="L32" s="50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6.95" customHeight="1">
      <c r="A33" s="33"/>
      <c r="B33" s="38"/>
      <c r="C33" s="33"/>
      <c r="D33" s="122"/>
      <c r="E33" s="122"/>
      <c r="F33" s="122"/>
      <c r="G33" s="122"/>
      <c r="H33" s="122"/>
      <c r="I33" s="123"/>
      <c r="J33" s="122"/>
      <c r="K33" s="122"/>
      <c r="L33" s="50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5" customHeight="1">
      <c r="A34" s="33"/>
      <c r="B34" s="38"/>
      <c r="C34" s="33"/>
      <c r="D34" s="33"/>
      <c r="E34" s="33"/>
      <c r="F34" s="128" t="s">
        <v>38</v>
      </c>
      <c r="G34" s="33"/>
      <c r="H34" s="33"/>
      <c r="I34" s="129" t="s">
        <v>37</v>
      </c>
      <c r="J34" s="128" t="s">
        <v>39</v>
      </c>
      <c r="K34" s="33"/>
      <c r="L34" s="50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5" customHeight="1">
      <c r="A35" s="33"/>
      <c r="B35" s="38"/>
      <c r="C35" s="33"/>
      <c r="D35" s="130" t="s">
        <v>40</v>
      </c>
      <c r="E35" s="113" t="s">
        <v>41</v>
      </c>
      <c r="F35" s="131">
        <f>ROUND((SUM(BE105:BE112) + SUM(BE132:BE210)),  2)</f>
        <v>0</v>
      </c>
      <c r="G35" s="33"/>
      <c r="H35" s="33"/>
      <c r="I35" s="132">
        <v>0.2</v>
      </c>
      <c r="J35" s="131">
        <f>ROUND(((SUM(BE105:BE112) + SUM(BE132:BE210))*I35),  2)</f>
        <v>0</v>
      </c>
      <c r="K35" s="33"/>
      <c r="L35" s="50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5" customHeight="1">
      <c r="A36" s="33"/>
      <c r="B36" s="38"/>
      <c r="C36" s="33"/>
      <c r="D36" s="33"/>
      <c r="E36" s="113" t="s">
        <v>42</v>
      </c>
      <c r="F36" s="131">
        <f>ROUND((SUM(BF105:BF112) + SUM(BF132:BF210)),  2)</f>
        <v>0</v>
      </c>
      <c r="G36" s="33"/>
      <c r="H36" s="33"/>
      <c r="I36" s="132">
        <v>0.2</v>
      </c>
      <c r="J36" s="131">
        <f>ROUND(((SUM(BF105:BF112) + SUM(BF132:BF210))*I36),  2)</f>
        <v>0</v>
      </c>
      <c r="K36" s="33"/>
      <c r="L36" s="50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5" hidden="1" customHeight="1">
      <c r="A37" s="33"/>
      <c r="B37" s="38"/>
      <c r="C37" s="33"/>
      <c r="D37" s="33"/>
      <c r="E37" s="113" t="s">
        <v>43</v>
      </c>
      <c r="F37" s="131">
        <f>ROUND((SUM(BG105:BG112) + SUM(BG132:BG210)),  2)</f>
        <v>0</v>
      </c>
      <c r="G37" s="33"/>
      <c r="H37" s="33"/>
      <c r="I37" s="132">
        <v>0.2</v>
      </c>
      <c r="J37" s="131">
        <f>0</f>
        <v>0</v>
      </c>
      <c r="K37" s="33"/>
      <c r="L37" s="50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14.45" hidden="1" customHeight="1">
      <c r="A38" s="33"/>
      <c r="B38" s="38"/>
      <c r="C38" s="33"/>
      <c r="D38" s="33"/>
      <c r="E38" s="113" t="s">
        <v>44</v>
      </c>
      <c r="F38" s="131">
        <f>ROUND((SUM(BH105:BH112) + SUM(BH132:BH210)),  2)</f>
        <v>0</v>
      </c>
      <c r="G38" s="33"/>
      <c r="H38" s="33"/>
      <c r="I38" s="132">
        <v>0.2</v>
      </c>
      <c r="J38" s="131">
        <f>0</f>
        <v>0</v>
      </c>
      <c r="K38" s="33"/>
      <c r="L38" s="50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14.45" hidden="1" customHeight="1">
      <c r="A39" s="33"/>
      <c r="B39" s="38"/>
      <c r="C39" s="33"/>
      <c r="D39" s="33"/>
      <c r="E39" s="113" t="s">
        <v>45</v>
      </c>
      <c r="F39" s="131">
        <f>ROUND((SUM(BI105:BI112) + SUM(BI132:BI210)),  2)</f>
        <v>0</v>
      </c>
      <c r="G39" s="33"/>
      <c r="H39" s="33"/>
      <c r="I39" s="132">
        <v>0</v>
      </c>
      <c r="J39" s="131">
        <f>0</f>
        <v>0</v>
      </c>
      <c r="K39" s="33"/>
      <c r="L39" s="50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6.95" customHeight="1">
      <c r="A40" s="33"/>
      <c r="B40" s="38"/>
      <c r="C40" s="33"/>
      <c r="D40" s="33"/>
      <c r="E40" s="33"/>
      <c r="F40" s="33"/>
      <c r="G40" s="33"/>
      <c r="H40" s="33"/>
      <c r="I40" s="114"/>
      <c r="J40" s="33"/>
      <c r="K40" s="33"/>
      <c r="L40" s="50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1" spans="1:31" s="2" customFormat="1" ht="25.35" customHeight="1">
      <c r="A41" s="33"/>
      <c r="B41" s="38"/>
      <c r="C41" s="133"/>
      <c r="D41" s="134" t="s">
        <v>46</v>
      </c>
      <c r="E41" s="135"/>
      <c r="F41" s="135"/>
      <c r="G41" s="136" t="s">
        <v>47</v>
      </c>
      <c r="H41" s="137" t="s">
        <v>48</v>
      </c>
      <c r="I41" s="138"/>
      <c r="J41" s="139">
        <f>SUM(J32:J39)</f>
        <v>0</v>
      </c>
      <c r="K41" s="140"/>
      <c r="L41" s="50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</row>
    <row r="42" spans="1:31" s="2" customFormat="1" ht="14.45" customHeight="1">
      <c r="A42" s="33"/>
      <c r="B42" s="38"/>
      <c r="C42" s="33"/>
      <c r="D42" s="33"/>
      <c r="E42" s="33"/>
      <c r="F42" s="33"/>
      <c r="G42" s="33"/>
      <c r="H42" s="33"/>
      <c r="I42" s="114"/>
      <c r="J42" s="33"/>
      <c r="K42" s="33"/>
      <c r="L42" s="50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</row>
    <row r="43" spans="1:31" s="1" customFormat="1" ht="14.45" customHeight="1">
      <c r="B43" s="19"/>
      <c r="I43" s="107"/>
      <c r="L43" s="19"/>
    </row>
    <row r="44" spans="1:31" s="1" customFormat="1" ht="14.45" customHeight="1">
      <c r="B44" s="19"/>
      <c r="I44" s="107"/>
      <c r="L44" s="19"/>
    </row>
    <row r="45" spans="1:31" s="1" customFormat="1" ht="14.45" customHeight="1">
      <c r="B45" s="19"/>
      <c r="I45" s="107"/>
      <c r="L45" s="19"/>
    </row>
    <row r="46" spans="1:31" s="1" customFormat="1" ht="14.45" customHeight="1">
      <c r="B46" s="19"/>
      <c r="I46" s="107"/>
      <c r="L46" s="19"/>
    </row>
    <row r="47" spans="1:31" s="1" customFormat="1" ht="14.45" customHeight="1">
      <c r="B47" s="19"/>
      <c r="I47" s="107"/>
      <c r="L47" s="19"/>
    </row>
    <row r="48" spans="1:31" s="1" customFormat="1" ht="14.45" customHeight="1">
      <c r="B48" s="19"/>
      <c r="I48" s="107"/>
      <c r="L48" s="19"/>
    </row>
    <row r="49" spans="1:31" s="1" customFormat="1" ht="14.45" customHeight="1">
      <c r="B49" s="19"/>
      <c r="I49" s="107"/>
      <c r="L49" s="19"/>
    </row>
    <row r="50" spans="1:31" s="2" customFormat="1" ht="14.45" customHeight="1">
      <c r="B50" s="50"/>
      <c r="D50" s="141" t="s">
        <v>49</v>
      </c>
      <c r="E50" s="142"/>
      <c r="F50" s="142"/>
      <c r="G50" s="141" t="s">
        <v>50</v>
      </c>
      <c r="H50" s="142"/>
      <c r="I50" s="143"/>
      <c r="J50" s="142"/>
      <c r="K50" s="142"/>
      <c r="L50" s="50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 ht="12.75">
      <c r="A61" s="33"/>
      <c r="B61" s="38"/>
      <c r="C61" s="33"/>
      <c r="D61" s="144" t="s">
        <v>51</v>
      </c>
      <c r="E61" s="145"/>
      <c r="F61" s="146" t="s">
        <v>52</v>
      </c>
      <c r="G61" s="144" t="s">
        <v>51</v>
      </c>
      <c r="H61" s="145"/>
      <c r="I61" s="147"/>
      <c r="J61" s="148" t="s">
        <v>52</v>
      </c>
      <c r="K61" s="145"/>
      <c r="L61" s="50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 ht="12.75">
      <c r="A65" s="33"/>
      <c r="B65" s="38"/>
      <c r="C65" s="33"/>
      <c r="D65" s="141" t="s">
        <v>53</v>
      </c>
      <c r="E65" s="149"/>
      <c r="F65" s="149"/>
      <c r="G65" s="141" t="s">
        <v>54</v>
      </c>
      <c r="H65" s="149"/>
      <c r="I65" s="150"/>
      <c r="J65" s="149"/>
      <c r="K65" s="149"/>
      <c r="L65" s="50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 ht="12.75">
      <c r="A76" s="33"/>
      <c r="B76" s="38"/>
      <c r="C76" s="33"/>
      <c r="D76" s="144" t="s">
        <v>51</v>
      </c>
      <c r="E76" s="145"/>
      <c r="F76" s="146" t="s">
        <v>52</v>
      </c>
      <c r="G76" s="144" t="s">
        <v>51</v>
      </c>
      <c r="H76" s="145"/>
      <c r="I76" s="147"/>
      <c r="J76" s="148" t="s">
        <v>52</v>
      </c>
      <c r="K76" s="145"/>
      <c r="L76" s="50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s="2" customFormat="1" ht="14.45" customHeight="1">
      <c r="A77" s="33"/>
      <c r="B77" s="151"/>
      <c r="C77" s="152"/>
      <c r="D77" s="152"/>
      <c r="E77" s="152"/>
      <c r="F77" s="152"/>
      <c r="G77" s="152"/>
      <c r="H77" s="152"/>
      <c r="I77" s="153"/>
      <c r="J77" s="152"/>
      <c r="K77" s="152"/>
      <c r="L77" s="50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81" spans="1:47" s="2" customFormat="1" ht="6.95" customHeight="1">
      <c r="A81" s="33"/>
      <c r="B81" s="154"/>
      <c r="C81" s="155"/>
      <c r="D81" s="155"/>
      <c r="E81" s="155"/>
      <c r="F81" s="155"/>
      <c r="G81" s="155"/>
      <c r="H81" s="155"/>
      <c r="I81" s="156"/>
      <c r="J81" s="155"/>
      <c r="K81" s="155"/>
      <c r="L81" s="50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</row>
    <row r="82" spans="1:47" s="2" customFormat="1" ht="24.95" customHeight="1">
      <c r="A82" s="33"/>
      <c r="B82" s="34"/>
      <c r="C82" s="22" t="s">
        <v>96</v>
      </c>
      <c r="D82" s="35"/>
      <c r="E82" s="35"/>
      <c r="F82" s="35"/>
      <c r="G82" s="35"/>
      <c r="H82" s="35"/>
      <c r="I82" s="114"/>
      <c r="J82" s="35"/>
      <c r="K82" s="35"/>
      <c r="L82" s="50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</row>
    <row r="83" spans="1:47" s="2" customFormat="1" ht="6.95" customHeight="1">
      <c r="A83" s="33"/>
      <c r="B83" s="34"/>
      <c r="C83" s="35"/>
      <c r="D83" s="35"/>
      <c r="E83" s="35"/>
      <c r="F83" s="35"/>
      <c r="G83" s="35"/>
      <c r="H83" s="35"/>
      <c r="I83" s="114"/>
      <c r="J83" s="35"/>
      <c r="K83" s="35"/>
      <c r="L83" s="50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</row>
    <row r="84" spans="1:47" s="2" customFormat="1" ht="12" customHeight="1">
      <c r="A84" s="33"/>
      <c r="B84" s="34"/>
      <c r="C84" s="28" t="s">
        <v>14</v>
      </c>
      <c r="D84" s="35"/>
      <c r="E84" s="35"/>
      <c r="F84" s="35"/>
      <c r="G84" s="35"/>
      <c r="H84" s="35"/>
      <c r="I84" s="114"/>
      <c r="J84" s="35"/>
      <c r="K84" s="35"/>
      <c r="L84" s="50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</row>
    <row r="85" spans="1:47" s="2" customFormat="1" ht="16.5" customHeight="1">
      <c r="A85" s="33"/>
      <c r="B85" s="34"/>
      <c r="C85" s="35"/>
      <c r="D85" s="35"/>
      <c r="E85" s="316" t="str">
        <f>E7</f>
        <v>Zlepšenie energetickej hospodárnosti ZŠ Malinovského Blok E</v>
      </c>
      <c r="F85" s="317"/>
      <c r="G85" s="317"/>
      <c r="H85" s="317"/>
      <c r="I85" s="114"/>
      <c r="J85" s="35"/>
      <c r="K85" s="35"/>
      <c r="L85" s="50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</row>
    <row r="86" spans="1:47" s="2" customFormat="1" ht="12" customHeight="1">
      <c r="A86" s="33"/>
      <c r="B86" s="34"/>
      <c r="C86" s="28" t="s">
        <v>92</v>
      </c>
      <c r="D86" s="35"/>
      <c r="E86" s="35"/>
      <c r="F86" s="35"/>
      <c r="G86" s="35"/>
      <c r="H86" s="35"/>
      <c r="I86" s="114"/>
      <c r="J86" s="35"/>
      <c r="K86" s="35"/>
      <c r="L86" s="50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</row>
    <row r="87" spans="1:47" s="2" customFormat="1" ht="16.5" customHeight="1">
      <c r="A87" s="33"/>
      <c r="B87" s="34"/>
      <c r="C87" s="35"/>
      <c r="D87" s="35"/>
      <c r="E87" s="288" t="str">
        <f>E9</f>
        <v>1 - Architektúra (Strecha)</v>
      </c>
      <c r="F87" s="318"/>
      <c r="G87" s="318"/>
      <c r="H87" s="318"/>
      <c r="I87" s="114"/>
      <c r="J87" s="35"/>
      <c r="K87" s="35"/>
      <c r="L87" s="50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</row>
    <row r="88" spans="1:47" s="2" customFormat="1" ht="6.95" customHeight="1">
      <c r="A88" s="33"/>
      <c r="B88" s="34"/>
      <c r="C88" s="35"/>
      <c r="D88" s="35"/>
      <c r="E88" s="35"/>
      <c r="F88" s="35"/>
      <c r="G88" s="35"/>
      <c r="H88" s="35"/>
      <c r="I88" s="114"/>
      <c r="J88" s="35"/>
      <c r="K88" s="35"/>
      <c r="L88" s="50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</row>
    <row r="89" spans="1:47" s="2" customFormat="1" ht="12" customHeight="1">
      <c r="A89" s="33"/>
      <c r="B89" s="34"/>
      <c r="C89" s="28" t="s">
        <v>18</v>
      </c>
      <c r="D89" s="35"/>
      <c r="E89" s="35"/>
      <c r="F89" s="26" t="str">
        <f>F12</f>
        <v>Partizánske</v>
      </c>
      <c r="G89" s="35"/>
      <c r="H89" s="35"/>
      <c r="I89" s="116" t="s">
        <v>20</v>
      </c>
      <c r="J89" s="65" t="str">
        <f>IF(J12="","",J12)</f>
        <v>13. 9. 2019</v>
      </c>
      <c r="K89" s="35"/>
      <c r="L89" s="50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</row>
    <row r="90" spans="1:47" s="2" customFormat="1" ht="6.95" customHeight="1">
      <c r="A90" s="33"/>
      <c r="B90" s="34"/>
      <c r="C90" s="35"/>
      <c r="D90" s="35"/>
      <c r="E90" s="35"/>
      <c r="F90" s="35"/>
      <c r="G90" s="35"/>
      <c r="H90" s="35"/>
      <c r="I90" s="114"/>
      <c r="J90" s="35"/>
      <c r="K90" s="35"/>
      <c r="L90" s="50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</row>
    <row r="91" spans="1:47" s="2" customFormat="1" ht="27.95" customHeight="1">
      <c r="A91" s="33"/>
      <c r="B91" s="34"/>
      <c r="C91" s="28" t="s">
        <v>22</v>
      </c>
      <c r="D91" s="35"/>
      <c r="E91" s="35"/>
      <c r="F91" s="26" t="str">
        <f>E15</f>
        <v>Mesto Partizánske</v>
      </c>
      <c r="G91" s="35"/>
      <c r="H91" s="35"/>
      <c r="I91" s="116" t="s">
        <v>29</v>
      </c>
      <c r="J91" s="31" t="str">
        <f>E21</f>
        <v>Ing. Rastislav Ivanka</v>
      </c>
      <c r="K91" s="35"/>
      <c r="L91" s="50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</row>
    <row r="92" spans="1:47" s="2" customFormat="1" ht="15.2" customHeight="1">
      <c r="A92" s="33"/>
      <c r="B92" s="34"/>
      <c r="C92" s="28" t="s">
        <v>27</v>
      </c>
      <c r="D92" s="35"/>
      <c r="E92" s="35"/>
      <c r="F92" s="26" t="str">
        <f>IF(E18="","",E18)</f>
        <v>Vyplň údaj</v>
      </c>
      <c r="G92" s="35"/>
      <c r="H92" s="35"/>
      <c r="I92" s="116" t="s">
        <v>33</v>
      </c>
      <c r="J92" s="31" t="str">
        <f>E24</f>
        <v>Ľudmila Tomášová</v>
      </c>
      <c r="K92" s="35"/>
      <c r="L92" s="50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</row>
    <row r="93" spans="1:47" s="2" customFormat="1" ht="10.35" customHeight="1">
      <c r="A93" s="33"/>
      <c r="B93" s="34"/>
      <c r="C93" s="35"/>
      <c r="D93" s="35"/>
      <c r="E93" s="35"/>
      <c r="F93" s="35"/>
      <c r="G93" s="35"/>
      <c r="H93" s="35"/>
      <c r="I93" s="114"/>
      <c r="J93" s="35"/>
      <c r="K93" s="35"/>
      <c r="L93" s="50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</row>
    <row r="94" spans="1:47" s="2" customFormat="1" ht="29.25" customHeight="1">
      <c r="A94" s="33"/>
      <c r="B94" s="34"/>
      <c r="C94" s="157" t="s">
        <v>97</v>
      </c>
      <c r="D94" s="158"/>
      <c r="E94" s="158"/>
      <c r="F94" s="158"/>
      <c r="G94" s="158"/>
      <c r="H94" s="158"/>
      <c r="I94" s="159"/>
      <c r="J94" s="160" t="s">
        <v>98</v>
      </c>
      <c r="K94" s="158"/>
      <c r="L94" s="50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</row>
    <row r="95" spans="1:47" s="2" customFormat="1" ht="10.35" customHeight="1">
      <c r="A95" s="33"/>
      <c r="B95" s="34"/>
      <c r="C95" s="35"/>
      <c r="D95" s="35"/>
      <c r="E95" s="35"/>
      <c r="F95" s="35"/>
      <c r="G95" s="35"/>
      <c r="H95" s="35"/>
      <c r="I95" s="114"/>
      <c r="J95" s="35"/>
      <c r="K95" s="35"/>
      <c r="L95" s="50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</row>
    <row r="96" spans="1:47" s="2" customFormat="1" ht="22.9" customHeight="1">
      <c r="A96" s="33"/>
      <c r="B96" s="34"/>
      <c r="C96" s="161" t="s">
        <v>99</v>
      </c>
      <c r="D96" s="35"/>
      <c r="E96" s="35"/>
      <c r="F96" s="35"/>
      <c r="G96" s="35"/>
      <c r="H96" s="35"/>
      <c r="I96" s="114"/>
      <c r="J96" s="83">
        <f>J132</f>
        <v>0</v>
      </c>
      <c r="K96" s="35"/>
      <c r="L96" s="50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U96" s="16" t="s">
        <v>100</v>
      </c>
    </row>
    <row r="97" spans="1:65" s="9" customFormat="1" ht="24.95" customHeight="1">
      <c r="B97" s="162"/>
      <c r="C97" s="163"/>
      <c r="D97" s="164" t="s">
        <v>101</v>
      </c>
      <c r="E97" s="165"/>
      <c r="F97" s="165"/>
      <c r="G97" s="165"/>
      <c r="H97" s="165"/>
      <c r="I97" s="166"/>
      <c r="J97" s="167">
        <f>J133</f>
        <v>0</v>
      </c>
      <c r="K97" s="163"/>
      <c r="L97" s="168"/>
    </row>
    <row r="98" spans="1:65" s="9" customFormat="1" ht="24.95" customHeight="1">
      <c r="B98" s="162"/>
      <c r="C98" s="163"/>
      <c r="D98" s="164" t="s">
        <v>102</v>
      </c>
      <c r="E98" s="165"/>
      <c r="F98" s="165"/>
      <c r="G98" s="165"/>
      <c r="H98" s="165"/>
      <c r="I98" s="166"/>
      <c r="J98" s="167">
        <f>J141</f>
        <v>0</v>
      </c>
      <c r="K98" s="163"/>
      <c r="L98" s="168"/>
    </row>
    <row r="99" spans="1:65" s="9" customFormat="1" ht="24.95" customHeight="1">
      <c r="B99" s="162"/>
      <c r="C99" s="163"/>
      <c r="D99" s="164" t="s">
        <v>103</v>
      </c>
      <c r="E99" s="165"/>
      <c r="F99" s="165"/>
      <c r="G99" s="165"/>
      <c r="H99" s="165"/>
      <c r="I99" s="166"/>
      <c r="J99" s="167">
        <f>J169</f>
        <v>0</v>
      </c>
      <c r="K99" s="163"/>
      <c r="L99" s="168"/>
    </row>
    <row r="100" spans="1:65" s="9" customFormat="1" ht="24.95" customHeight="1">
      <c r="B100" s="162"/>
      <c r="C100" s="163"/>
      <c r="D100" s="164" t="s">
        <v>104</v>
      </c>
      <c r="E100" s="165"/>
      <c r="F100" s="165"/>
      <c r="G100" s="165"/>
      <c r="H100" s="165"/>
      <c r="I100" s="166"/>
      <c r="J100" s="167">
        <f>J178</f>
        <v>0</v>
      </c>
      <c r="K100" s="163"/>
      <c r="L100" s="168"/>
    </row>
    <row r="101" spans="1:65" s="9" customFormat="1" ht="24.95" customHeight="1">
      <c r="B101" s="162"/>
      <c r="C101" s="163"/>
      <c r="D101" s="164" t="s">
        <v>105</v>
      </c>
      <c r="E101" s="165"/>
      <c r="F101" s="165"/>
      <c r="G101" s="165"/>
      <c r="H101" s="165"/>
      <c r="I101" s="166"/>
      <c r="J101" s="167">
        <f>J182</f>
        <v>0</v>
      </c>
      <c r="K101" s="163"/>
      <c r="L101" s="168"/>
    </row>
    <row r="102" spans="1:65" s="9" customFormat="1" ht="24.95" customHeight="1">
      <c r="B102" s="162"/>
      <c r="C102" s="163"/>
      <c r="D102" s="164" t="s">
        <v>106</v>
      </c>
      <c r="E102" s="165"/>
      <c r="F102" s="165"/>
      <c r="G102" s="165"/>
      <c r="H102" s="165"/>
      <c r="I102" s="166"/>
      <c r="J102" s="167">
        <f>J204</f>
        <v>0</v>
      </c>
      <c r="K102" s="163"/>
      <c r="L102" s="168"/>
    </row>
    <row r="103" spans="1:65" s="2" customFormat="1" ht="21.75" customHeight="1">
      <c r="A103" s="33"/>
      <c r="B103" s="34"/>
      <c r="C103" s="35"/>
      <c r="D103" s="35"/>
      <c r="E103" s="35"/>
      <c r="F103" s="35"/>
      <c r="G103" s="35"/>
      <c r="H103" s="35"/>
      <c r="I103" s="114"/>
      <c r="J103" s="35"/>
      <c r="K103" s="35"/>
      <c r="L103" s="50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</row>
    <row r="104" spans="1:65" s="2" customFormat="1" ht="6.95" customHeight="1">
      <c r="A104" s="33"/>
      <c r="B104" s="34"/>
      <c r="C104" s="35"/>
      <c r="D104" s="35"/>
      <c r="E104" s="35"/>
      <c r="F104" s="35"/>
      <c r="G104" s="35"/>
      <c r="H104" s="35"/>
      <c r="I104" s="114"/>
      <c r="J104" s="35"/>
      <c r="K104" s="35"/>
      <c r="L104" s="50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</row>
    <row r="105" spans="1:65" s="2" customFormat="1" ht="29.25" customHeight="1">
      <c r="A105" s="33"/>
      <c r="B105" s="34"/>
      <c r="C105" s="161" t="s">
        <v>107</v>
      </c>
      <c r="D105" s="35"/>
      <c r="E105" s="35"/>
      <c r="F105" s="35"/>
      <c r="G105" s="35"/>
      <c r="H105" s="35"/>
      <c r="I105" s="114"/>
      <c r="J105" s="169">
        <f>ROUND(J106 + J107 + J108 + J109 + J110 + J111,2)</f>
        <v>0</v>
      </c>
      <c r="K105" s="35"/>
      <c r="L105" s="50"/>
      <c r="N105" s="170" t="s">
        <v>40</v>
      </c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</row>
    <row r="106" spans="1:65" s="2" customFormat="1" ht="18" customHeight="1">
      <c r="A106" s="33"/>
      <c r="B106" s="34"/>
      <c r="C106" s="35"/>
      <c r="D106" s="319" t="s">
        <v>108</v>
      </c>
      <c r="E106" s="320"/>
      <c r="F106" s="320"/>
      <c r="G106" s="35"/>
      <c r="H106" s="35"/>
      <c r="I106" s="114"/>
      <c r="J106" s="172">
        <v>0</v>
      </c>
      <c r="K106" s="35"/>
      <c r="L106" s="173"/>
      <c r="M106" s="174"/>
      <c r="N106" s="175" t="s">
        <v>42</v>
      </c>
      <c r="O106" s="174"/>
      <c r="P106" s="174"/>
      <c r="Q106" s="174"/>
      <c r="R106" s="17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  <c r="AC106" s="114"/>
      <c r="AD106" s="114"/>
      <c r="AE106" s="114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109</v>
      </c>
      <c r="AZ106" s="174"/>
      <c r="BA106" s="174"/>
      <c r="BB106" s="174"/>
      <c r="BC106" s="174"/>
      <c r="BD106" s="174"/>
      <c r="BE106" s="177">
        <f t="shared" ref="BE106:BE111" si="0">IF(N106="základná",J106,0)</f>
        <v>0</v>
      </c>
      <c r="BF106" s="177">
        <f t="shared" ref="BF106:BF111" si="1">IF(N106="znížená",J106,0)</f>
        <v>0</v>
      </c>
      <c r="BG106" s="177">
        <f t="shared" ref="BG106:BG111" si="2">IF(N106="zákl. prenesená",J106,0)</f>
        <v>0</v>
      </c>
      <c r="BH106" s="177">
        <f t="shared" ref="BH106:BH111" si="3">IF(N106="zníž. prenesená",J106,0)</f>
        <v>0</v>
      </c>
      <c r="BI106" s="177">
        <f t="shared" ref="BI106:BI111" si="4">IF(N106="nulová",J106,0)</f>
        <v>0</v>
      </c>
      <c r="BJ106" s="176" t="s">
        <v>85</v>
      </c>
      <c r="BK106" s="174"/>
      <c r="BL106" s="174"/>
      <c r="BM106" s="174"/>
    </row>
    <row r="107" spans="1:65" s="2" customFormat="1" ht="18" customHeight="1">
      <c r="A107" s="33"/>
      <c r="B107" s="34"/>
      <c r="C107" s="35"/>
      <c r="D107" s="319" t="s">
        <v>110</v>
      </c>
      <c r="E107" s="320"/>
      <c r="F107" s="320"/>
      <c r="G107" s="35"/>
      <c r="H107" s="35"/>
      <c r="I107" s="114"/>
      <c r="J107" s="172">
        <v>0</v>
      </c>
      <c r="K107" s="35"/>
      <c r="L107" s="173"/>
      <c r="M107" s="174"/>
      <c r="N107" s="175" t="s">
        <v>42</v>
      </c>
      <c r="O107" s="174"/>
      <c r="P107" s="174"/>
      <c r="Q107" s="174"/>
      <c r="R107" s="174"/>
      <c r="S107" s="114"/>
      <c r="T107" s="114"/>
      <c r="U107" s="114"/>
      <c r="V107" s="114"/>
      <c r="W107" s="114"/>
      <c r="X107" s="114"/>
      <c r="Y107" s="114"/>
      <c r="Z107" s="114"/>
      <c r="AA107" s="114"/>
      <c r="AB107" s="114"/>
      <c r="AC107" s="114"/>
      <c r="AD107" s="114"/>
      <c r="AE107" s="114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109</v>
      </c>
      <c r="AZ107" s="174"/>
      <c r="BA107" s="174"/>
      <c r="BB107" s="174"/>
      <c r="BC107" s="174"/>
      <c r="BD107" s="174"/>
      <c r="BE107" s="177">
        <f t="shared" si="0"/>
        <v>0</v>
      </c>
      <c r="BF107" s="177">
        <f t="shared" si="1"/>
        <v>0</v>
      </c>
      <c r="BG107" s="177">
        <f t="shared" si="2"/>
        <v>0</v>
      </c>
      <c r="BH107" s="177">
        <f t="shared" si="3"/>
        <v>0</v>
      </c>
      <c r="BI107" s="177">
        <f t="shared" si="4"/>
        <v>0</v>
      </c>
      <c r="BJ107" s="176" t="s">
        <v>85</v>
      </c>
      <c r="BK107" s="174"/>
      <c r="BL107" s="174"/>
      <c r="BM107" s="174"/>
    </row>
    <row r="108" spans="1:65" s="2" customFormat="1" ht="18" customHeight="1">
      <c r="A108" s="33"/>
      <c r="B108" s="34"/>
      <c r="C108" s="35"/>
      <c r="D108" s="319" t="s">
        <v>111</v>
      </c>
      <c r="E108" s="320"/>
      <c r="F108" s="320"/>
      <c r="G108" s="35"/>
      <c r="H108" s="35"/>
      <c r="I108" s="114"/>
      <c r="J108" s="172">
        <v>0</v>
      </c>
      <c r="K108" s="35"/>
      <c r="L108" s="173"/>
      <c r="M108" s="174"/>
      <c r="N108" s="175" t="s">
        <v>42</v>
      </c>
      <c r="O108" s="174"/>
      <c r="P108" s="174"/>
      <c r="Q108" s="174"/>
      <c r="R108" s="174"/>
      <c r="S108" s="114"/>
      <c r="T108" s="114"/>
      <c r="U108" s="114"/>
      <c r="V108" s="114"/>
      <c r="W108" s="114"/>
      <c r="X108" s="114"/>
      <c r="Y108" s="114"/>
      <c r="Z108" s="114"/>
      <c r="AA108" s="114"/>
      <c r="AB108" s="114"/>
      <c r="AC108" s="114"/>
      <c r="AD108" s="114"/>
      <c r="AE108" s="114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109</v>
      </c>
      <c r="AZ108" s="174"/>
      <c r="BA108" s="174"/>
      <c r="BB108" s="174"/>
      <c r="BC108" s="174"/>
      <c r="BD108" s="174"/>
      <c r="BE108" s="177">
        <f t="shared" si="0"/>
        <v>0</v>
      </c>
      <c r="BF108" s="177">
        <f t="shared" si="1"/>
        <v>0</v>
      </c>
      <c r="BG108" s="177">
        <f t="shared" si="2"/>
        <v>0</v>
      </c>
      <c r="BH108" s="177">
        <f t="shared" si="3"/>
        <v>0</v>
      </c>
      <c r="BI108" s="177">
        <f t="shared" si="4"/>
        <v>0</v>
      </c>
      <c r="BJ108" s="176" t="s">
        <v>85</v>
      </c>
      <c r="BK108" s="174"/>
      <c r="BL108" s="174"/>
      <c r="BM108" s="174"/>
    </row>
    <row r="109" spans="1:65" s="2" customFormat="1" ht="18" customHeight="1">
      <c r="A109" s="33"/>
      <c r="B109" s="34"/>
      <c r="C109" s="35"/>
      <c r="D109" s="319" t="s">
        <v>112</v>
      </c>
      <c r="E109" s="320"/>
      <c r="F109" s="320"/>
      <c r="G109" s="35"/>
      <c r="H109" s="35"/>
      <c r="I109" s="114"/>
      <c r="J109" s="172">
        <v>0</v>
      </c>
      <c r="K109" s="35"/>
      <c r="L109" s="173"/>
      <c r="M109" s="174"/>
      <c r="N109" s="175" t="s">
        <v>42</v>
      </c>
      <c r="O109" s="174"/>
      <c r="P109" s="174"/>
      <c r="Q109" s="174"/>
      <c r="R109" s="174"/>
      <c r="S109" s="114"/>
      <c r="T109" s="114"/>
      <c r="U109" s="114"/>
      <c r="V109" s="114"/>
      <c r="W109" s="114"/>
      <c r="X109" s="114"/>
      <c r="Y109" s="114"/>
      <c r="Z109" s="114"/>
      <c r="AA109" s="114"/>
      <c r="AB109" s="114"/>
      <c r="AC109" s="114"/>
      <c r="AD109" s="114"/>
      <c r="AE109" s="114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109</v>
      </c>
      <c r="AZ109" s="174"/>
      <c r="BA109" s="174"/>
      <c r="BB109" s="174"/>
      <c r="BC109" s="174"/>
      <c r="BD109" s="174"/>
      <c r="BE109" s="177">
        <f t="shared" si="0"/>
        <v>0</v>
      </c>
      <c r="BF109" s="177">
        <f t="shared" si="1"/>
        <v>0</v>
      </c>
      <c r="BG109" s="177">
        <f t="shared" si="2"/>
        <v>0</v>
      </c>
      <c r="BH109" s="177">
        <f t="shared" si="3"/>
        <v>0</v>
      </c>
      <c r="BI109" s="177">
        <f t="shared" si="4"/>
        <v>0</v>
      </c>
      <c r="BJ109" s="176" t="s">
        <v>85</v>
      </c>
      <c r="BK109" s="174"/>
      <c r="BL109" s="174"/>
      <c r="BM109" s="174"/>
    </row>
    <row r="110" spans="1:65" s="2" customFormat="1" ht="18" customHeight="1">
      <c r="A110" s="33"/>
      <c r="B110" s="34"/>
      <c r="C110" s="35"/>
      <c r="D110" s="319" t="s">
        <v>113</v>
      </c>
      <c r="E110" s="320"/>
      <c r="F110" s="320"/>
      <c r="G110" s="35"/>
      <c r="H110" s="35"/>
      <c r="I110" s="114"/>
      <c r="J110" s="172">
        <v>0</v>
      </c>
      <c r="K110" s="35"/>
      <c r="L110" s="173"/>
      <c r="M110" s="174"/>
      <c r="N110" s="175" t="s">
        <v>42</v>
      </c>
      <c r="O110" s="174"/>
      <c r="P110" s="174"/>
      <c r="Q110" s="174"/>
      <c r="R110" s="174"/>
      <c r="S110" s="114"/>
      <c r="T110" s="114"/>
      <c r="U110" s="114"/>
      <c r="V110" s="114"/>
      <c r="W110" s="114"/>
      <c r="X110" s="114"/>
      <c r="Y110" s="114"/>
      <c r="Z110" s="114"/>
      <c r="AA110" s="114"/>
      <c r="AB110" s="114"/>
      <c r="AC110" s="114"/>
      <c r="AD110" s="114"/>
      <c r="AE110" s="114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109</v>
      </c>
      <c r="AZ110" s="174"/>
      <c r="BA110" s="174"/>
      <c r="BB110" s="174"/>
      <c r="BC110" s="174"/>
      <c r="BD110" s="174"/>
      <c r="BE110" s="177">
        <f t="shared" si="0"/>
        <v>0</v>
      </c>
      <c r="BF110" s="177">
        <f t="shared" si="1"/>
        <v>0</v>
      </c>
      <c r="BG110" s="177">
        <f t="shared" si="2"/>
        <v>0</v>
      </c>
      <c r="BH110" s="177">
        <f t="shared" si="3"/>
        <v>0</v>
      </c>
      <c r="BI110" s="177">
        <f t="shared" si="4"/>
        <v>0</v>
      </c>
      <c r="BJ110" s="176" t="s">
        <v>85</v>
      </c>
      <c r="BK110" s="174"/>
      <c r="BL110" s="174"/>
      <c r="BM110" s="174"/>
    </row>
    <row r="111" spans="1:65" s="2" customFormat="1" ht="18" customHeight="1">
      <c r="A111" s="33"/>
      <c r="B111" s="34"/>
      <c r="C111" s="35"/>
      <c r="D111" s="171" t="s">
        <v>114</v>
      </c>
      <c r="E111" s="35"/>
      <c r="F111" s="35"/>
      <c r="G111" s="35"/>
      <c r="H111" s="35"/>
      <c r="I111" s="114"/>
      <c r="J111" s="172">
        <f>ROUND(J30*T111,2)</f>
        <v>0</v>
      </c>
      <c r="K111" s="35"/>
      <c r="L111" s="173"/>
      <c r="M111" s="174"/>
      <c r="N111" s="175" t="s">
        <v>42</v>
      </c>
      <c r="O111" s="174"/>
      <c r="P111" s="174"/>
      <c r="Q111" s="174"/>
      <c r="R111" s="174"/>
      <c r="S111" s="114"/>
      <c r="T111" s="114"/>
      <c r="U111" s="114"/>
      <c r="V111" s="114"/>
      <c r="W111" s="114"/>
      <c r="X111" s="114"/>
      <c r="Y111" s="114"/>
      <c r="Z111" s="114"/>
      <c r="AA111" s="114"/>
      <c r="AB111" s="114"/>
      <c r="AC111" s="114"/>
      <c r="AD111" s="114"/>
      <c r="AE111" s="114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115</v>
      </c>
      <c r="AZ111" s="174"/>
      <c r="BA111" s="174"/>
      <c r="BB111" s="174"/>
      <c r="BC111" s="174"/>
      <c r="BD111" s="174"/>
      <c r="BE111" s="177">
        <f t="shared" si="0"/>
        <v>0</v>
      </c>
      <c r="BF111" s="177">
        <f t="shared" si="1"/>
        <v>0</v>
      </c>
      <c r="BG111" s="177">
        <f t="shared" si="2"/>
        <v>0</v>
      </c>
      <c r="BH111" s="177">
        <f t="shared" si="3"/>
        <v>0</v>
      </c>
      <c r="BI111" s="177">
        <f t="shared" si="4"/>
        <v>0</v>
      </c>
      <c r="BJ111" s="176" t="s">
        <v>85</v>
      </c>
      <c r="BK111" s="174"/>
      <c r="BL111" s="174"/>
      <c r="BM111" s="174"/>
    </row>
    <row r="112" spans="1:65" s="2" customFormat="1" ht="11.25">
      <c r="A112" s="33"/>
      <c r="B112" s="34"/>
      <c r="C112" s="35"/>
      <c r="D112" s="35"/>
      <c r="E112" s="35"/>
      <c r="F112" s="35"/>
      <c r="G112" s="35"/>
      <c r="H112" s="35"/>
      <c r="I112" s="114"/>
      <c r="J112" s="35"/>
      <c r="K112" s="35"/>
      <c r="L112" s="50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</row>
    <row r="113" spans="1:31" s="2" customFormat="1" ht="29.25" customHeight="1">
      <c r="A113" s="33"/>
      <c r="B113" s="34"/>
      <c r="C113" s="178" t="s">
        <v>116</v>
      </c>
      <c r="D113" s="158"/>
      <c r="E113" s="158"/>
      <c r="F113" s="158"/>
      <c r="G113" s="158"/>
      <c r="H113" s="158"/>
      <c r="I113" s="159"/>
      <c r="J113" s="179">
        <f>ROUND(J96+J105,2)</f>
        <v>0</v>
      </c>
      <c r="K113" s="158"/>
      <c r="L113" s="50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</row>
    <row r="114" spans="1:31" s="2" customFormat="1" ht="6.95" customHeight="1">
      <c r="A114" s="33"/>
      <c r="B114" s="53"/>
      <c r="C114" s="54"/>
      <c r="D114" s="54"/>
      <c r="E114" s="54"/>
      <c r="F114" s="54"/>
      <c r="G114" s="54"/>
      <c r="H114" s="54"/>
      <c r="I114" s="153"/>
      <c r="J114" s="54"/>
      <c r="K114" s="54"/>
      <c r="L114" s="50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</row>
    <row r="118" spans="1:31" s="2" customFormat="1" ht="6.95" customHeight="1">
      <c r="A118" s="33"/>
      <c r="B118" s="55"/>
      <c r="C118" s="56"/>
      <c r="D118" s="56"/>
      <c r="E118" s="56"/>
      <c r="F118" s="56"/>
      <c r="G118" s="56"/>
      <c r="H118" s="56"/>
      <c r="I118" s="156"/>
      <c r="J118" s="56"/>
      <c r="K118" s="56"/>
      <c r="L118" s="50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</row>
    <row r="119" spans="1:31" s="2" customFormat="1" ht="24.95" customHeight="1">
      <c r="A119" s="33"/>
      <c r="B119" s="34"/>
      <c r="C119" s="22" t="s">
        <v>117</v>
      </c>
      <c r="D119" s="35"/>
      <c r="E119" s="35"/>
      <c r="F119" s="35"/>
      <c r="G119" s="35"/>
      <c r="H119" s="35"/>
      <c r="I119" s="114"/>
      <c r="J119" s="35"/>
      <c r="K119" s="35"/>
      <c r="L119" s="50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</row>
    <row r="120" spans="1:31" s="2" customFormat="1" ht="6.95" customHeight="1">
      <c r="A120" s="33"/>
      <c r="B120" s="34"/>
      <c r="C120" s="35"/>
      <c r="D120" s="35"/>
      <c r="E120" s="35"/>
      <c r="F120" s="35"/>
      <c r="G120" s="35"/>
      <c r="H120" s="35"/>
      <c r="I120" s="114"/>
      <c r="J120" s="35"/>
      <c r="K120" s="35"/>
      <c r="L120" s="50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</row>
    <row r="121" spans="1:31" s="2" customFormat="1" ht="12" customHeight="1">
      <c r="A121" s="33"/>
      <c r="B121" s="34"/>
      <c r="C121" s="28" t="s">
        <v>14</v>
      </c>
      <c r="D121" s="35"/>
      <c r="E121" s="35"/>
      <c r="F121" s="35"/>
      <c r="G121" s="35"/>
      <c r="H121" s="35"/>
      <c r="I121" s="114"/>
      <c r="J121" s="35"/>
      <c r="K121" s="35"/>
      <c r="L121" s="50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</row>
    <row r="122" spans="1:31" s="2" customFormat="1" ht="16.5" customHeight="1">
      <c r="A122" s="33"/>
      <c r="B122" s="34"/>
      <c r="C122" s="35"/>
      <c r="D122" s="35"/>
      <c r="E122" s="316" t="str">
        <f>E7</f>
        <v>Zlepšenie energetickej hospodárnosti ZŠ Malinovského Blok E</v>
      </c>
      <c r="F122" s="317"/>
      <c r="G122" s="317"/>
      <c r="H122" s="317"/>
      <c r="I122" s="114"/>
      <c r="J122" s="35"/>
      <c r="K122" s="35"/>
      <c r="L122" s="50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</row>
    <row r="123" spans="1:31" s="2" customFormat="1" ht="12" customHeight="1">
      <c r="A123" s="33"/>
      <c r="B123" s="34"/>
      <c r="C123" s="28" t="s">
        <v>92</v>
      </c>
      <c r="D123" s="35"/>
      <c r="E123" s="35"/>
      <c r="F123" s="35"/>
      <c r="G123" s="35"/>
      <c r="H123" s="35"/>
      <c r="I123" s="114"/>
      <c r="J123" s="35"/>
      <c r="K123" s="35"/>
      <c r="L123" s="50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</row>
    <row r="124" spans="1:31" s="2" customFormat="1" ht="16.5" customHeight="1">
      <c r="A124" s="33"/>
      <c r="B124" s="34"/>
      <c r="C124" s="35"/>
      <c r="D124" s="35"/>
      <c r="E124" s="288" t="str">
        <f>E9</f>
        <v>1 - Architektúra (Strecha)</v>
      </c>
      <c r="F124" s="318"/>
      <c r="G124" s="318"/>
      <c r="H124" s="318"/>
      <c r="I124" s="114"/>
      <c r="J124" s="35"/>
      <c r="K124" s="35"/>
      <c r="L124" s="50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</row>
    <row r="125" spans="1:31" s="2" customFormat="1" ht="6.95" customHeight="1">
      <c r="A125" s="33"/>
      <c r="B125" s="34"/>
      <c r="C125" s="35"/>
      <c r="D125" s="35"/>
      <c r="E125" s="35"/>
      <c r="F125" s="35"/>
      <c r="G125" s="35"/>
      <c r="H125" s="35"/>
      <c r="I125" s="114"/>
      <c r="J125" s="35"/>
      <c r="K125" s="35"/>
      <c r="L125" s="50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</row>
    <row r="126" spans="1:31" s="2" customFormat="1" ht="12" customHeight="1">
      <c r="A126" s="33"/>
      <c r="B126" s="34"/>
      <c r="C126" s="28" t="s">
        <v>18</v>
      </c>
      <c r="D126" s="35"/>
      <c r="E126" s="35"/>
      <c r="F126" s="26" t="str">
        <f>F12</f>
        <v>Partizánske</v>
      </c>
      <c r="G126" s="35"/>
      <c r="H126" s="35"/>
      <c r="I126" s="116" t="s">
        <v>20</v>
      </c>
      <c r="J126" s="65" t="str">
        <f>IF(J12="","",J12)</f>
        <v>13. 9. 2019</v>
      </c>
      <c r="K126" s="35"/>
      <c r="L126" s="50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</row>
    <row r="127" spans="1:31" s="2" customFormat="1" ht="6.95" customHeight="1">
      <c r="A127" s="33"/>
      <c r="B127" s="34"/>
      <c r="C127" s="35"/>
      <c r="D127" s="35"/>
      <c r="E127" s="35"/>
      <c r="F127" s="35"/>
      <c r="G127" s="35"/>
      <c r="H127" s="35"/>
      <c r="I127" s="114"/>
      <c r="J127" s="35"/>
      <c r="K127" s="35"/>
      <c r="L127" s="50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</row>
    <row r="128" spans="1:31" s="2" customFormat="1" ht="27.95" customHeight="1">
      <c r="A128" s="33"/>
      <c r="B128" s="34"/>
      <c r="C128" s="28" t="s">
        <v>22</v>
      </c>
      <c r="D128" s="35"/>
      <c r="E128" s="35"/>
      <c r="F128" s="26" t="str">
        <f>E15</f>
        <v>Mesto Partizánske</v>
      </c>
      <c r="G128" s="35"/>
      <c r="H128" s="35"/>
      <c r="I128" s="116" t="s">
        <v>29</v>
      </c>
      <c r="J128" s="31" t="str">
        <f>E21</f>
        <v>Ing. Rastislav Ivanka</v>
      </c>
      <c r="K128" s="35"/>
      <c r="L128" s="50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</row>
    <row r="129" spans="1:65" s="2" customFormat="1" ht="15.2" customHeight="1">
      <c r="A129" s="33"/>
      <c r="B129" s="34"/>
      <c r="C129" s="28" t="s">
        <v>27</v>
      </c>
      <c r="D129" s="35"/>
      <c r="E129" s="35"/>
      <c r="F129" s="26" t="str">
        <f>IF(E18="","",E18)</f>
        <v>Vyplň údaj</v>
      </c>
      <c r="G129" s="35"/>
      <c r="H129" s="35"/>
      <c r="I129" s="116" t="s">
        <v>33</v>
      </c>
      <c r="J129" s="31" t="str">
        <f>E24</f>
        <v>Ľudmila Tomášová</v>
      </c>
      <c r="K129" s="35"/>
      <c r="L129" s="50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</row>
    <row r="130" spans="1:65" s="2" customFormat="1" ht="10.35" customHeight="1">
      <c r="A130" s="33"/>
      <c r="B130" s="34"/>
      <c r="C130" s="35"/>
      <c r="D130" s="35"/>
      <c r="E130" s="35"/>
      <c r="F130" s="35"/>
      <c r="G130" s="35"/>
      <c r="H130" s="35"/>
      <c r="I130" s="114"/>
      <c r="J130" s="35"/>
      <c r="K130" s="35"/>
      <c r="L130" s="50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</row>
    <row r="131" spans="1:65" s="10" customFormat="1" ht="29.25" customHeight="1">
      <c r="A131" s="180"/>
      <c r="B131" s="181"/>
      <c r="C131" s="182" t="s">
        <v>118</v>
      </c>
      <c r="D131" s="183" t="s">
        <v>61</v>
      </c>
      <c r="E131" s="183" t="s">
        <v>57</v>
      </c>
      <c r="F131" s="183" t="s">
        <v>58</v>
      </c>
      <c r="G131" s="183" t="s">
        <v>119</v>
      </c>
      <c r="H131" s="183" t="s">
        <v>120</v>
      </c>
      <c r="I131" s="184" t="s">
        <v>121</v>
      </c>
      <c r="J131" s="185" t="s">
        <v>98</v>
      </c>
      <c r="K131" s="186" t="s">
        <v>122</v>
      </c>
      <c r="L131" s="187"/>
      <c r="M131" s="74" t="s">
        <v>1</v>
      </c>
      <c r="N131" s="75" t="s">
        <v>40</v>
      </c>
      <c r="O131" s="75" t="s">
        <v>123</v>
      </c>
      <c r="P131" s="75" t="s">
        <v>124</v>
      </c>
      <c r="Q131" s="75" t="s">
        <v>125</v>
      </c>
      <c r="R131" s="75" t="s">
        <v>126</v>
      </c>
      <c r="S131" s="75" t="s">
        <v>127</v>
      </c>
      <c r="T131" s="76" t="s">
        <v>128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pans="1:65" s="2" customFormat="1" ht="22.9" customHeight="1">
      <c r="A132" s="33"/>
      <c r="B132" s="34"/>
      <c r="C132" s="81" t="s">
        <v>94</v>
      </c>
      <c r="D132" s="35"/>
      <c r="E132" s="35"/>
      <c r="F132" s="35"/>
      <c r="G132" s="35"/>
      <c r="H132" s="35"/>
      <c r="I132" s="114"/>
      <c r="J132" s="188">
        <f>BK132</f>
        <v>0</v>
      </c>
      <c r="K132" s="35"/>
      <c r="L132" s="38"/>
      <c r="M132" s="77"/>
      <c r="N132" s="189"/>
      <c r="O132" s="78"/>
      <c r="P132" s="190">
        <f>P133+P141+P169+P178+P182+P204</f>
        <v>0</v>
      </c>
      <c r="Q132" s="78"/>
      <c r="R132" s="190">
        <f>R133+R141+R169+R178+R182+R204</f>
        <v>0</v>
      </c>
      <c r="S132" s="78"/>
      <c r="T132" s="191">
        <f>T133+T141+T169+T178+T182+T204</f>
        <v>0</v>
      </c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T132" s="16" t="s">
        <v>75</v>
      </c>
      <c r="AU132" s="16" t="s">
        <v>100</v>
      </c>
      <c r="BK132" s="192">
        <f>BK133+BK141+BK169+BK178+BK182+BK204</f>
        <v>0</v>
      </c>
    </row>
    <row r="133" spans="1:65" s="11" customFormat="1" ht="25.9" customHeight="1">
      <c r="B133" s="193"/>
      <c r="C133" s="194"/>
      <c r="D133" s="195" t="s">
        <v>75</v>
      </c>
      <c r="E133" s="196" t="s">
        <v>129</v>
      </c>
      <c r="F133" s="196" t="s">
        <v>130</v>
      </c>
      <c r="G133" s="194"/>
      <c r="H133" s="194"/>
      <c r="I133" s="197"/>
      <c r="J133" s="198">
        <f>BK133</f>
        <v>0</v>
      </c>
      <c r="K133" s="194"/>
      <c r="L133" s="199"/>
      <c r="M133" s="200"/>
      <c r="N133" s="201"/>
      <c r="O133" s="201"/>
      <c r="P133" s="202">
        <f>SUM(P134:P140)</f>
        <v>0</v>
      </c>
      <c r="Q133" s="201"/>
      <c r="R133" s="202">
        <f>SUM(R134:R140)</f>
        <v>0</v>
      </c>
      <c r="S133" s="201"/>
      <c r="T133" s="203">
        <f>SUM(T134:T140)</f>
        <v>0</v>
      </c>
      <c r="AR133" s="204" t="s">
        <v>81</v>
      </c>
      <c r="AT133" s="205" t="s">
        <v>75</v>
      </c>
      <c r="AU133" s="205" t="s">
        <v>76</v>
      </c>
      <c r="AY133" s="204" t="s">
        <v>131</v>
      </c>
      <c r="BK133" s="206">
        <f>SUM(BK134:BK140)</f>
        <v>0</v>
      </c>
    </row>
    <row r="134" spans="1:65" s="2" customFormat="1" ht="16.5" customHeight="1">
      <c r="A134" s="33"/>
      <c r="B134" s="34"/>
      <c r="C134" s="207" t="s">
        <v>81</v>
      </c>
      <c r="D134" s="207" t="s">
        <v>132</v>
      </c>
      <c r="E134" s="208" t="s">
        <v>133</v>
      </c>
      <c r="F134" s="209" t="s">
        <v>134</v>
      </c>
      <c r="G134" s="210" t="s">
        <v>135</v>
      </c>
      <c r="H134" s="211">
        <v>590</v>
      </c>
      <c r="I134" s="212"/>
      <c r="J134" s="211">
        <f>ROUND(I134*H134,3)</f>
        <v>0</v>
      </c>
      <c r="K134" s="213"/>
      <c r="L134" s="38"/>
      <c r="M134" s="214" t="s">
        <v>1</v>
      </c>
      <c r="N134" s="215" t="s">
        <v>42</v>
      </c>
      <c r="O134" s="70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R134" s="218" t="s">
        <v>136</v>
      </c>
      <c r="AT134" s="218" t="s">
        <v>132</v>
      </c>
      <c r="AU134" s="218" t="s">
        <v>81</v>
      </c>
      <c r="AY134" s="16" t="s">
        <v>131</v>
      </c>
      <c r="BE134" s="219">
        <f>IF(N134="základná",J134,0)</f>
        <v>0</v>
      </c>
      <c r="BF134" s="219">
        <f>IF(N134="znížená",J134,0)</f>
        <v>0</v>
      </c>
      <c r="BG134" s="219">
        <f>IF(N134="zákl. prenesená",J134,0)</f>
        <v>0</v>
      </c>
      <c r="BH134" s="219">
        <f>IF(N134="zníž. prenesená",J134,0)</f>
        <v>0</v>
      </c>
      <c r="BI134" s="219">
        <f>IF(N134="nulová",J134,0)</f>
        <v>0</v>
      </c>
      <c r="BJ134" s="16" t="s">
        <v>85</v>
      </c>
      <c r="BK134" s="220">
        <f>ROUND(I134*H134,3)</f>
        <v>0</v>
      </c>
      <c r="BL134" s="16" t="s">
        <v>136</v>
      </c>
      <c r="BM134" s="218" t="s">
        <v>85</v>
      </c>
    </row>
    <row r="135" spans="1:65" s="2" customFormat="1" ht="24" customHeight="1">
      <c r="A135" s="33"/>
      <c r="B135" s="34"/>
      <c r="C135" s="207" t="s">
        <v>85</v>
      </c>
      <c r="D135" s="207" t="s">
        <v>132</v>
      </c>
      <c r="E135" s="208" t="s">
        <v>137</v>
      </c>
      <c r="F135" s="209" t="s">
        <v>138</v>
      </c>
      <c r="G135" s="210" t="s">
        <v>139</v>
      </c>
      <c r="H135" s="211">
        <v>71.98</v>
      </c>
      <c r="I135" s="212"/>
      <c r="J135" s="211">
        <f>ROUND(I135*H135,3)</f>
        <v>0</v>
      </c>
      <c r="K135" s="213"/>
      <c r="L135" s="38"/>
      <c r="M135" s="214" t="s">
        <v>1</v>
      </c>
      <c r="N135" s="215" t="s">
        <v>42</v>
      </c>
      <c r="O135" s="70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R135" s="218" t="s">
        <v>136</v>
      </c>
      <c r="AT135" s="218" t="s">
        <v>132</v>
      </c>
      <c r="AU135" s="218" t="s">
        <v>81</v>
      </c>
      <c r="AY135" s="16" t="s">
        <v>131</v>
      </c>
      <c r="BE135" s="219">
        <f>IF(N135="základná",J135,0)</f>
        <v>0</v>
      </c>
      <c r="BF135" s="219">
        <f>IF(N135="znížená",J135,0)</f>
        <v>0</v>
      </c>
      <c r="BG135" s="219">
        <f>IF(N135="zákl. prenesená",J135,0)</f>
        <v>0</v>
      </c>
      <c r="BH135" s="219">
        <f>IF(N135="zníž. prenesená",J135,0)</f>
        <v>0</v>
      </c>
      <c r="BI135" s="219">
        <f>IF(N135="nulová",J135,0)</f>
        <v>0</v>
      </c>
      <c r="BJ135" s="16" t="s">
        <v>85</v>
      </c>
      <c r="BK135" s="220">
        <f>ROUND(I135*H135,3)</f>
        <v>0</v>
      </c>
      <c r="BL135" s="16" t="s">
        <v>136</v>
      </c>
      <c r="BM135" s="218" t="s">
        <v>136</v>
      </c>
    </row>
    <row r="136" spans="1:65" s="2" customFormat="1" ht="24" customHeight="1">
      <c r="A136" s="33"/>
      <c r="B136" s="34"/>
      <c r="C136" s="207" t="s">
        <v>88</v>
      </c>
      <c r="D136" s="207" t="s">
        <v>132</v>
      </c>
      <c r="E136" s="208" t="s">
        <v>140</v>
      </c>
      <c r="F136" s="209" t="s">
        <v>141</v>
      </c>
      <c r="G136" s="210" t="s">
        <v>139</v>
      </c>
      <c r="H136" s="211">
        <v>575.84</v>
      </c>
      <c r="I136" s="212"/>
      <c r="J136" s="211">
        <f>ROUND(I136*H136,3)</f>
        <v>0</v>
      </c>
      <c r="K136" s="213"/>
      <c r="L136" s="38"/>
      <c r="M136" s="214" t="s">
        <v>1</v>
      </c>
      <c r="N136" s="215" t="s">
        <v>42</v>
      </c>
      <c r="O136" s="70"/>
      <c r="P136" s="216">
        <f>O136*H136</f>
        <v>0</v>
      </c>
      <c r="Q136" s="216">
        <v>0</v>
      </c>
      <c r="R136" s="216">
        <f>Q136*H136</f>
        <v>0</v>
      </c>
      <c r="S136" s="216">
        <v>0</v>
      </c>
      <c r="T136" s="217">
        <f>S136*H136</f>
        <v>0</v>
      </c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R136" s="218" t="s">
        <v>136</v>
      </c>
      <c r="AT136" s="218" t="s">
        <v>132</v>
      </c>
      <c r="AU136" s="218" t="s">
        <v>81</v>
      </c>
      <c r="AY136" s="16" t="s">
        <v>131</v>
      </c>
      <c r="BE136" s="219">
        <f>IF(N136="základná",J136,0)</f>
        <v>0</v>
      </c>
      <c r="BF136" s="219">
        <f>IF(N136="znížená",J136,0)</f>
        <v>0</v>
      </c>
      <c r="BG136" s="219">
        <f>IF(N136="zákl. prenesená",J136,0)</f>
        <v>0</v>
      </c>
      <c r="BH136" s="219">
        <f>IF(N136="zníž. prenesená",J136,0)</f>
        <v>0</v>
      </c>
      <c r="BI136" s="219">
        <f>IF(N136="nulová",J136,0)</f>
        <v>0</v>
      </c>
      <c r="BJ136" s="16" t="s">
        <v>85</v>
      </c>
      <c r="BK136" s="220">
        <f>ROUND(I136*H136,3)</f>
        <v>0</v>
      </c>
      <c r="BL136" s="16" t="s">
        <v>136</v>
      </c>
      <c r="BM136" s="218" t="s">
        <v>142</v>
      </c>
    </row>
    <row r="137" spans="1:65" s="12" customFormat="1" ht="11.25">
      <c r="B137" s="221"/>
      <c r="C137" s="222"/>
      <c r="D137" s="223" t="s">
        <v>143</v>
      </c>
      <c r="E137" s="224" t="s">
        <v>1</v>
      </c>
      <c r="F137" s="225" t="s">
        <v>144</v>
      </c>
      <c r="G137" s="222"/>
      <c r="H137" s="226">
        <v>575.84</v>
      </c>
      <c r="I137" s="227"/>
      <c r="J137" s="222"/>
      <c r="K137" s="222"/>
      <c r="L137" s="228"/>
      <c r="M137" s="229"/>
      <c r="N137" s="230"/>
      <c r="O137" s="230"/>
      <c r="P137" s="230"/>
      <c r="Q137" s="230"/>
      <c r="R137" s="230"/>
      <c r="S137" s="230"/>
      <c r="T137" s="231"/>
      <c r="AT137" s="232" t="s">
        <v>143</v>
      </c>
      <c r="AU137" s="232" t="s">
        <v>81</v>
      </c>
      <c r="AV137" s="12" t="s">
        <v>85</v>
      </c>
      <c r="AW137" s="12" t="s">
        <v>31</v>
      </c>
      <c r="AX137" s="12" t="s">
        <v>76</v>
      </c>
      <c r="AY137" s="232" t="s">
        <v>131</v>
      </c>
    </row>
    <row r="138" spans="1:65" s="13" customFormat="1" ht="11.25">
      <c r="B138" s="233"/>
      <c r="C138" s="234"/>
      <c r="D138" s="223" t="s">
        <v>143</v>
      </c>
      <c r="E138" s="235" t="s">
        <v>1</v>
      </c>
      <c r="F138" s="236" t="s">
        <v>145</v>
      </c>
      <c r="G138" s="234"/>
      <c r="H138" s="237">
        <v>575.84</v>
      </c>
      <c r="I138" s="238"/>
      <c r="J138" s="234"/>
      <c r="K138" s="234"/>
      <c r="L138" s="239"/>
      <c r="M138" s="240"/>
      <c r="N138" s="241"/>
      <c r="O138" s="241"/>
      <c r="P138" s="241"/>
      <c r="Q138" s="241"/>
      <c r="R138" s="241"/>
      <c r="S138" s="241"/>
      <c r="T138" s="242"/>
      <c r="AT138" s="243" t="s">
        <v>143</v>
      </c>
      <c r="AU138" s="243" t="s">
        <v>81</v>
      </c>
      <c r="AV138" s="13" t="s">
        <v>136</v>
      </c>
      <c r="AW138" s="13" t="s">
        <v>31</v>
      </c>
      <c r="AX138" s="13" t="s">
        <v>81</v>
      </c>
      <c r="AY138" s="243" t="s">
        <v>131</v>
      </c>
    </row>
    <row r="139" spans="1:65" s="2" customFormat="1" ht="24" customHeight="1">
      <c r="A139" s="33"/>
      <c r="B139" s="34"/>
      <c r="C139" s="207" t="s">
        <v>136</v>
      </c>
      <c r="D139" s="207" t="s">
        <v>132</v>
      </c>
      <c r="E139" s="208" t="s">
        <v>146</v>
      </c>
      <c r="F139" s="209" t="s">
        <v>147</v>
      </c>
      <c r="G139" s="210" t="s">
        <v>139</v>
      </c>
      <c r="H139" s="211">
        <v>71.98</v>
      </c>
      <c r="I139" s="212"/>
      <c r="J139" s="211">
        <f>ROUND(I139*H139,3)</f>
        <v>0</v>
      </c>
      <c r="K139" s="213"/>
      <c r="L139" s="38"/>
      <c r="M139" s="214" t="s">
        <v>1</v>
      </c>
      <c r="N139" s="215" t="s">
        <v>42</v>
      </c>
      <c r="O139" s="70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R139" s="218" t="s">
        <v>136</v>
      </c>
      <c r="AT139" s="218" t="s">
        <v>132</v>
      </c>
      <c r="AU139" s="218" t="s">
        <v>81</v>
      </c>
      <c r="AY139" s="16" t="s">
        <v>131</v>
      </c>
      <c r="BE139" s="219">
        <f>IF(N139="základná",J139,0)</f>
        <v>0</v>
      </c>
      <c r="BF139" s="219">
        <f>IF(N139="znížená",J139,0)</f>
        <v>0</v>
      </c>
      <c r="BG139" s="219">
        <f>IF(N139="zákl. prenesená",J139,0)</f>
        <v>0</v>
      </c>
      <c r="BH139" s="219">
        <f>IF(N139="zníž. prenesená",J139,0)</f>
        <v>0</v>
      </c>
      <c r="BI139" s="219">
        <f>IF(N139="nulová",J139,0)</f>
        <v>0</v>
      </c>
      <c r="BJ139" s="16" t="s">
        <v>85</v>
      </c>
      <c r="BK139" s="220">
        <f>ROUND(I139*H139,3)</f>
        <v>0</v>
      </c>
      <c r="BL139" s="16" t="s">
        <v>136</v>
      </c>
      <c r="BM139" s="218" t="s">
        <v>148</v>
      </c>
    </row>
    <row r="140" spans="1:65" s="2" customFormat="1" ht="16.5" customHeight="1">
      <c r="A140" s="33"/>
      <c r="B140" s="34"/>
      <c r="C140" s="207" t="s">
        <v>149</v>
      </c>
      <c r="D140" s="207" t="s">
        <v>132</v>
      </c>
      <c r="E140" s="208" t="s">
        <v>150</v>
      </c>
      <c r="F140" s="209" t="s">
        <v>151</v>
      </c>
      <c r="G140" s="210" t="s">
        <v>139</v>
      </c>
      <c r="H140" s="211">
        <v>71.98</v>
      </c>
      <c r="I140" s="212"/>
      <c r="J140" s="211">
        <f>ROUND(I140*H140,3)</f>
        <v>0</v>
      </c>
      <c r="K140" s="213"/>
      <c r="L140" s="38"/>
      <c r="M140" s="214" t="s">
        <v>1</v>
      </c>
      <c r="N140" s="215" t="s">
        <v>42</v>
      </c>
      <c r="O140" s="70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R140" s="218" t="s">
        <v>136</v>
      </c>
      <c r="AT140" s="218" t="s">
        <v>132</v>
      </c>
      <c r="AU140" s="218" t="s">
        <v>81</v>
      </c>
      <c r="AY140" s="16" t="s">
        <v>131</v>
      </c>
      <c r="BE140" s="219">
        <f>IF(N140="základná",J140,0)</f>
        <v>0</v>
      </c>
      <c r="BF140" s="219">
        <f>IF(N140="znížená",J140,0)</f>
        <v>0</v>
      </c>
      <c r="BG140" s="219">
        <f>IF(N140="zákl. prenesená",J140,0)</f>
        <v>0</v>
      </c>
      <c r="BH140" s="219">
        <f>IF(N140="zníž. prenesená",J140,0)</f>
        <v>0</v>
      </c>
      <c r="BI140" s="219">
        <f>IF(N140="nulová",J140,0)</f>
        <v>0</v>
      </c>
      <c r="BJ140" s="16" t="s">
        <v>85</v>
      </c>
      <c r="BK140" s="220">
        <f>ROUND(I140*H140,3)</f>
        <v>0</v>
      </c>
      <c r="BL140" s="16" t="s">
        <v>136</v>
      </c>
      <c r="BM140" s="218" t="s">
        <v>152</v>
      </c>
    </row>
    <row r="141" spans="1:65" s="11" customFormat="1" ht="25.9" customHeight="1">
      <c r="B141" s="193"/>
      <c r="C141" s="194"/>
      <c r="D141" s="195" t="s">
        <v>75</v>
      </c>
      <c r="E141" s="196" t="s">
        <v>153</v>
      </c>
      <c r="F141" s="196" t="s">
        <v>154</v>
      </c>
      <c r="G141" s="194"/>
      <c r="H141" s="194"/>
      <c r="I141" s="197"/>
      <c r="J141" s="198">
        <f>BK141</f>
        <v>0</v>
      </c>
      <c r="K141" s="194"/>
      <c r="L141" s="199"/>
      <c r="M141" s="200"/>
      <c r="N141" s="201"/>
      <c r="O141" s="201"/>
      <c r="P141" s="202">
        <f>SUM(P142:P168)</f>
        <v>0</v>
      </c>
      <c r="Q141" s="201"/>
      <c r="R141" s="202">
        <f>SUM(R142:R168)</f>
        <v>0</v>
      </c>
      <c r="S141" s="201"/>
      <c r="T141" s="203">
        <f>SUM(T142:T168)</f>
        <v>0</v>
      </c>
      <c r="AR141" s="204" t="s">
        <v>85</v>
      </c>
      <c r="AT141" s="205" t="s">
        <v>75</v>
      </c>
      <c r="AU141" s="205" t="s">
        <v>76</v>
      </c>
      <c r="AY141" s="204" t="s">
        <v>131</v>
      </c>
      <c r="BK141" s="206">
        <f>SUM(BK142:BK168)</f>
        <v>0</v>
      </c>
    </row>
    <row r="142" spans="1:65" s="2" customFormat="1" ht="24" customHeight="1">
      <c r="A142" s="33"/>
      <c r="B142" s="34"/>
      <c r="C142" s="207" t="s">
        <v>142</v>
      </c>
      <c r="D142" s="207" t="s">
        <v>132</v>
      </c>
      <c r="E142" s="208" t="s">
        <v>155</v>
      </c>
      <c r="F142" s="209" t="s">
        <v>156</v>
      </c>
      <c r="G142" s="210" t="s">
        <v>135</v>
      </c>
      <c r="H142" s="211">
        <v>599</v>
      </c>
      <c r="I142" s="212"/>
      <c r="J142" s="211">
        <f>ROUND(I142*H142,3)</f>
        <v>0</v>
      </c>
      <c r="K142" s="213"/>
      <c r="L142" s="38"/>
      <c r="M142" s="214" t="s">
        <v>1</v>
      </c>
      <c r="N142" s="215" t="s">
        <v>42</v>
      </c>
      <c r="O142" s="70"/>
      <c r="P142" s="216">
        <f>O142*H142</f>
        <v>0</v>
      </c>
      <c r="Q142" s="216">
        <v>0</v>
      </c>
      <c r="R142" s="216">
        <f>Q142*H142</f>
        <v>0</v>
      </c>
      <c r="S142" s="216">
        <v>0</v>
      </c>
      <c r="T142" s="217">
        <f>S142*H142</f>
        <v>0</v>
      </c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R142" s="218" t="s">
        <v>157</v>
      </c>
      <c r="AT142" s="218" t="s">
        <v>132</v>
      </c>
      <c r="AU142" s="218" t="s">
        <v>81</v>
      </c>
      <c r="AY142" s="16" t="s">
        <v>131</v>
      </c>
      <c r="BE142" s="219">
        <f>IF(N142="základná",J142,0)</f>
        <v>0</v>
      </c>
      <c r="BF142" s="219">
        <f>IF(N142="znížená",J142,0)</f>
        <v>0</v>
      </c>
      <c r="BG142" s="219">
        <f>IF(N142="zákl. prenesená",J142,0)</f>
        <v>0</v>
      </c>
      <c r="BH142" s="219">
        <f>IF(N142="zníž. prenesená",J142,0)</f>
        <v>0</v>
      </c>
      <c r="BI142" s="219">
        <f>IF(N142="nulová",J142,0)</f>
        <v>0</v>
      </c>
      <c r="BJ142" s="16" t="s">
        <v>85</v>
      </c>
      <c r="BK142" s="220">
        <f>ROUND(I142*H142,3)</f>
        <v>0</v>
      </c>
      <c r="BL142" s="16" t="s">
        <v>157</v>
      </c>
      <c r="BM142" s="218" t="s">
        <v>158</v>
      </c>
    </row>
    <row r="143" spans="1:65" s="2" customFormat="1" ht="24" customHeight="1">
      <c r="A143" s="33"/>
      <c r="B143" s="34"/>
      <c r="C143" s="207" t="s">
        <v>159</v>
      </c>
      <c r="D143" s="207" t="s">
        <v>132</v>
      </c>
      <c r="E143" s="208" t="s">
        <v>160</v>
      </c>
      <c r="F143" s="209" t="s">
        <v>161</v>
      </c>
      <c r="G143" s="210" t="s">
        <v>135</v>
      </c>
      <c r="H143" s="211">
        <v>599</v>
      </c>
      <c r="I143" s="212"/>
      <c r="J143" s="211">
        <f>ROUND(I143*H143,3)</f>
        <v>0</v>
      </c>
      <c r="K143" s="213"/>
      <c r="L143" s="38"/>
      <c r="M143" s="214" t="s">
        <v>1</v>
      </c>
      <c r="N143" s="215" t="s">
        <v>42</v>
      </c>
      <c r="O143" s="70"/>
      <c r="P143" s="216">
        <f>O143*H143</f>
        <v>0</v>
      </c>
      <c r="Q143" s="216">
        <v>0</v>
      </c>
      <c r="R143" s="216">
        <f>Q143*H143</f>
        <v>0</v>
      </c>
      <c r="S143" s="216">
        <v>0</v>
      </c>
      <c r="T143" s="217">
        <f>S143*H143</f>
        <v>0</v>
      </c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R143" s="218" t="s">
        <v>157</v>
      </c>
      <c r="AT143" s="218" t="s">
        <v>132</v>
      </c>
      <c r="AU143" s="218" t="s">
        <v>81</v>
      </c>
      <c r="AY143" s="16" t="s">
        <v>131</v>
      </c>
      <c r="BE143" s="219">
        <f>IF(N143="základná",J143,0)</f>
        <v>0</v>
      </c>
      <c r="BF143" s="219">
        <f>IF(N143="znížená",J143,0)</f>
        <v>0</v>
      </c>
      <c r="BG143" s="219">
        <f>IF(N143="zákl. prenesená",J143,0)</f>
        <v>0</v>
      </c>
      <c r="BH143" s="219">
        <f>IF(N143="zníž. prenesená",J143,0)</f>
        <v>0</v>
      </c>
      <c r="BI143" s="219">
        <f>IF(N143="nulová",J143,0)</f>
        <v>0</v>
      </c>
      <c r="BJ143" s="16" t="s">
        <v>85</v>
      </c>
      <c r="BK143" s="220">
        <f>ROUND(I143*H143,3)</f>
        <v>0</v>
      </c>
      <c r="BL143" s="16" t="s">
        <v>157</v>
      </c>
      <c r="BM143" s="218" t="s">
        <v>162</v>
      </c>
    </row>
    <row r="144" spans="1:65" s="2" customFormat="1" ht="24" customHeight="1">
      <c r="A144" s="33"/>
      <c r="B144" s="34"/>
      <c r="C144" s="207" t="s">
        <v>148</v>
      </c>
      <c r="D144" s="207" t="s">
        <v>132</v>
      </c>
      <c r="E144" s="208" t="s">
        <v>163</v>
      </c>
      <c r="F144" s="209" t="s">
        <v>164</v>
      </c>
      <c r="G144" s="210" t="s">
        <v>135</v>
      </c>
      <c r="H144" s="211">
        <v>624</v>
      </c>
      <c r="I144" s="212"/>
      <c r="J144" s="211">
        <f>ROUND(I144*H144,3)</f>
        <v>0</v>
      </c>
      <c r="K144" s="213"/>
      <c r="L144" s="38"/>
      <c r="M144" s="214" t="s">
        <v>1</v>
      </c>
      <c r="N144" s="215" t="s">
        <v>42</v>
      </c>
      <c r="O144" s="70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R144" s="218" t="s">
        <v>157</v>
      </c>
      <c r="AT144" s="218" t="s">
        <v>132</v>
      </c>
      <c r="AU144" s="218" t="s">
        <v>81</v>
      </c>
      <c r="AY144" s="16" t="s">
        <v>131</v>
      </c>
      <c r="BE144" s="219">
        <f>IF(N144="základná",J144,0)</f>
        <v>0</v>
      </c>
      <c r="BF144" s="219">
        <f>IF(N144="znížená",J144,0)</f>
        <v>0</v>
      </c>
      <c r="BG144" s="219">
        <f>IF(N144="zákl. prenesená",J144,0)</f>
        <v>0</v>
      </c>
      <c r="BH144" s="219">
        <f>IF(N144="zníž. prenesená",J144,0)</f>
        <v>0</v>
      </c>
      <c r="BI144" s="219">
        <f>IF(N144="nulová",J144,0)</f>
        <v>0</v>
      </c>
      <c r="BJ144" s="16" t="s">
        <v>85</v>
      </c>
      <c r="BK144" s="220">
        <f>ROUND(I144*H144,3)</f>
        <v>0</v>
      </c>
      <c r="BL144" s="16" t="s">
        <v>157</v>
      </c>
      <c r="BM144" s="218" t="s">
        <v>157</v>
      </c>
    </row>
    <row r="145" spans="1:65" s="12" customFormat="1" ht="11.25">
      <c r="B145" s="221"/>
      <c r="C145" s="222"/>
      <c r="D145" s="223" t="s">
        <v>143</v>
      </c>
      <c r="E145" s="224" t="s">
        <v>1</v>
      </c>
      <c r="F145" s="225" t="s">
        <v>165</v>
      </c>
      <c r="G145" s="222"/>
      <c r="H145" s="226">
        <v>624</v>
      </c>
      <c r="I145" s="227"/>
      <c r="J145" s="222"/>
      <c r="K145" s="222"/>
      <c r="L145" s="228"/>
      <c r="M145" s="229"/>
      <c r="N145" s="230"/>
      <c r="O145" s="230"/>
      <c r="P145" s="230"/>
      <c r="Q145" s="230"/>
      <c r="R145" s="230"/>
      <c r="S145" s="230"/>
      <c r="T145" s="231"/>
      <c r="AT145" s="232" t="s">
        <v>143</v>
      </c>
      <c r="AU145" s="232" t="s">
        <v>81</v>
      </c>
      <c r="AV145" s="12" t="s">
        <v>85</v>
      </c>
      <c r="AW145" s="12" t="s">
        <v>31</v>
      </c>
      <c r="AX145" s="12" t="s">
        <v>76</v>
      </c>
      <c r="AY145" s="232" t="s">
        <v>131</v>
      </c>
    </row>
    <row r="146" spans="1:65" s="13" customFormat="1" ht="11.25">
      <c r="B146" s="233"/>
      <c r="C146" s="234"/>
      <c r="D146" s="223" t="s">
        <v>143</v>
      </c>
      <c r="E146" s="235" t="s">
        <v>1</v>
      </c>
      <c r="F146" s="236" t="s">
        <v>145</v>
      </c>
      <c r="G146" s="234"/>
      <c r="H146" s="237">
        <v>624</v>
      </c>
      <c r="I146" s="238"/>
      <c r="J146" s="234"/>
      <c r="K146" s="234"/>
      <c r="L146" s="239"/>
      <c r="M146" s="240"/>
      <c r="N146" s="241"/>
      <c r="O146" s="241"/>
      <c r="P146" s="241"/>
      <c r="Q146" s="241"/>
      <c r="R146" s="241"/>
      <c r="S146" s="241"/>
      <c r="T146" s="242"/>
      <c r="AT146" s="243" t="s">
        <v>143</v>
      </c>
      <c r="AU146" s="243" t="s">
        <v>81</v>
      </c>
      <c r="AV146" s="13" t="s">
        <v>136</v>
      </c>
      <c r="AW146" s="13" t="s">
        <v>31</v>
      </c>
      <c r="AX146" s="13" t="s">
        <v>81</v>
      </c>
      <c r="AY146" s="243" t="s">
        <v>131</v>
      </c>
    </row>
    <row r="147" spans="1:65" s="2" customFormat="1" ht="16.5" customHeight="1">
      <c r="A147" s="33"/>
      <c r="B147" s="34"/>
      <c r="C147" s="244" t="s">
        <v>129</v>
      </c>
      <c r="D147" s="244" t="s">
        <v>166</v>
      </c>
      <c r="E147" s="245" t="s">
        <v>167</v>
      </c>
      <c r="F147" s="246" t="s">
        <v>168</v>
      </c>
      <c r="G147" s="247" t="s">
        <v>135</v>
      </c>
      <c r="H147" s="248">
        <v>718</v>
      </c>
      <c r="I147" s="249"/>
      <c r="J147" s="248">
        <f>ROUND(I147*H147,3)</f>
        <v>0</v>
      </c>
      <c r="K147" s="250"/>
      <c r="L147" s="251"/>
      <c r="M147" s="252" t="s">
        <v>1</v>
      </c>
      <c r="N147" s="253" t="s">
        <v>42</v>
      </c>
      <c r="O147" s="70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R147" s="218" t="s">
        <v>169</v>
      </c>
      <c r="AT147" s="218" t="s">
        <v>166</v>
      </c>
      <c r="AU147" s="218" t="s">
        <v>81</v>
      </c>
      <c r="AY147" s="16" t="s">
        <v>131</v>
      </c>
      <c r="BE147" s="219">
        <f>IF(N147="základná",J147,0)</f>
        <v>0</v>
      </c>
      <c r="BF147" s="219">
        <f>IF(N147="znížená",J147,0)</f>
        <v>0</v>
      </c>
      <c r="BG147" s="219">
        <f>IF(N147="zákl. prenesená",J147,0)</f>
        <v>0</v>
      </c>
      <c r="BH147" s="219">
        <f>IF(N147="zníž. prenesená",J147,0)</f>
        <v>0</v>
      </c>
      <c r="BI147" s="219">
        <f>IF(N147="nulová",J147,0)</f>
        <v>0</v>
      </c>
      <c r="BJ147" s="16" t="s">
        <v>85</v>
      </c>
      <c r="BK147" s="220">
        <f>ROUND(I147*H147,3)</f>
        <v>0</v>
      </c>
      <c r="BL147" s="16" t="s">
        <v>157</v>
      </c>
      <c r="BM147" s="218" t="s">
        <v>170</v>
      </c>
    </row>
    <row r="148" spans="1:65" s="12" customFormat="1" ht="11.25">
      <c r="B148" s="221"/>
      <c r="C148" s="222"/>
      <c r="D148" s="223" t="s">
        <v>143</v>
      </c>
      <c r="E148" s="224" t="s">
        <v>1</v>
      </c>
      <c r="F148" s="225" t="s">
        <v>171</v>
      </c>
      <c r="G148" s="222"/>
      <c r="H148" s="226">
        <v>718</v>
      </c>
      <c r="I148" s="227"/>
      <c r="J148" s="222"/>
      <c r="K148" s="222"/>
      <c r="L148" s="228"/>
      <c r="M148" s="229"/>
      <c r="N148" s="230"/>
      <c r="O148" s="230"/>
      <c r="P148" s="230"/>
      <c r="Q148" s="230"/>
      <c r="R148" s="230"/>
      <c r="S148" s="230"/>
      <c r="T148" s="231"/>
      <c r="AT148" s="232" t="s">
        <v>143</v>
      </c>
      <c r="AU148" s="232" t="s">
        <v>81</v>
      </c>
      <c r="AV148" s="12" t="s">
        <v>85</v>
      </c>
      <c r="AW148" s="12" t="s">
        <v>31</v>
      </c>
      <c r="AX148" s="12" t="s">
        <v>76</v>
      </c>
      <c r="AY148" s="232" t="s">
        <v>131</v>
      </c>
    </row>
    <row r="149" spans="1:65" s="13" customFormat="1" ht="11.25">
      <c r="B149" s="233"/>
      <c r="C149" s="234"/>
      <c r="D149" s="223" t="s">
        <v>143</v>
      </c>
      <c r="E149" s="235" t="s">
        <v>1</v>
      </c>
      <c r="F149" s="236" t="s">
        <v>145</v>
      </c>
      <c r="G149" s="234"/>
      <c r="H149" s="237">
        <v>718</v>
      </c>
      <c r="I149" s="238"/>
      <c r="J149" s="234"/>
      <c r="K149" s="234"/>
      <c r="L149" s="239"/>
      <c r="M149" s="240"/>
      <c r="N149" s="241"/>
      <c r="O149" s="241"/>
      <c r="P149" s="241"/>
      <c r="Q149" s="241"/>
      <c r="R149" s="241"/>
      <c r="S149" s="241"/>
      <c r="T149" s="242"/>
      <c r="AT149" s="243" t="s">
        <v>143</v>
      </c>
      <c r="AU149" s="243" t="s">
        <v>81</v>
      </c>
      <c r="AV149" s="13" t="s">
        <v>136</v>
      </c>
      <c r="AW149" s="13" t="s">
        <v>31</v>
      </c>
      <c r="AX149" s="13" t="s">
        <v>81</v>
      </c>
      <c r="AY149" s="243" t="s">
        <v>131</v>
      </c>
    </row>
    <row r="150" spans="1:65" s="2" customFormat="1" ht="16.5" customHeight="1">
      <c r="A150" s="33"/>
      <c r="B150" s="34"/>
      <c r="C150" s="244" t="s">
        <v>152</v>
      </c>
      <c r="D150" s="244" t="s">
        <v>166</v>
      </c>
      <c r="E150" s="245" t="s">
        <v>172</v>
      </c>
      <c r="F150" s="246" t="s">
        <v>173</v>
      </c>
      <c r="G150" s="247" t="s">
        <v>174</v>
      </c>
      <c r="H150" s="248">
        <v>4</v>
      </c>
      <c r="I150" s="249"/>
      <c r="J150" s="248">
        <f t="shared" ref="J150:J162" si="5">ROUND(I150*H150,3)</f>
        <v>0</v>
      </c>
      <c r="K150" s="250"/>
      <c r="L150" s="251"/>
      <c r="M150" s="252" t="s">
        <v>1</v>
      </c>
      <c r="N150" s="253" t="s">
        <v>42</v>
      </c>
      <c r="O150" s="70"/>
      <c r="P150" s="216">
        <f t="shared" ref="P150:P162" si="6">O150*H150</f>
        <v>0</v>
      </c>
      <c r="Q150" s="216">
        <v>0</v>
      </c>
      <c r="R150" s="216">
        <f t="shared" ref="R150:R162" si="7">Q150*H150</f>
        <v>0</v>
      </c>
      <c r="S150" s="216">
        <v>0</v>
      </c>
      <c r="T150" s="217">
        <f t="shared" ref="T150:T162" si="8">S150*H150</f>
        <v>0</v>
      </c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R150" s="218" t="s">
        <v>169</v>
      </c>
      <c r="AT150" s="218" t="s">
        <v>166</v>
      </c>
      <c r="AU150" s="218" t="s">
        <v>81</v>
      </c>
      <c r="AY150" s="16" t="s">
        <v>131</v>
      </c>
      <c r="BE150" s="219">
        <f t="shared" ref="BE150:BE162" si="9">IF(N150="základná",J150,0)</f>
        <v>0</v>
      </c>
      <c r="BF150" s="219">
        <f t="shared" ref="BF150:BF162" si="10">IF(N150="znížená",J150,0)</f>
        <v>0</v>
      </c>
      <c r="BG150" s="219">
        <f t="shared" ref="BG150:BG162" si="11">IF(N150="zákl. prenesená",J150,0)</f>
        <v>0</v>
      </c>
      <c r="BH150" s="219">
        <f t="shared" ref="BH150:BH162" si="12">IF(N150="zníž. prenesená",J150,0)</f>
        <v>0</v>
      </c>
      <c r="BI150" s="219">
        <f t="shared" ref="BI150:BI162" si="13">IF(N150="nulová",J150,0)</f>
        <v>0</v>
      </c>
      <c r="BJ150" s="16" t="s">
        <v>85</v>
      </c>
      <c r="BK150" s="220">
        <f t="shared" ref="BK150:BK162" si="14">ROUND(I150*H150,3)</f>
        <v>0</v>
      </c>
      <c r="BL150" s="16" t="s">
        <v>157</v>
      </c>
      <c r="BM150" s="218" t="s">
        <v>7</v>
      </c>
    </row>
    <row r="151" spans="1:65" s="2" customFormat="1" ht="24" customHeight="1">
      <c r="A151" s="33"/>
      <c r="B151" s="34"/>
      <c r="C151" s="207" t="s">
        <v>175</v>
      </c>
      <c r="D151" s="207" t="s">
        <v>132</v>
      </c>
      <c r="E151" s="208" t="s">
        <v>176</v>
      </c>
      <c r="F151" s="209" t="s">
        <v>177</v>
      </c>
      <c r="G151" s="210" t="s">
        <v>135</v>
      </c>
      <c r="H151" s="211">
        <v>705</v>
      </c>
      <c r="I151" s="212"/>
      <c r="J151" s="211">
        <f t="shared" si="5"/>
        <v>0</v>
      </c>
      <c r="K151" s="213"/>
      <c r="L151" s="38"/>
      <c r="M151" s="214" t="s">
        <v>1</v>
      </c>
      <c r="N151" s="215" t="s">
        <v>42</v>
      </c>
      <c r="O151" s="70"/>
      <c r="P151" s="216">
        <f t="shared" si="6"/>
        <v>0</v>
      </c>
      <c r="Q151" s="216">
        <v>0</v>
      </c>
      <c r="R151" s="216">
        <f t="shared" si="7"/>
        <v>0</v>
      </c>
      <c r="S151" s="216">
        <v>0</v>
      </c>
      <c r="T151" s="217">
        <f t="shared" si="8"/>
        <v>0</v>
      </c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R151" s="218" t="s">
        <v>157</v>
      </c>
      <c r="AT151" s="218" t="s">
        <v>132</v>
      </c>
      <c r="AU151" s="218" t="s">
        <v>81</v>
      </c>
      <c r="AY151" s="16" t="s">
        <v>131</v>
      </c>
      <c r="BE151" s="219">
        <f t="shared" si="9"/>
        <v>0</v>
      </c>
      <c r="BF151" s="219">
        <f t="shared" si="10"/>
        <v>0</v>
      </c>
      <c r="BG151" s="219">
        <f t="shared" si="11"/>
        <v>0</v>
      </c>
      <c r="BH151" s="219">
        <f t="shared" si="12"/>
        <v>0</v>
      </c>
      <c r="BI151" s="219">
        <f t="shared" si="13"/>
        <v>0</v>
      </c>
      <c r="BJ151" s="16" t="s">
        <v>85</v>
      </c>
      <c r="BK151" s="220">
        <f t="shared" si="14"/>
        <v>0</v>
      </c>
      <c r="BL151" s="16" t="s">
        <v>157</v>
      </c>
      <c r="BM151" s="218" t="s">
        <v>178</v>
      </c>
    </row>
    <row r="152" spans="1:65" s="2" customFormat="1" ht="24" customHeight="1">
      <c r="A152" s="33"/>
      <c r="B152" s="34"/>
      <c r="C152" s="244" t="s">
        <v>158</v>
      </c>
      <c r="D152" s="244" t="s">
        <v>166</v>
      </c>
      <c r="E152" s="245" t="s">
        <v>179</v>
      </c>
      <c r="F152" s="246" t="s">
        <v>180</v>
      </c>
      <c r="G152" s="247" t="s">
        <v>135</v>
      </c>
      <c r="H152" s="248">
        <v>1676.63</v>
      </c>
      <c r="I152" s="249"/>
      <c r="J152" s="248">
        <f t="shared" si="5"/>
        <v>0</v>
      </c>
      <c r="K152" s="250"/>
      <c r="L152" s="251"/>
      <c r="M152" s="252" t="s">
        <v>1</v>
      </c>
      <c r="N152" s="253" t="s">
        <v>42</v>
      </c>
      <c r="O152" s="70"/>
      <c r="P152" s="216">
        <f t="shared" si="6"/>
        <v>0</v>
      </c>
      <c r="Q152" s="216">
        <v>0</v>
      </c>
      <c r="R152" s="216">
        <f t="shared" si="7"/>
        <v>0</v>
      </c>
      <c r="S152" s="216">
        <v>0</v>
      </c>
      <c r="T152" s="217">
        <f t="shared" si="8"/>
        <v>0</v>
      </c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R152" s="218" t="s">
        <v>169</v>
      </c>
      <c r="AT152" s="218" t="s">
        <v>166</v>
      </c>
      <c r="AU152" s="218" t="s">
        <v>81</v>
      </c>
      <c r="AY152" s="16" t="s">
        <v>131</v>
      </c>
      <c r="BE152" s="219">
        <f t="shared" si="9"/>
        <v>0</v>
      </c>
      <c r="BF152" s="219">
        <f t="shared" si="10"/>
        <v>0</v>
      </c>
      <c r="BG152" s="219">
        <f t="shared" si="11"/>
        <v>0</v>
      </c>
      <c r="BH152" s="219">
        <f t="shared" si="12"/>
        <v>0</v>
      </c>
      <c r="BI152" s="219">
        <f t="shared" si="13"/>
        <v>0</v>
      </c>
      <c r="BJ152" s="16" t="s">
        <v>85</v>
      </c>
      <c r="BK152" s="220">
        <f t="shared" si="14"/>
        <v>0</v>
      </c>
      <c r="BL152" s="16" t="s">
        <v>157</v>
      </c>
      <c r="BM152" s="218" t="s">
        <v>181</v>
      </c>
    </row>
    <row r="153" spans="1:65" s="2" customFormat="1" ht="24" customHeight="1">
      <c r="A153" s="33"/>
      <c r="B153" s="34"/>
      <c r="C153" s="244" t="s">
        <v>182</v>
      </c>
      <c r="D153" s="244" t="s">
        <v>166</v>
      </c>
      <c r="E153" s="245" t="s">
        <v>183</v>
      </c>
      <c r="F153" s="246" t="s">
        <v>184</v>
      </c>
      <c r="G153" s="247" t="s">
        <v>135</v>
      </c>
      <c r="H153" s="248">
        <v>88</v>
      </c>
      <c r="I153" s="249"/>
      <c r="J153" s="248">
        <f t="shared" si="5"/>
        <v>0</v>
      </c>
      <c r="K153" s="250"/>
      <c r="L153" s="251"/>
      <c r="M153" s="252" t="s">
        <v>1</v>
      </c>
      <c r="N153" s="253" t="s">
        <v>42</v>
      </c>
      <c r="O153" s="70"/>
      <c r="P153" s="216">
        <f t="shared" si="6"/>
        <v>0</v>
      </c>
      <c r="Q153" s="216">
        <v>0</v>
      </c>
      <c r="R153" s="216">
        <f t="shared" si="7"/>
        <v>0</v>
      </c>
      <c r="S153" s="216">
        <v>0</v>
      </c>
      <c r="T153" s="217">
        <f t="shared" si="8"/>
        <v>0</v>
      </c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R153" s="218" t="s">
        <v>169</v>
      </c>
      <c r="AT153" s="218" t="s">
        <v>166</v>
      </c>
      <c r="AU153" s="218" t="s">
        <v>81</v>
      </c>
      <c r="AY153" s="16" t="s">
        <v>131</v>
      </c>
      <c r="BE153" s="219">
        <f t="shared" si="9"/>
        <v>0</v>
      </c>
      <c r="BF153" s="219">
        <f t="shared" si="10"/>
        <v>0</v>
      </c>
      <c r="BG153" s="219">
        <f t="shared" si="11"/>
        <v>0</v>
      </c>
      <c r="BH153" s="219">
        <f t="shared" si="12"/>
        <v>0</v>
      </c>
      <c r="BI153" s="219">
        <f t="shared" si="13"/>
        <v>0</v>
      </c>
      <c r="BJ153" s="16" t="s">
        <v>85</v>
      </c>
      <c r="BK153" s="220">
        <f t="shared" si="14"/>
        <v>0</v>
      </c>
      <c r="BL153" s="16" t="s">
        <v>157</v>
      </c>
      <c r="BM153" s="218" t="s">
        <v>185</v>
      </c>
    </row>
    <row r="154" spans="1:65" s="2" customFormat="1" ht="16.5" customHeight="1">
      <c r="A154" s="33"/>
      <c r="B154" s="34"/>
      <c r="C154" s="244" t="s">
        <v>162</v>
      </c>
      <c r="D154" s="244" t="s">
        <v>166</v>
      </c>
      <c r="E154" s="245" t="s">
        <v>186</v>
      </c>
      <c r="F154" s="246" t="s">
        <v>187</v>
      </c>
      <c r="G154" s="247" t="s">
        <v>135</v>
      </c>
      <c r="H154" s="248">
        <v>697</v>
      </c>
      <c r="I154" s="249"/>
      <c r="J154" s="248">
        <f t="shared" si="5"/>
        <v>0</v>
      </c>
      <c r="K154" s="250"/>
      <c r="L154" s="251"/>
      <c r="M154" s="252" t="s">
        <v>1</v>
      </c>
      <c r="N154" s="253" t="s">
        <v>42</v>
      </c>
      <c r="O154" s="70"/>
      <c r="P154" s="216">
        <f t="shared" si="6"/>
        <v>0</v>
      </c>
      <c r="Q154" s="216">
        <v>0</v>
      </c>
      <c r="R154" s="216">
        <f t="shared" si="7"/>
        <v>0</v>
      </c>
      <c r="S154" s="216">
        <v>0</v>
      </c>
      <c r="T154" s="217">
        <f t="shared" si="8"/>
        <v>0</v>
      </c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R154" s="218" t="s">
        <v>169</v>
      </c>
      <c r="AT154" s="218" t="s">
        <v>166</v>
      </c>
      <c r="AU154" s="218" t="s">
        <v>81</v>
      </c>
      <c r="AY154" s="16" t="s">
        <v>131</v>
      </c>
      <c r="BE154" s="219">
        <f t="shared" si="9"/>
        <v>0</v>
      </c>
      <c r="BF154" s="219">
        <f t="shared" si="10"/>
        <v>0</v>
      </c>
      <c r="BG154" s="219">
        <f t="shared" si="11"/>
        <v>0</v>
      </c>
      <c r="BH154" s="219">
        <f t="shared" si="12"/>
        <v>0</v>
      </c>
      <c r="BI154" s="219">
        <f t="shared" si="13"/>
        <v>0</v>
      </c>
      <c r="BJ154" s="16" t="s">
        <v>85</v>
      </c>
      <c r="BK154" s="220">
        <f t="shared" si="14"/>
        <v>0</v>
      </c>
      <c r="BL154" s="16" t="s">
        <v>157</v>
      </c>
      <c r="BM154" s="218" t="s">
        <v>188</v>
      </c>
    </row>
    <row r="155" spans="1:65" s="2" customFormat="1" ht="16.5" customHeight="1">
      <c r="A155" s="33"/>
      <c r="B155" s="34"/>
      <c r="C155" s="207" t="s">
        <v>189</v>
      </c>
      <c r="D155" s="207" t="s">
        <v>132</v>
      </c>
      <c r="E155" s="208" t="s">
        <v>190</v>
      </c>
      <c r="F155" s="209" t="s">
        <v>191</v>
      </c>
      <c r="G155" s="210" t="s">
        <v>174</v>
      </c>
      <c r="H155" s="211">
        <v>2898</v>
      </c>
      <c r="I155" s="212"/>
      <c r="J155" s="211">
        <f t="shared" si="5"/>
        <v>0</v>
      </c>
      <c r="K155" s="213"/>
      <c r="L155" s="38"/>
      <c r="M155" s="214" t="s">
        <v>1</v>
      </c>
      <c r="N155" s="215" t="s">
        <v>42</v>
      </c>
      <c r="O155" s="70"/>
      <c r="P155" s="216">
        <f t="shared" si="6"/>
        <v>0</v>
      </c>
      <c r="Q155" s="216">
        <v>0</v>
      </c>
      <c r="R155" s="216">
        <f t="shared" si="7"/>
        <v>0</v>
      </c>
      <c r="S155" s="216">
        <v>0</v>
      </c>
      <c r="T155" s="217">
        <f t="shared" si="8"/>
        <v>0</v>
      </c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R155" s="218" t="s">
        <v>157</v>
      </c>
      <c r="AT155" s="218" t="s">
        <v>132</v>
      </c>
      <c r="AU155" s="218" t="s">
        <v>81</v>
      </c>
      <c r="AY155" s="16" t="s">
        <v>131</v>
      </c>
      <c r="BE155" s="219">
        <f t="shared" si="9"/>
        <v>0</v>
      </c>
      <c r="BF155" s="219">
        <f t="shared" si="10"/>
        <v>0</v>
      </c>
      <c r="BG155" s="219">
        <f t="shared" si="11"/>
        <v>0</v>
      </c>
      <c r="BH155" s="219">
        <f t="shared" si="12"/>
        <v>0</v>
      </c>
      <c r="BI155" s="219">
        <f t="shared" si="13"/>
        <v>0</v>
      </c>
      <c r="BJ155" s="16" t="s">
        <v>85</v>
      </c>
      <c r="BK155" s="220">
        <f t="shared" si="14"/>
        <v>0</v>
      </c>
      <c r="BL155" s="16" t="s">
        <v>157</v>
      </c>
      <c r="BM155" s="218" t="s">
        <v>192</v>
      </c>
    </row>
    <row r="156" spans="1:65" s="2" customFormat="1" ht="16.5" customHeight="1">
      <c r="A156" s="33"/>
      <c r="B156" s="34"/>
      <c r="C156" s="244" t="s">
        <v>157</v>
      </c>
      <c r="D156" s="244" t="s">
        <v>166</v>
      </c>
      <c r="E156" s="245" t="s">
        <v>193</v>
      </c>
      <c r="F156" s="246" t="s">
        <v>194</v>
      </c>
      <c r="G156" s="247" t="s">
        <v>174</v>
      </c>
      <c r="H156" s="248">
        <v>2898</v>
      </c>
      <c r="I156" s="249"/>
      <c r="J156" s="248">
        <f t="shared" si="5"/>
        <v>0</v>
      </c>
      <c r="K156" s="250"/>
      <c r="L156" s="251"/>
      <c r="M156" s="252" t="s">
        <v>1</v>
      </c>
      <c r="N156" s="253" t="s">
        <v>42</v>
      </c>
      <c r="O156" s="70"/>
      <c r="P156" s="216">
        <f t="shared" si="6"/>
        <v>0</v>
      </c>
      <c r="Q156" s="216">
        <v>0</v>
      </c>
      <c r="R156" s="216">
        <f t="shared" si="7"/>
        <v>0</v>
      </c>
      <c r="S156" s="216">
        <v>0</v>
      </c>
      <c r="T156" s="217">
        <f t="shared" si="8"/>
        <v>0</v>
      </c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R156" s="218" t="s">
        <v>169</v>
      </c>
      <c r="AT156" s="218" t="s">
        <v>166</v>
      </c>
      <c r="AU156" s="218" t="s">
        <v>81</v>
      </c>
      <c r="AY156" s="16" t="s">
        <v>131</v>
      </c>
      <c r="BE156" s="219">
        <f t="shared" si="9"/>
        <v>0</v>
      </c>
      <c r="BF156" s="219">
        <f t="shared" si="10"/>
        <v>0</v>
      </c>
      <c r="BG156" s="219">
        <f t="shared" si="11"/>
        <v>0</v>
      </c>
      <c r="BH156" s="219">
        <f t="shared" si="12"/>
        <v>0</v>
      </c>
      <c r="BI156" s="219">
        <f t="shared" si="13"/>
        <v>0</v>
      </c>
      <c r="BJ156" s="16" t="s">
        <v>85</v>
      </c>
      <c r="BK156" s="220">
        <f t="shared" si="14"/>
        <v>0</v>
      </c>
      <c r="BL156" s="16" t="s">
        <v>157</v>
      </c>
      <c r="BM156" s="218" t="s">
        <v>169</v>
      </c>
    </row>
    <row r="157" spans="1:65" s="2" customFormat="1" ht="16.5" customHeight="1">
      <c r="A157" s="33"/>
      <c r="B157" s="34"/>
      <c r="C157" s="244" t="s">
        <v>195</v>
      </c>
      <c r="D157" s="244" t="s">
        <v>166</v>
      </c>
      <c r="E157" s="245" t="s">
        <v>196</v>
      </c>
      <c r="F157" s="246" t="s">
        <v>197</v>
      </c>
      <c r="G157" s="247" t="s">
        <v>174</v>
      </c>
      <c r="H157" s="248">
        <v>2898</v>
      </c>
      <c r="I157" s="249"/>
      <c r="J157" s="248">
        <f t="shared" si="5"/>
        <v>0</v>
      </c>
      <c r="K157" s="250"/>
      <c r="L157" s="251"/>
      <c r="M157" s="252" t="s">
        <v>1</v>
      </c>
      <c r="N157" s="253" t="s">
        <v>42</v>
      </c>
      <c r="O157" s="70"/>
      <c r="P157" s="216">
        <f t="shared" si="6"/>
        <v>0</v>
      </c>
      <c r="Q157" s="216">
        <v>0</v>
      </c>
      <c r="R157" s="216">
        <f t="shared" si="7"/>
        <v>0</v>
      </c>
      <c r="S157" s="216">
        <v>0</v>
      </c>
      <c r="T157" s="217">
        <f t="shared" si="8"/>
        <v>0</v>
      </c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R157" s="218" t="s">
        <v>169</v>
      </c>
      <c r="AT157" s="218" t="s">
        <v>166</v>
      </c>
      <c r="AU157" s="218" t="s">
        <v>81</v>
      </c>
      <c r="AY157" s="16" t="s">
        <v>131</v>
      </c>
      <c r="BE157" s="219">
        <f t="shared" si="9"/>
        <v>0</v>
      </c>
      <c r="BF157" s="219">
        <f t="shared" si="10"/>
        <v>0</v>
      </c>
      <c r="BG157" s="219">
        <f t="shared" si="11"/>
        <v>0</v>
      </c>
      <c r="BH157" s="219">
        <f t="shared" si="12"/>
        <v>0</v>
      </c>
      <c r="BI157" s="219">
        <f t="shared" si="13"/>
        <v>0</v>
      </c>
      <c r="BJ157" s="16" t="s">
        <v>85</v>
      </c>
      <c r="BK157" s="220">
        <f t="shared" si="14"/>
        <v>0</v>
      </c>
      <c r="BL157" s="16" t="s">
        <v>157</v>
      </c>
      <c r="BM157" s="218" t="s">
        <v>198</v>
      </c>
    </row>
    <row r="158" spans="1:65" s="2" customFormat="1" ht="16.5" customHeight="1">
      <c r="A158" s="33"/>
      <c r="B158" s="34"/>
      <c r="C158" s="244" t="s">
        <v>170</v>
      </c>
      <c r="D158" s="244" t="s">
        <v>166</v>
      </c>
      <c r="E158" s="245" t="s">
        <v>199</v>
      </c>
      <c r="F158" s="246" t="s">
        <v>200</v>
      </c>
      <c r="G158" s="247" t="s">
        <v>174</v>
      </c>
      <c r="H158" s="248">
        <v>1865</v>
      </c>
      <c r="I158" s="249"/>
      <c r="J158" s="248">
        <f t="shared" si="5"/>
        <v>0</v>
      </c>
      <c r="K158" s="250"/>
      <c r="L158" s="251"/>
      <c r="M158" s="252" t="s">
        <v>1</v>
      </c>
      <c r="N158" s="253" t="s">
        <v>42</v>
      </c>
      <c r="O158" s="70"/>
      <c r="P158" s="216">
        <f t="shared" si="6"/>
        <v>0</v>
      </c>
      <c r="Q158" s="216">
        <v>0</v>
      </c>
      <c r="R158" s="216">
        <f t="shared" si="7"/>
        <v>0</v>
      </c>
      <c r="S158" s="216">
        <v>0</v>
      </c>
      <c r="T158" s="217">
        <f t="shared" si="8"/>
        <v>0</v>
      </c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R158" s="218" t="s">
        <v>169</v>
      </c>
      <c r="AT158" s="218" t="s">
        <v>166</v>
      </c>
      <c r="AU158" s="218" t="s">
        <v>81</v>
      </c>
      <c r="AY158" s="16" t="s">
        <v>131</v>
      </c>
      <c r="BE158" s="219">
        <f t="shared" si="9"/>
        <v>0</v>
      </c>
      <c r="BF158" s="219">
        <f t="shared" si="10"/>
        <v>0</v>
      </c>
      <c r="BG158" s="219">
        <f t="shared" si="11"/>
        <v>0</v>
      </c>
      <c r="BH158" s="219">
        <f t="shared" si="12"/>
        <v>0</v>
      </c>
      <c r="BI158" s="219">
        <f t="shared" si="13"/>
        <v>0</v>
      </c>
      <c r="BJ158" s="16" t="s">
        <v>85</v>
      </c>
      <c r="BK158" s="220">
        <f t="shared" si="14"/>
        <v>0</v>
      </c>
      <c r="BL158" s="16" t="s">
        <v>157</v>
      </c>
      <c r="BM158" s="218" t="s">
        <v>201</v>
      </c>
    </row>
    <row r="159" spans="1:65" s="2" customFormat="1" ht="16.5" customHeight="1">
      <c r="A159" s="33"/>
      <c r="B159" s="34"/>
      <c r="C159" s="244" t="s">
        <v>202</v>
      </c>
      <c r="D159" s="244" t="s">
        <v>166</v>
      </c>
      <c r="E159" s="245" t="s">
        <v>203</v>
      </c>
      <c r="F159" s="246" t="s">
        <v>204</v>
      </c>
      <c r="G159" s="247" t="s">
        <v>174</v>
      </c>
      <c r="H159" s="248">
        <v>1256</v>
      </c>
      <c r="I159" s="249"/>
      <c r="J159" s="248">
        <f t="shared" si="5"/>
        <v>0</v>
      </c>
      <c r="K159" s="250"/>
      <c r="L159" s="251"/>
      <c r="M159" s="252" t="s">
        <v>1</v>
      </c>
      <c r="N159" s="253" t="s">
        <v>42</v>
      </c>
      <c r="O159" s="70"/>
      <c r="P159" s="216">
        <f t="shared" si="6"/>
        <v>0</v>
      </c>
      <c r="Q159" s="216">
        <v>0</v>
      </c>
      <c r="R159" s="216">
        <f t="shared" si="7"/>
        <v>0</v>
      </c>
      <c r="S159" s="216">
        <v>0</v>
      </c>
      <c r="T159" s="217">
        <f t="shared" si="8"/>
        <v>0</v>
      </c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R159" s="218" t="s">
        <v>169</v>
      </c>
      <c r="AT159" s="218" t="s">
        <v>166</v>
      </c>
      <c r="AU159" s="218" t="s">
        <v>81</v>
      </c>
      <c r="AY159" s="16" t="s">
        <v>131</v>
      </c>
      <c r="BE159" s="219">
        <f t="shared" si="9"/>
        <v>0</v>
      </c>
      <c r="BF159" s="219">
        <f t="shared" si="10"/>
        <v>0</v>
      </c>
      <c r="BG159" s="219">
        <f t="shared" si="11"/>
        <v>0</v>
      </c>
      <c r="BH159" s="219">
        <f t="shared" si="12"/>
        <v>0</v>
      </c>
      <c r="BI159" s="219">
        <f t="shared" si="13"/>
        <v>0</v>
      </c>
      <c r="BJ159" s="16" t="s">
        <v>85</v>
      </c>
      <c r="BK159" s="220">
        <f t="shared" si="14"/>
        <v>0</v>
      </c>
      <c r="BL159" s="16" t="s">
        <v>157</v>
      </c>
      <c r="BM159" s="218" t="s">
        <v>205</v>
      </c>
    </row>
    <row r="160" spans="1:65" s="2" customFormat="1" ht="16.5" customHeight="1">
      <c r="A160" s="33"/>
      <c r="B160" s="34"/>
      <c r="C160" s="244" t="s">
        <v>7</v>
      </c>
      <c r="D160" s="244" t="s">
        <v>166</v>
      </c>
      <c r="E160" s="245" t="s">
        <v>206</v>
      </c>
      <c r="F160" s="246" t="s">
        <v>207</v>
      </c>
      <c r="G160" s="247" t="s">
        <v>174</v>
      </c>
      <c r="H160" s="248">
        <v>1531</v>
      </c>
      <c r="I160" s="249"/>
      <c r="J160" s="248">
        <f t="shared" si="5"/>
        <v>0</v>
      </c>
      <c r="K160" s="250"/>
      <c r="L160" s="251"/>
      <c r="M160" s="252" t="s">
        <v>1</v>
      </c>
      <c r="N160" s="253" t="s">
        <v>42</v>
      </c>
      <c r="O160" s="70"/>
      <c r="P160" s="216">
        <f t="shared" si="6"/>
        <v>0</v>
      </c>
      <c r="Q160" s="216">
        <v>0</v>
      </c>
      <c r="R160" s="216">
        <f t="shared" si="7"/>
        <v>0</v>
      </c>
      <c r="S160" s="216">
        <v>0</v>
      </c>
      <c r="T160" s="217">
        <f t="shared" si="8"/>
        <v>0</v>
      </c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R160" s="218" t="s">
        <v>169</v>
      </c>
      <c r="AT160" s="218" t="s">
        <v>166</v>
      </c>
      <c r="AU160" s="218" t="s">
        <v>81</v>
      </c>
      <c r="AY160" s="16" t="s">
        <v>131</v>
      </c>
      <c r="BE160" s="219">
        <f t="shared" si="9"/>
        <v>0</v>
      </c>
      <c r="BF160" s="219">
        <f t="shared" si="10"/>
        <v>0</v>
      </c>
      <c r="BG160" s="219">
        <f t="shared" si="11"/>
        <v>0</v>
      </c>
      <c r="BH160" s="219">
        <f t="shared" si="12"/>
        <v>0</v>
      </c>
      <c r="BI160" s="219">
        <f t="shared" si="13"/>
        <v>0</v>
      </c>
      <c r="BJ160" s="16" t="s">
        <v>85</v>
      </c>
      <c r="BK160" s="220">
        <f t="shared" si="14"/>
        <v>0</v>
      </c>
      <c r="BL160" s="16" t="s">
        <v>157</v>
      </c>
      <c r="BM160" s="218" t="s">
        <v>208</v>
      </c>
    </row>
    <row r="161" spans="1:65" s="2" customFormat="1" ht="16.5" customHeight="1">
      <c r="A161" s="33"/>
      <c r="B161" s="34"/>
      <c r="C161" s="244" t="s">
        <v>209</v>
      </c>
      <c r="D161" s="244" t="s">
        <v>166</v>
      </c>
      <c r="E161" s="245" t="s">
        <v>210</v>
      </c>
      <c r="F161" s="246" t="s">
        <v>211</v>
      </c>
      <c r="G161" s="247" t="s">
        <v>212</v>
      </c>
      <c r="H161" s="248">
        <v>5</v>
      </c>
      <c r="I161" s="249"/>
      <c r="J161" s="248">
        <f t="shared" si="5"/>
        <v>0</v>
      </c>
      <c r="K161" s="250"/>
      <c r="L161" s="251"/>
      <c r="M161" s="252" t="s">
        <v>1</v>
      </c>
      <c r="N161" s="253" t="s">
        <v>42</v>
      </c>
      <c r="O161" s="70"/>
      <c r="P161" s="216">
        <f t="shared" si="6"/>
        <v>0</v>
      </c>
      <c r="Q161" s="216">
        <v>0</v>
      </c>
      <c r="R161" s="216">
        <f t="shared" si="7"/>
        <v>0</v>
      </c>
      <c r="S161" s="216">
        <v>0</v>
      </c>
      <c r="T161" s="217">
        <f t="shared" si="8"/>
        <v>0</v>
      </c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R161" s="218" t="s">
        <v>169</v>
      </c>
      <c r="AT161" s="218" t="s">
        <v>166</v>
      </c>
      <c r="AU161" s="218" t="s">
        <v>81</v>
      </c>
      <c r="AY161" s="16" t="s">
        <v>131</v>
      </c>
      <c r="BE161" s="219">
        <f t="shared" si="9"/>
        <v>0</v>
      </c>
      <c r="BF161" s="219">
        <f t="shared" si="10"/>
        <v>0</v>
      </c>
      <c r="BG161" s="219">
        <f t="shared" si="11"/>
        <v>0</v>
      </c>
      <c r="BH161" s="219">
        <f t="shared" si="12"/>
        <v>0</v>
      </c>
      <c r="BI161" s="219">
        <f t="shared" si="13"/>
        <v>0</v>
      </c>
      <c r="BJ161" s="16" t="s">
        <v>85</v>
      </c>
      <c r="BK161" s="220">
        <f t="shared" si="14"/>
        <v>0</v>
      </c>
      <c r="BL161" s="16" t="s">
        <v>157</v>
      </c>
      <c r="BM161" s="218" t="s">
        <v>213</v>
      </c>
    </row>
    <row r="162" spans="1:65" s="2" customFormat="1" ht="16.5" customHeight="1">
      <c r="A162" s="33"/>
      <c r="B162" s="34"/>
      <c r="C162" s="244" t="s">
        <v>178</v>
      </c>
      <c r="D162" s="244" t="s">
        <v>166</v>
      </c>
      <c r="E162" s="245" t="s">
        <v>214</v>
      </c>
      <c r="F162" s="246" t="s">
        <v>215</v>
      </c>
      <c r="G162" s="247" t="s">
        <v>212</v>
      </c>
      <c r="H162" s="248">
        <v>1.02</v>
      </c>
      <c r="I162" s="249"/>
      <c r="J162" s="248">
        <f t="shared" si="5"/>
        <v>0</v>
      </c>
      <c r="K162" s="250"/>
      <c r="L162" s="251"/>
      <c r="M162" s="252" t="s">
        <v>1</v>
      </c>
      <c r="N162" s="253" t="s">
        <v>42</v>
      </c>
      <c r="O162" s="70"/>
      <c r="P162" s="216">
        <f t="shared" si="6"/>
        <v>0</v>
      </c>
      <c r="Q162" s="216">
        <v>0</v>
      </c>
      <c r="R162" s="216">
        <f t="shared" si="7"/>
        <v>0</v>
      </c>
      <c r="S162" s="216">
        <v>0</v>
      </c>
      <c r="T162" s="217">
        <f t="shared" si="8"/>
        <v>0</v>
      </c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R162" s="218" t="s">
        <v>169</v>
      </c>
      <c r="AT162" s="218" t="s">
        <v>166</v>
      </c>
      <c r="AU162" s="218" t="s">
        <v>81</v>
      </c>
      <c r="AY162" s="16" t="s">
        <v>131</v>
      </c>
      <c r="BE162" s="219">
        <f t="shared" si="9"/>
        <v>0</v>
      </c>
      <c r="BF162" s="219">
        <f t="shared" si="10"/>
        <v>0</v>
      </c>
      <c r="BG162" s="219">
        <f t="shared" si="11"/>
        <v>0</v>
      </c>
      <c r="BH162" s="219">
        <f t="shared" si="12"/>
        <v>0</v>
      </c>
      <c r="BI162" s="219">
        <f t="shared" si="13"/>
        <v>0</v>
      </c>
      <c r="BJ162" s="16" t="s">
        <v>85</v>
      </c>
      <c r="BK162" s="220">
        <f t="shared" si="14"/>
        <v>0</v>
      </c>
      <c r="BL162" s="16" t="s">
        <v>157</v>
      </c>
      <c r="BM162" s="218" t="s">
        <v>216</v>
      </c>
    </row>
    <row r="163" spans="1:65" s="12" customFormat="1" ht="11.25">
      <c r="B163" s="221"/>
      <c r="C163" s="222"/>
      <c r="D163" s="223" t="s">
        <v>143</v>
      </c>
      <c r="E163" s="224" t="s">
        <v>1</v>
      </c>
      <c r="F163" s="225" t="s">
        <v>217</v>
      </c>
      <c r="G163" s="222"/>
      <c r="H163" s="226">
        <v>1.02</v>
      </c>
      <c r="I163" s="227"/>
      <c r="J163" s="222"/>
      <c r="K163" s="222"/>
      <c r="L163" s="228"/>
      <c r="M163" s="229"/>
      <c r="N163" s="230"/>
      <c r="O163" s="230"/>
      <c r="P163" s="230"/>
      <c r="Q163" s="230"/>
      <c r="R163" s="230"/>
      <c r="S163" s="230"/>
      <c r="T163" s="231"/>
      <c r="AT163" s="232" t="s">
        <v>143</v>
      </c>
      <c r="AU163" s="232" t="s">
        <v>81</v>
      </c>
      <c r="AV163" s="12" t="s">
        <v>85</v>
      </c>
      <c r="AW163" s="12" t="s">
        <v>31</v>
      </c>
      <c r="AX163" s="12" t="s">
        <v>76</v>
      </c>
      <c r="AY163" s="232" t="s">
        <v>131</v>
      </c>
    </row>
    <row r="164" spans="1:65" s="13" customFormat="1" ht="11.25">
      <c r="B164" s="233"/>
      <c r="C164" s="234"/>
      <c r="D164" s="223" t="s">
        <v>143</v>
      </c>
      <c r="E164" s="235" t="s">
        <v>1</v>
      </c>
      <c r="F164" s="236" t="s">
        <v>145</v>
      </c>
      <c r="G164" s="234"/>
      <c r="H164" s="237">
        <v>1.02</v>
      </c>
      <c r="I164" s="238"/>
      <c r="J164" s="234"/>
      <c r="K164" s="234"/>
      <c r="L164" s="239"/>
      <c r="M164" s="240"/>
      <c r="N164" s="241"/>
      <c r="O164" s="241"/>
      <c r="P164" s="241"/>
      <c r="Q164" s="241"/>
      <c r="R164" s="241"/>
      <c r="S164" s="241"/>
      <c r="T164" s="242"/>
      <c r="AT164" s="243" t="s">
        <v>143</v>
      </c>
      <c r="AU164" s="243" t="s">
        <v>81</v>
      </c>
      <c r="AV164" s="13" t="s">
        <v>136</v>
      </c>
      <c r="AW164" s="13" t="s">
        <v>31</v>
      </c>
      <c r="AX164" s="13" t="s">
        <v>81</v>
      </c>
      <c r="AY164" s="243" t="s">
        <v>131</v>
      </c>
    </row>
    <row r="165" spans="1:65" s="2" customFormat="1" ht="16.5" customHeight="1">
      <c r="A165" s="33"/>
      <c r="B165" s="34"/>
      <c r="C165" s="244" t="s">
        <v>218</v>
      </c>
      <c r="D165" s="244" t="s">
        <v>166</v>
      </c>
      <c r="E165" s="245" t="s">
        <v>219</v>
      </c>
      <c r="F165" s="246" t="s">
        <v>220</v>
      </c>
      <c r="G165" s="247" t="s">
        <v>174</v>
      </c>
      <c r="H165" s="248">
        <v>13.26</v>
      </c>
      <c r="I165" s="249"/>
      <c r="J165" s="248">
        <f>ROUND(I165*H165,3)</f>
        <v>0</v>
      </c>
      <c r="K165" s="250"/>
      <c r="L165" s="251"/>
      <c r="M165" s="252" t="s">
        <v>1</v>
      </c>
      <c r="N165" s="253" t="s">
        <v>42</v>
      </c>
      <c r="O165" s="70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R165" s="218" t="s">
        <v>169</v>
      </c>
      <c r="AT165" s="218" t="s">
        <v>166</v>
      </c>
      <c r="AU165" s="218" t="s">
        <v>81</v>
      </c>
      <c r="AY165" s="16" t="s">
        <v>131</v>
      </c>
      <c r="BE165" s="219">
        <f>IF(N165="základná",J165,0)</f>
        <v>0</v>
      </c>
      <c r="BF165" s="219">
        <f>IF(N165="znížená",J165,0)</f>
        <v>0</v>
      </c>
      <c r="BG165" s="219">
        <f>IF(N165="zákl. prenesená",J165,0)</f>
        <v>0</v>
      </c>
      <c r="BH165" s="219">
        <f>IF(N165="zníž. prenesená",J165,0)</f>
        <v>0</v>
      </c>
      <c r="BI165" s="219">
        <f>IF(N165="nulová",J165,0)</f>
        <v>0</v>
      </c>
      <c r="BJ165" s="16" t="s">
        <v>85</v>
      </c>
      <c r="BK165" s="220">
        <f>ROUND(I165*H165,3)</f>
        <v>0</v>
      </c>
      <c r="BL165" s="16" t="s">
        <v>157</v>
      </c>
      <c r="BM165" s="218" t="s">
        <v>221</v>
      </c>
    </row>
    <row r="166" spans="1:65" s="12" customFormat="1" ht="11.25">
      <c r="B166" s="221"/>
      <c r="C166" s="222"/>
      <c r="D166" s="223" t="s">
        <v>143</v>
      </c>
      <c r="E166" s="224" t="s">
        <v>1</v>
      </c>
      <c r="F166" s="225" t="s">
        <v>222</v>
      </c>
      <c r="G166" s="222"/>
      <c r="H166" s="226">
        <v>13.26</v>
      </c>
      <c r="I166" s="227"/>
      <c r="J166" s="222"/>
      <c r="K166" s="222"/>
      <c r="L166" s="228"/>
      <c r="M166" s="229"/>
      <c r="N166" s="230"/>
      <c r="O166" s="230"/>
      <c r="P166" s="230"/>
      <c r="Q166" s="230"/>
      <c r="R166" s="230"/>
      <c r="S166" s="230"/>
      <c r="T166" s="231"/>
      <c r="AT166" s="232" t="s">
        <v>143</v>
      </c>
      <c r="AU166" s="232" t="s">
        <v>81</v>
      </c>
      <c r="AV166" s="12" t="s">
        <v>85</v>
      </c>
      <c r="AW166" s="12" t="s">
        <v>31</v>
      </c>
      <c r="AX166" s="12" t="s">
        <v>76</v>
      </c>
      <c r="AY166" s="232" t="s">
        <v>131</v>
      </c>
    </row>
    <row r="167" spans="1:65" s="13" customFormat="1" ht="11.25">
      <c r="B167" s="233"/>
      <c r="C167" s="234"/>
      <c r="D167" s="223" t="s">
        <v>143</v>
      </c>
      <c r="E167" s="235" t="s">
        <v>1</v>
      </c>
      <c r="F167" s="236" t="s">
        <v>145</v>
      </c>
      <c r="G167" s="234"/>
      <c r="H167" s="237">
        <v>13.26</v>
      </c>
      <c r="I167" s="238"/>
      <c r="J167" s="234"/>
      <c r="K167" s="234"/>
      <c r="L167" s="239"/>
      <c r="M167" s="240"/>
      <c r="N167" s="241"/>
      <c r="O167" s="241"/>
      <c r="P167" s="241"/>
      <c r="Q167" s="241"/>
      <c r="R167" s="241"/>
      <c r="S167" s="241"/>
      <c r="T167" s="242"/>
      <c r="AT167" s="243" t="s">
        <v>143</v>
      </c>
      <c r="AU167" s="243" t="s">
        <v>81</v>
      </c>
      <c r="AV167" s="13" t="s">
        <v>136</v>
      </c>
      <c r="AW167" s="13" t="s">
        <v>31</v>
      </c>
      <c r="AX167" s="13" t="s">
        <v>81</v>
      </c>
      <c r="AY167" s="243" t="s">
        <v>131</v>
      </c>
    </row>
    <row r="168" spans="1:65" s="2" customFormat="1" ht="24" customHeight="1">
      <c r="A168" s="33"/>
      <c r="B168" s="34"/>
      <c r="C168" s="207" t="s">
        <v>181</v>
      </c>
      <c r="D168" s="207" t="s">
        <v>132</v>
      </c>
      <c r="E168" s="208" t="s">
        <v>223</v>
      </c>
      <c r="F168" s="209" t="s">
        <v>224</v>
      </c>
      <c r="G168" s="210" t="s">
        <v>225</v>
      </c>
      <c r="H168" s="212"/>
      <c r="I168" s="212"/>
      <c r="J168" s="211">
        <f>ROUND(I168*H168,3)</f>
        <v>0</v>
      </c>
      <c r="K168" s="213"/>
      <c r="L168" s="38"/>
      <c r="M168" s="214" t="s">
        <v>1</v>
      </c>
      <c r="N168" s="215" t="s">
        <v>42</v>
      </c>
      <c r="O168" s="70"/>
      <c r="P168" s="216">
        <f>O168*H168</f>
        <v>0</v>
      </c>
      <c r="Q168" s="216">
        <v>0</v>
      </c>
      <c r="R168" s="216">
        <f>Q168*H168</f>
        <v>0</v>
      </c>
      <c r="S168" s="216">
        <v>0</v>
      </c>
      <c r="T168" s="217">
        <f>S168*H168</f>
        <v>0</v>
      </c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R168" s="218" t="s">
        <v>157</v>
      </c>
      <c r="AT168" s="218" t="s">
        <v>132</v>
      </c>
      <c r="AU168" s="218" t="s">
        <v>81</v>
      </c>
      <c r="AY168" s="16" t="s">
        <v>131</v>
      </c>
      <c r="BE168" s="219">
        <f>IF(N168="základná",J168,0)</f>
        <v>0</v>
      </c>
      <c r="BF168" s="219">
        <f>IF(N168="znížená",J168,0)</f>
        <v>0</v>
      </c>
      <c r="BG168" s="219">
        <f>IF(N168="zákl. prenesená",J168,0)</f>
        <v>0</v>
      </c>
      <c r="BH168" s="219">
        <f>IF(N168="zníž. prenesená",J168,0)</f>
        <v>0</v>
      </c>
      <c r="BI168" s="219">
        <f>IF(N168="nulová",J168,0)</f>
        <v>0</v>
      </c>
      <c r="BJ168" s="16" t="s">
        <v>85</v>
      </c>
      <c r="BK168" s="220">
        <f>ROUND(I168*H168,3)</f>
        <v>0</v>
      </c>
      <c r="BL168" s="16" t="s">
        <v>157</v>
      </c>
      <c r="BM168" s="218" t="s">
        <v>226</v>
      </c>
    </row>
    <row r="169" spans="1:65" s="11" customFormat="1" ht="25.9" customHeight="1">
      <c r="B169" s="193"/>
      <c r="C169" s="194"/>
      <c r="D169" s="195" t="s">
        <v>75</v>
      </c>
      <c r="E169" s="196" t="s">
        <v>227</v>
      </c>
      <c r="F169" s="196" t="s">
        <v>228</v>
      </c>
      <c r="G169" s="194"/>
      <c r="H169" s="194"/>
      <c r="I169" s="197"/>
      <c r="J169" s="198">
        <f>BK169</f>
        <v>0</v>
      </c>
      <c r="K169" s="194"/>
      <c r="L169" s="199"/>
      <c r="M169" s="200"/>
      <c r="N169" s="201"/>
      <c r="O169" s="201"/>
      <c r="P169" s="202">
        <f>SUM(P170:P177)</f>
        <v>0</v>
      </c>
      <c r="Q169" s="201"/>
      <c r="R169" s="202">
        <f>SUM(R170:R177)</f>
        <v>0</v>
      </c>
      <c r="S169" s="201"/>
      <c r="T169" s="203">
        <f>SUM(T170:T177)</f>
        <v>0</v>
      </c>
      <c r="AR169" s="204" t="s">
        <v>85</v>
      </c>
      <c r="AT169" s="205" t="s">
        <v>75</v>
      </c>
      <c r="AU169" s="205" t="s">
        <v>76</v>
      </c>
      <c r="AY169" s="204" t="s">
        <v>131</v>
      </c>
      <c r="BK169" s="206">
        <f>SUM(BK170:BK177)</f>
        <v>0</v>
      </c>
    </row>
    <row r="170" spans="1:65" s="2" customFormat="1" ht="24" customHeight="1">
      <c r="A170" s="33"/>
      <c r="B170" s="34"/>
      <c r="C170" s="207" t="s">
        <v>229</v>
      </c>
      <c r="D170" s="207" t="s">
        <v>132</v>
      </c>
      <c r="E170" s="208" t="s">
        <v>230</v>
      </c>
      <c r="F170" s="209" t="s">
        <v>231</v>
      </c>
      <c r="G170" s="210" t="s">
        <v>135</v>
      </c>
      <c r="H170" s="211">
        <v>1206</v>
      </c>
      <c r="I170" s="212"/>
      <c r="J170" s="211">
        <f>ROUND(I170*H170,3)</f>
        <v>0</v>
      </c>
      <c r="K170" s="213"/>
      <c r="L170" s="38"/>
      <c r="M170" s="214" t="s">
        <v>1</v>
      </c>
      <c r="N170" s="215" t="s">
        <v>42</v>
      </c>
      <c r="O170" s="70"/>
      <c r="P170" s="216">
        <f>O170*H170</f>
        <v>0</v>
      </c>
      <c r="Q170" s="216">
        <v>0</v>
      </c>
      <c r="R170" s="216">
        <f>Q170*H170</f>
        <v>0</v>
      </c>
      <c r="S170" s="216">
        <v>0</v>
      </c>
      <c r="T170" s="217">
        <f>S170*H170</f>
        <v>0</v>
      </c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R170" s="218" t="s">
        <v>157</v>
      </c>
      <c r="AT170" s="218" t="s">
        <v>132</v>
      </c>
      <c r="AU170" s="218" t="s">
        <v>81</v>
      </c>
      <c r="AY170" s="16" t="s">
        <v>131</v>
      </c>
      <c r="BE170" s="219">
        <f>IF(N170="základná",J170,0)</f>
        <v>0</v>
      </c>
      <c r="BF170" s="219">
        <f>IF(N170="znížená",J170,0)</f>
        <v>0</v>
      </c>
      <c r="BG170" s="219">
        <f>IF(N170="zákl. prenesená",J170,0)</f>
        <v>0</v>
      </c>
      <c r="BH170" s="219">
        <f>IF(N170="zníž. prenesená",J170,0)</f>
        <v>0</v>
      </c>
      <c r="BI170" s="219">
        <f>IF(N170="nulová",J170,0)</f>
        <v>0</v>
      </c>
      <c r="BJ170" s="16" t="s">
        <v>85</v>
      </c>
      <c r="BK170" s="220">
        <f>ROUND(I170*H170,3)</f>
        <v>0</v>
      </c>
      <c r="BL170" s="16" t="s">
        <v>157</v>
      </c>
      <c r="BM170" s="218" t="s">
        <v>232</v>
      </c>
    </row>
    <row r="171" spans="1:65" s="12" customFormat="1" ht="11.25">
      <c r="B171" s="221"/>
      <c r="C171" s="222"/>
      <c r="D171" s="223" t="s">
        <v>143</v>
      </c>
      <c r="E171" s="224" t="s">
        <v>1</v>
      </c>
      <c r="F171" s="225" t="s">
        <v>233</v>
      </c>
      <c r="G171" s="222"/>
      <c r="H171" s="226">
        <v>1206</v>
      </c>
      <c r="I171" s="227"/>
      <c r="J171" s="222"/>
      <c r="K171" s="222"/>
      <c r="L171" s="228"/>
      <c r="M171" s="229"/>
      <c r="N171" s="230"/>
      <c r="O171" s="230"/>
      <c r="P171" s="230"/>
      <c r="Q171" s="230"/>
      <c r="R171" s="230"/>
      <c r="S171" s="230"/>
      <c r="T171" s="231"/>
      <c r="AT171" s="232" t="s">
        <v>143</v>
      </c>
      <c r="AU171" s="232" t="s">
        <v>81</v>
      </c>
      <c r="AV171" s="12" t="s">
        <v>85</v>
      </c>
      <c r="AW171" s="12" t="s">
        <v>31</v>
      </c>
      <c r="AX171" s="12" t="s">
        <v>76</v>
      </c>
      <c r="AY171" s="232" t="s">
        <v>131</v>
      </c>
    </row>
    <row r="172" spans="1:65" s="13" customFormat="1" ht="11.25">
      <c r="B172" s="233"/>
      <c r="C172" s="234"/>
      <c r="D172" s="223" t="s">
        <v>143</v>
      </c>
      <c r="E172" s="235" t="s">
        <v>1</v>
      </c>
      <c r="F172" s="236" t="s">
        <v>145</v>
      </c>
      <c r="G172" s="234"/>
      <c r="H172" s="237">
        <v>1206</v>
      </c>
      <c r="I172" s="238"/>
      <c r="J172" s="234"/>
      <c r="K172" s="234"/>
      <c r="L172" s="239"/>
      <c r="M172" s="240"/>
      <c r="N172" s="241"/>
      <c r="O172" s="241"/>
      <c r="P172" s="241"/>
      <c r="Q172" s="241"/>
      <c r="R172" s="241"/>
      <c r="S172" s="241"/>
      <c r="T172" s="242"/>
      <c r="AT172" s="243" t="s">
        <v>143</v>
      </c>
      <c r="AU172" s="243" t="s">
        <v>81</v>
      </c>
      <c r="AV172" s="13" t="s">
        <v>136</v>
      </c>
      <c r="AW172" s="13" t="s">
        <v>31</v>
      </c>
      <c r="AX172" s="13" t="s">
        <v>81</v>
      </c>
      <c r="AY172" s="243" t="s">
        <v>131</v>
      </c>
    </row>
    <row r="173" spans="1:65" s="2" customFormat="1" ht="16.5" customHeight="1">
      <c r="A173" s="33"/>
      <c r="B173" s="34"/>
      <c r="C173" s="244" t="s">
        <v>185</v>
      </c>
      <c r="D173" s="244" t="s">
        <v>166</v>
      </c>
      <c r="E173" s="245" t="s">
        <v>234</v>
      </c>
      <c r="F173" s="246" t="s">
        <v>235</v>
      </c>
      <c r="G173" s="247" t="s">
        <v>135</v>
      </c>
      <c r="H173" s="248">
        <v>553</v>
      </c>
      <c r="I173" s="249"/>
      <c r="J173" s="248">
        <f>ROUND(I173*H173,3)</f>
        <v>0</v>
      </c>
      <c r="K173" s="250"/>
      <c r="L173" s="251"/>
      <c r="M173" s="252" t="s">
        <v>1</v>
      </c>
      <c r="N173" s="253" t="s">
        <v>42</v>
      </c>
      <c r="O173" s="70"/>
      <c r="P173" s="216">
        <f>O173*H173</f>
        <v>0</v>
      </c>
      <c r="Q173" s="216">
        <v>0</v>
      </c>
      <c r="R173" s="216">
        <f>Q173*H173</f>
        <v>0</v>
      </c>
      <c r="S173" s="216">
        <v>0</v>
      </c>
      <c r="T173" s="217">
        <f>S173*H173</f>
        <v>0</v>
      </c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R173" s="218" t="s">
        <v>169</v>
      </c>
      <c r="AT173" s="218" t="s">
        <v>166</v>
      </c>
      <c r="AU173" s="218" t="s">
        <v>81</v>
      </c>
      <c r="AY173" s="16" t="s">
        <v>131</v>
      </c>
      <c r="BE173" s="219">
        <f>IF(N173="základná",J173,0)</f>
        <v>0</v>
      </c>
      <c r="BF173" s="219">
        <f>IF(N173="znížená",J173,0)</f>
        <v>0</v>
      </c>
      <c r="BG173" s="219">
        <f>IF(N173="zákl. prenesená",J173,0)</f>
        <v>0</v>
      </c>
      <c r="BH173" s="219">
        <f>IF(N173="zníž. prenesená",J173,0)</f>
        <v>0</v>
      </c>
      <c r="BI173" s="219">
        <f>IF(N173="nulová",J173,0)</f>
        <v>0</v>
      </c>
      <c r="BJ173" s="16" t="s">
        <v>85</v>
      </c>
      <c r="BK173" s="220">
        <f>ROUND(I173*H173,3)</f>
        <v>0</v>
      </c>
      <c r="BL173" s="16" t="s">
        <v>157</v>
      </c>
      <c r="BM173" s="218" t="s">
        <v>236</v>
      </c>
    </row>
    <row r="174" spans="1:65" s="2" customFormat="1" ht="16.5" customHeight="1">
      <c r="A174" s="33"/>
      <c r="B174" s="34"/>
      <c r="C174" s="244" t="s">
        <v>237</v>
      </c>
      <c r="D174" s="244" t="s">
        <v>166</v>
      </c>
      <c r="E174" s="245" t="s">
        <v>238</v>
      </c>
      <c r="F174" s="246" t="s">
        <v>239</v>
      </c>
      <c r="G174" s="247" t="s">
        <v>135</v>
      </c>
      <c r="H174" s="248">
        <v>553</v>
      </c>
      <c r="I174" s="249"/>
      <c r="J174" s="248">
        <f>ROUND(I174*H174,3)</f>
        <v>0</v>
      </c>
      <c r="K174" s="250"/>
      <c r="L174" s="251"/>
      <c r="M174" s="252" t="s">
        <v>1</v>
      </c>
      <c r="N174" s="253" t="s">
        <v>42</v>
      </c>
      <c r="O174" s="70"/>
      <c r="P174" s="216">
        <f>O174*H174</f>
        <v>0</v>
      </c>
      <c r="Q174" s="216">
        <v>0</v>
      </c>
      <c r="R174" s="216">
        <f>Q174*H174</f>
        <v>0</v>
      </c>
      <c r="S174" s="216">
        <v>0</v>
      </c>
      <c r="T174" s="217">
        <f>S174*H174</f>
        <v>0</v>
      </c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R174" s="218" t="s">
        <v>169</v>
      </c>
      <c r="AT174" s="218" t="s">
        <v>166</v>
      </c>
      <c r="AU174" s="218" t="s">
        <v>81</v>
      </c>
      <c r="AY174" s="16" t="s">
        <v>131</v>
      </c>
      <c r="BE174" s="219">
        <f>IF(N174="základná",J174,0)</f>
        <v>0</v>
      </c>
      <c r="BF174" s="219">
        <f>IF(N174="znížená",J174,0)</f>
        <v>0</v>
      </c>
      <c r="BG174" s="219">
        <f>IF(N174="zákl. prenesená",J174,0)</f>
        <v>0</v>
      </c>
      <c r="BH174" s="219">
        <f>IF(N174="zníž. prenesená",J174,0)</f>
        <v>0</v>
      </c>
      <c r="BI174" s="219">
        <f>IF(N174="nulová",J174,0)</f>
        <v>0</v>
      </c>
      <c r="BJ174" s="16" t="s">
        <v>85</v>
      </c>
      <c r="BK174" s="220">
        <f>ROUND(I174*H174,3)</f>
        <v>0</v>
      </c>
      <c r="BL174" s="16" t="s">
        <v>157</v>
      </c>
      <c r="BM174" s="218" t="s">
        <v>240</v>
      </c>
    </row>
    <row r="175" spans="1:65" s="2" customFormat="1" ht="16.5" customHeight="1">
      <c r="A175" s="33"/>
      <c r="B175" s="34"/>
      <c r="C175" s="244" t="s">
        <v>188</v>
      </c>
      <c r="D175" s="244" t="s">
        <v>166</v>
      </c>
      <c r="E175" s="245" t="s">
        <v>241</v>
      </c>
      <c r="F175" s="246" t="s">
        <v>242</v>
      </c>
      <c r="G175" s="247" t="s">
        <v>135</v>
      </c>
      <c r="H175" s="248">
        <v>553</v>
      </c>
      <c r="I175" s="249"/>
      <c r="J175" s="248">
        <f>ROUND(I175*H175,3)</f>
        <v>0</v>
      </c>
      <c r="K175" s="250"/>
      <c r="L175" s="251"/>
      <c r="M175" s="252" t="s">
        <v>1</v>
      </c>
      <c r="N175" s="253" t="s">
        <v>42</v>
      </c>
      <c r="O175" s="70"/>
      <c r="P175" s="216">
        <f>O175*H175</f>
        <v>0</v>
      </c>
      <c r="Q175" s="216">
        <v>0</v>
      </c>
      <c r="R175" s="216">
        <f>Q175*H175</f>
        <v>0</v>
      </c>
      <c r="S175" s="216">
        <v>0</v>
      </c>
      <c r="T175" s="217">
        <f>S175*H175</f>
        <v>0</v>
      </c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R175" s="218" t="s">
        <v>169</v>
      </c>
      <c r="AT175" s="218" t="s">
        <v>166</v>
      </c>
      <c r="AU175" s="218" t="s">
        <v>81</v>
      </c>
      <c r="AY175" s="16" t="s">
        <v>131</v>
      </c>
      <c r="BE175" s="219">
        <f>IF(N175="základná",J175,0)</f>
        <v>0</v>
      </c>
      <c r="BF175" s="219">
        <f>IF(N175="znížená",J175,0)</f>
        <v>0</v>
      </c>
      <c r="BG175" s="219">
        <f>IF(N175="zákl. prenesená",J175,0)</f>
        <v>0</v>
      </c>
      <c r="BH175" s="219">
        <f>IF(N175="zníž. prenesená",J175,0)</f>
        <v>0</v>
      </c>
      <c r="BI175" s="219">
        <f>IF(N175="nulová",J175,0)</f>
        <v>0</v>
      </c>
      <c r="BJ175" s="16" t="s">
        <v>85</v>
      </c>
      <c r="BK175" s="220">
        <f>ROUND(I175*H175,3)</f>
        <v>0</v>
      </c>
      <c r="BL175" s="16" t="s">
        <v>157</v>
      </c>
      <c r="BM175" s="218" t="s">
        <v>243</v>
      </c>
    </row>
    <row r="176" spans="1:65" s="2" customFormat="1" ht="16.5" customHeight="1">
      <c r="A176" s="33"/>
      <c r="B176" s="34"/>
      <c r="C176" s="244" t="s">
        <v>244</v>
      </c>
      <c r="D176" s="244" t="s">
        <v>166</v>
      </c>
      <c r="E176" s="245" t="s">
        <v>245</v>
      </c>
      <c r="F176" s="246" t="s">
        <v>246</v>
      </c>
      <c r="G176" s="247" t="s">
        <v>135</v>
      </c>
      <c r="H176" s="248">
        <v>30</v>
      </c>
      <c r="I176" s="249"/>
      <c r="J176" s="248">
        <f>ROUND(I176*H176,3)</f>
        <v>0</v>
      </c>
      <c r="K176" s="250"/>
      <c r="L176" s="251"/>
      <c r="M176" s="252" t="s">
        <v>1</v>
      </c>
      <c r="N176" s="253" t="s">
        <v>42</v>
      </c>
      <c r="O176" s="70"/>
      <c r="P176" s="216">
        <f>O176*H176</f>
        <v>0</v>
      </c>
      <c r="Q176" s="216">
        <v>0</v>
      </c>
      <c r="R176" s="216">
        <f>Q176*H176</f>
        <v>0</v>
      </c>
      <c r="S176" s="216">
        <v>0</v>
      </c>
      <c r="T176" s="217">
        <f>S176*H176</f>
        <v>0</v>
      </c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R176" s="218" t="s">
        <v>169</v>
      </c>
      <c r="AT176" s="218" t="s">
        <v>166</v>
      </c>
      <c r="AU176" s="218" t="s">
        <v>81</v>
      </c>
      <c r="AY176" s="16" t="s">
        <v>131</v>
      </c>
      <c r="BE176" s="219">
        <f>IF(N176="základná",J176,0)</f>
        <v>0</v>
      </c>
      <c r="BF176" s="219">
        <f>IF(N176="znížená",J176,0)</f>
        <v>0</v>
      </c>
      <c r="BG176" s="219">
        <f>IF(N176="zákl. prenesená",J176,0)</f>
        <v>0</v>
      </c>
      <c r="BH176" s="219">
        <f>IF(N176="zníž. prenesená",J176,0)</f>
        <v>0</v>
      </c>
      <c r="BI176" s="219">
        <f>IF(N176="nulová",J176,0)</f>
        <v>0</v>
      </c>
      <c r="BJ176" s="16" t="s">
        <v>85</v>
      </c>
      <c r="BK176" s="220">
        <f>ROUND(I176*H176,3)</f>
        <v>0</v>
      </c>
      <c r="BL176" s="16" t="s">
        <v>157</v>
      </c>
      <c r="BM176" s="218" t="s">
        <v>247</v>
      </c>
    </row>
    <row r="177" spans="1:65" s="2" customFormat="1" ht="24" customHeight="1">
      <c r="A177" s="33"/>
      <c r="B177" s="34"/>
      <c r="C177" s="207" t="s">
        <v>192</v>
      </c>
      <c r="D177" s="207" t="s">
        <v>132</v>
      </c>
      <c r="E177" s="208" t="s">
        <v>248</v>
      </c>
      <c r="F177" s="209" t="s">
        <v>249</v>
      </c>
      <c r="G177" s="210" t="s">
        <v>225</v>
      </c>
      <c r="H177" s="212"/>
      <c r="I177" s="212"/>
      <c r="J177" s="211">
        <f>ROUND(I177*H177,3)</f>
        <v>0</v>
      </c>
      <c r="K177" s="213"/>
      <c r="L177" s="38"/>
      <c r="M177" s="214" t="s">
        <v>1</v>
      </c>
      <c r="N177" s="215" t="s">
        <v>42</v>
      </c>
      <c r="O177" s="70"/>
      <c r="P177" s="216">
        <f>O177*H177</f>
        <v>0</v>
      </c>
      <c r="Q177" s="216">
        <v>0</v>
      </c>
      <c r="R177" s="216">
        <f>Q177*H177</f>
        <v>0</v>
      </c>
      <c r="S177" s="216">
        <v>0</v>
      </c>
      <c r="T177" s="217">
        <f>S177*H177</f>
        <v>0</v>
      </c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R177" s="218" t="s">
        <v>157</v>
      </c>
      <c r="AT177" s="218" t="s">
        <v>132</v>
      </c>
      <c r="AU177" s="218" t="s">
        <v>81</v>
      </c>
      <c r="AY177" s="16" t="s">
        <v>131</v>
      </c>
      <c r="BE177" s="219">
        <f>IF(N177="základná",J177,0)</f>
        <v>0</v>
      </c>
      <c r="BF177" s="219">
        <f>IF(N177="znížená",J177,0)</f>
        <v>0</v>
      </c>
      <c r="BG177" s="219">
        <f>IF(N177="zákl. prenesená",J177,0)</f>
        <v>0</v>
      </c>
      <c r="BH177" s="219">
        <f>IF(N177="zníž. prenesená",J177,0)</f>
        <v>0</v>
      </c>
      <c r="BI177" s="219">
        <f>IF(N177="nulová",J177,0)</f>
        <v>0</v>
      </c>
      <c r="BJ177" s="16" t="s">
        <v>85</v>
      </c>
      <c r="BK177" s="220">
        <f>ROUND(I177*H177,3)</f>
        <v>0</v>
      </c>
      <c r="BL177" s="16" t="s">
        <v>157</v>
      </c>
      <c r="BM177" s="218" t="s">
        <v>250</v>
      </c>
    </row>
    <row r="178" spans="1:65" s="11" customFormat="1" ht="25.9" customHeight="1">
      <c r="B178" s="193"/>
      <c r="C178" s="194"/>
      <c r="D178" s="195" t="s">
        <v>75</v>
      </c>
      <c r="E178" s="196" t="s">
        <v>251</v>
      </c>
      <c r="F178" s="196" t="s">
        <v>252</v>
      </c>
      <c r="G178" s="194"/>
      <c r="H178" s="194"/>
      <c r="I178" s="197"/>
      <c r="J178" s="198">
        <f>BK178</f>
        <v>0</v>
      </c>
      <c r="K178" s="194"/>
      <c r="L178" s="199"/>
      <c r="M178" s="200"/>
      <c r="N178" s="201"/>
      <c r="O178" s="201"/>
      <c r="P178" s="202">
        <f>SUM(P179:P181)</f>
        <v>0</v>
      </c>
      <c r="Q178" s="201"/>
      <c r="R178" s="202">
        <f>SUM(R179:R181)</f>
        <v>0</v>
      </c>
      <c r="S178" s="201"/>
      <c r="T178" s="203">
        <f>SUM(T179:T181)</f>
        <v>0</v>
      </c>
      <c r="AR178" s="204" t="s">
        <v>85</v>
      </c>
      <c r="AT178" s="205" t="s">
        <v>75</v>
      </c>
      <c r="AU178" s="205" t="s">
        <v>76</v>
      </c>
      <c r="AY178" s="204" t="s">
        <v>131</v>
      </c>
      <c r="BK178" s="206">
        <f>SUM(BK179:BK181)</f>
        <v>0</v>
      </c>
    </row>
    <row r="179" spans="1:65" s="2" customFormat="1" ht="24" customHeight="1">
      <c r="A179" s="33"/>
      <c r="B179" s="34"/>
      <c r="C179" s="207" t="s">
        <v>253</v>
      </c>
      <c r="D179" s="207" t="s">
        <v>132</v>
      </c>
      <c r="E179" s="208" t="s">
        <v>254</v>
      </c>
      <c r="F179" s="209" t="s">
        <v>255</v>
      </c>
      <c r="G179" s="210" t="s">
        <v>174</v>
      </c>
      <c r="H179" s="211">
        <v>4</v>
      </c>
      <c r="I179" s="212"/>
      <c r="J179" s="211">
        <f>ROUND(I179*H179,3)</f>
        <v>0</v>
      </c>
      <c r="K179" s="213"/>
      <c r="L179" s="38"/>
      <c r="M179" s="214" t="s">
        <v>1</v>
      </c>
      <c r="N179" s="215" t="s">
        <v>42</v>
      </c>
      <c r="O179" s="70"/>
      <c r="P179" s="216">
        <f>O179*H179</f>
        <v>0</v>
      </c>
      <c r="Q179" s="216">
        <v>0</v>
      </c>
      <c r="R179" s="216">
        <f>Q179*H179</f>
        <v>0</v>
      </c>
      <c r="S179" s="216">
        <v>0</v>
      </c>
      <c r="T179" s="217">
        <f>S179*H179</f>
        <v>0</v>
      </c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R179" s="218" t="s">
        <v>157</v>
      </c>
      <c r="AT179" s="218" t="s">
        <v>132</v>
      </c>
      <c r="AU179" s="218" t="s">
        <v>81</v>
      </c>
      <c r="AY179" s="16" t="s">
        <v>131</v>
      </c>
      <c r="BE179" s="219">
        <f>IF(N179="základná",J179,0)</f>
        <v>0</v>
      </c>
      <c r="BF179" s="219">
        <f>IF(N179="znížená",J179,0)</f>
        <v>0</v>
      </c>
      <c r="BG179" s="219">
        <f>IF(N179="zákl. prenesená",J179,0)</f>
        <v>0</v>
      </c>
      <c r="BH179" s="219">
        <f>IF(N179="zníž. prenesená",J179,0)</f>
        <v>0</v>
      </c>
      <c r="BI179" s="219">
        <f>IF(N179="nulová",J179,0)</f>
        <v>0</v>
      </c>
      <c r="BJ179" s="16" t="s">
        <v>85</v>
      </c>
      <c r="BK179" s="220">
        <f>ROUND(I179*H179,3)</f>
        <v>0</v>
      </c>
      <c r="BL179" s="16" t="s">
        <v>157</v>
      </c>
      <c r="BM179" s="218" t="s">
        <v>256</v>
      </c>
    </row>
    <row r="180" spans="1:65" s="2" customFormat="1" ht="16.5" customHeight="1">
      <c r="A180" s="33"/>
      <c r="B180" s="34"/>
      <c r="C180" s="244" t="s">
        <v>169</v>
      </c>
      <c r="D180" s="244" t="s">
        <v>166</v>
      </c>
      <c r="E180" s="245" t="s">
        <v>257</v>
      </c>
      <c r="F180" s="246" t="s">
        <v>258</v>
      </c>
      <c r="G180" s="247" t="s">
        <v>174</v>
      </c>
      <c r="H180" s="248">
        <v>4</v>
      </c>
      <c r="I180" s="249"/>
      <c r="J180" s="248">
        <f>ROUND(I180*H180,3)</f>
        <v>0</v>
      </c>
      <c r="K180" s="250"/>
      <c r="L180" s="251"/>
      <c r="M180" s="252" t="s">
        <v>1</v>
      </c>
      <c r="N180" s="253" t="s">
        <v>42</v>
      </c>
      <c r="O180" s="70"/>
      <c r="P180" s="216">
        <f>O180*H180</f>
        <v>0</v>
      </c>
      <c r="Q180" s="216">
        <v>0</v>
      </c>
      <c r="R180" s="216">
        <f>Q180*H180</f>
        <v>0</v>
      </c>
      <c r="S180" s="216">
        <v>0</v>
      </c>
      <c r="T180" s="217">
        <f>S180*H180</f>
        <v>0</v>
      </c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R180" s="218" t="s">
        <v>169</v>
      </c>
      <c r="AT180" s="218" t="s">
        <v>166</v>
      </c>
      <c r="AU180" s="218" t="s">
        <v>81</v>
      </c>
      <c r="AY180" s="16" t="s">
        <v>131</v>
      </c>
      <c r="BE180" s="219">
        <f>IF(N180="základná",J180,0)</f>
        <v>0</v>
      </c>
      <c r="BF180" s="219">
        <f>IF(N180="znížená",J180,0)</f>
        <v>0</v>
      </c>
      <c r="BG180" s="219">
        <f>IF(N180="zákl. prenesená",J180,0)</f>
        <v>0</v>
      </c>
      <c r="BH180" s="219">
        <f>IF(N180="zníž. prenesená",J180,0)</f>
        <v>0</v>
      </c>
      <c r="BI180" s="219">
        <f>IF(N180="nulová",J180,0)</f>
        <v>0</v>
      </c>
      <c r="BJ180" s="16" t="s">
        <v>85</v>
      </c>
      <c r="BK180" s="220">
        <f>ROUND(I180*H180,3)</f>
        <v>0</v>
      </c>
      <c r="BL180" s="16" t="s">
        <v>157</v>
      </c>
      <c r="BM180" s="218" t="s">
        <v>259</v>
      </c>
    </row>
    <row r="181" spans="1:65" s="2" customFormat="1" ht="16.5" customHeight="1">
      <c r="A181" s="33"/>
      <c r="B181" s="34"/>
      <c r="C181" s="244" t="s">
        <v>260</v>
      </c>
      <c r="D181" s="244" t="s">
        <v>166</v>
      </c>
      <c r="E181" s="245" t="s">
        <v>261</v>
      </c>
      <c r="F181" s="246" t="s">
        <v>262</v>
      </c>
      <c r="G181" s="247" t="s">
        <v>174</v>
      </c>
      <c r="H181" s="248">
        <v>4</v>
      </c>
      <c r="I181" s="249"/>
      <c r="J181" s="248">
        <f>ROUND(I181*H181,3)</f>
        <v>0</v>
      </c>
      <c r="K181" s="250"/>
      <c r="L181" s="251"/>
      <c r="M181" s="252" t="s">
        <v>1</v>
      </c>
      <c r="N181" s="253" t="s">
        <v>42</v>
      </c>
      <c r="O181" s="70"/>
      <c r="P181" s="216">
        <f>O181*H181</f>
        <v>0</v>
      </c>
      <c r="Q181" s="216">
        <v>0</v>
      </c>
      <c r="R181" s="216">
        <f>Q181*H181</f>
        <v>0</v>
      </c>
      <c r="S181" s="216">
        <v>0</v>
      </c>
      <c r="T181" s="217">
        <f>S181*H181</f>
        <v>0</v>
      </c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R181" s="218" t="s">
        <v>169</v>
      </c>
      <c r="AT181" s="218" t="s">
        <v>166</v>
      </c>
      <c r="AU181" s="218" t="s">
        <v>81</v>
      </c>
      <c r="AY181" s="16" t="s">
        <v>131</v>
      </c>
      <c r="BE181" s="219">
        <f>IF(N181="základná",J181,0)</f>
        <v>0</v>
      </c>
      <c r="BF181" s="219">
        <f>IF(N181="znížená",J181,0)</f>
        <v>0</v>
      </c>
      <c r="BG181" s="219">
        <f>IF(N181="zákl. prenesená",J181,0)</f>
        <v>0</v>
      </c>
      <c r="BH181" s="219">
        <f>IF(N181="zníž. prenesená",J181,0)</f>
        <v>0</v>
      </c>
      <c r="BI181" s="219">
        <f>IF(N181="nulová",J181,0)</f>
        <v>0</v>
      </c>
      <c r="BJ181" s="16" t="s">
        <v>85</v>
      </c>
      <c r="BK181" s="220">
        <f>ROUND(I181*H181,3)</f>
        <v>0</v>
      </c>
      <c r="BL181" s="16" t="s">
        <v>157</v>
      </c>
      <c r="BM181" s="218" t="s">
        <v>263</v>
      </c>
    </row>
    <row r="182" spans="1:65" s="11" customFormat="1" ht="25.9" customHeight="1">
      <c r="B182" s="193"/>
      <c r="C182" s="194"/>
      <c r="D182" s="195" t="s">
        <v>75</v>
      </c>
      <c r="E182" s="196" t="s">
        <v>264</v>
      </c>
      <c r="F182" s="196" t="s">
        <v>265</v>
      </c>
      <c r="G182" s="194"/>
      <c r="H182" s="194"/>
      <c r="I182" s="197"/>
      <c r="J182" s="198">
        <f>BK182</f>
        <v>0</v>
      </c>
      <c r="K182" s="194"/>
      <c r="L182" s="199"/>
      <c r="M182" s="200"/>
      <c r="N182" s="201"/>
      <c r="O182" s="201"/>
      <c r="P182" s="202">
        <f>SUM(P183:P203)</f>
        <v>0</v>
      </c>
      <c r="Q182" s="201"/>
      <c r="R182" s="202">
        <f>SUM(R183:R203)</f>
        <v>0</v>
      </c>
      <c r="S182" s="201"/>
      <c r="T182" s="203">
        <f>SUM(T183:T203)</f>
        <v>0</v>
      </c>
      <c r="AR182" s="204" t="s">
        <v>85</v>
      </c>
      <c r="AT182" s="205" t="s">
        <v>75</v>
      </c>
      <c r="AU182" s="205" t="s">
        <v>76</v>
      </c>
      <c r="AY182" s="204" t="s">
        <v>131</v>
      </c>
      <c r="BK182" s="206">
        <f>SUM(BK183:BK203)</f>
        <v>0</v>
      </c>
    </row>
    <row r="183" spans="1:65" s="2" customFormat="1" ht="16.5" customHeight="1">
      <c r="A183" s="33"/>
      <c r="B183" s="34"/>
      <c r="C183" s="207" t="s">
        <v>198</v>
      </c>
      <c r="D183" s="207" t="s">
        <v>132</v>
      </c>
      <c r="E183" s="208" t="s">
        <v>266</v>
      </c>
      <c r="F183" s="209" t="s">
        <v>267</v>
      </c>
      <c r="G183" s="210" t="s">
        <v>268</v>
      </c>
      <c r="H183" s="211">
        <v>101</v>
      </c>
      <c r="I183" s="212"/>
      <c r="J183" s="211">
        <f>ROUND(I183*H183,3)</f>
        <v>0</v>
      </c>
      <c r="K183" s="213"/>
      <c r="L183" s="38"/>
      <c r="M183" s="214" t="s">
        <v>1</v>
      </c>
      <c r="N183" s="215" t="s">
        <v>42</v>
      </c>
      <c r="O183" s="70"/>
      <c r="P183" s="216">
        <f>O183*H183</f>
        <v>0</v>
      </c>
      <c r="Q183" s="216">
        <v>0</v>
      </c>
      <c r="R183" s="216">
        <f>Q183*H183</f>
        <v>0</v>
      </c>
      <c r="S183" s="216">
        <v>0</v>
      </c>
      <c r="T183" s="217">
        <f>S183*H183</f>
        <v>0</v>
      </c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R183" s="218" t="s">
        <v>157</v>
      </c>
      <c r="AT183" s="218" t="s">
        <v>132</v>
      </c>
      <c r="AU183" s="218" t="s">
        <v>81</v>
      </c>
      <c r="AY183" s="16" t="s">
        <v>131</v>
      </c>
      <c r="BE183" s="219">
        <f>IF(N183="základná",J183,0)</f>
        <v>0</v>
      </c>
      <c r="BF183" s="219">
        <f>IF(N183="znížená",J183,0)</f>
        <v>0</v>
      </c>
      <c r="BG183" s="219">
        <f>IF(N183="zákl. prenesená",J183,0)</f>
        <v>0</v>
      </c>
      <c r="BH183" s="219">
        <f>IF(N183="zníž. prenesená",J183,0)</f>
        <v>0</v>
      </c>
      <c r="BI183" s="219">
        <f>IF(N183="nulová",J183,0)</f>
        <v>0</v>
      </c>
      <c r="BJ183" s="16" t="s">
        <v>85</v>
      </c>
      <c r="BK183" s="220">
        <f>ROUND(I183*H183,3)</f>
        <v>0</v>
      </c>
      <c r="BL183" s="16" t="s">
        <v>157</v>
      </c>
      <c r="BM183" s="218" t="s">
        <v>269</v>
      </c>
    </row>
    <row r="184" spans="1:65" s="2" customFormat="1" ht="16.5" customHeight="1">
      <c r="A184" s="33"/>
      <c r="B184" s="34"/>
      <c r="C184" s="244" t="s">
        <v>270</v>
      </c>
      <c r="D184" s="244" t="s">
        <v>166</v>
      </c>
      <c r="E184" s="245" t="s">
        <v>271</v>
      </c>
      <c r="F184" s="246" t="s">
        <v>272</v>
      </c>
      <c r="G184" s="247" t="s">
        <v>273</v>
      </c>
      <c r="H184" s="248">
        <v>1.1000000000000001</v>
      </c>
      <c r="I184" s="249"/>
      <c r="J184" s="248">
        <f>ROUND(I184*H184,3)</f>
        <v>0</v>
      </c>
      <c r="K184" s="250"/>
      <c r="L184" s="251"/>
      <c r="M184" s="252" t="s">
        <v>1</v>
      </c>
      <c r="N184" s="253" t="s">
        <v>42</v>
      </c>
      <c r="O184" s="70"/>
      <c r="P184" s="216">
        <f>O184*H184</f>
        <v>0</v>
      </c>
      <c r="Q184" s="216">
        <v>0</v>
      </c>
      <c r="R184" s="216">
        <f>Q184*H184</f>
        <v>0</v>
      </c>
      <c r="S184" s="216">
        <v>0</v>
      </c>
      <c r="T184" s="217">
        <f>S184*H184</f>
        <v>0</v>
      </c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R184" s="218" t="s">
        <v>169</v>
      </c>
      <c r="AT184" s="218" t="s">
        <v>166</v>
      </c>
      <c r="AU184" s="218" t="s">
        <v>81</v>
      </c>
      <c r="AY184" s="16" t="s">
        <v>131</v>
      </c>
      <c r="BE184" s="219">
        <f>IF(N184="základná",J184,0)</f>
        <v>0</v>
      </c>
      <c r="BF184" s="219">
        <f>IF(N184="znížená",J184,0)</f>
        <v>0</v>
      </c>
      <c r="BG184" s="219">
        <f>IF(N184="zákl. prenesená",J184,0)</f>
        <v>0</v>
      </c>
      <c r="BH184" s="219">
        <f>IF(N184="zníž. prenesená",J184,0)</f>
        <v>0</v>
      </c>
      <c r="BI184" s="219">
        <f>IF(N184="nulová",J184,0)</f>
        <v>0</v>
      </c>
      <c r="BJ184" s="16" t="s">
        <v>85</v>
      </c>
      <c r="BK184" s="220">
        <f>ROUND(I184*H184,3)</f>
        <v>0</v>
      </c>
      <c r="BL184" s="16" t="s">
        <v>157</v>
      </c>
      <c r="BM184" s="218" t="s">
        <v>274</v>
      </c>
    </row>
    <row r="185" spans="1:65" s="12" customFormat="1" ht="11.25">
      <c r="B185" s="221"/>
      <c r="C185" s="222"/>
      <c r="D185" s="223" t="s">
        <v>143</v>
      </c>
      <c r="E185" s="224" t="s">
        <v>1</v>
      </c>
      <c r="F185" s="225" t="s">
        <v>275</v>
      </c>
      <c r="G185" s="222"/>
      <c r="H185" s="226">
        <v>1.1000000000000001</v>
      </c>
      <c r="I185" s="227"/>
      <c r="J185" s="222"/>
      <c r="K185" s="222"/>
      <c r="L185" s="228"/>
      <c r="M185" s="229"/>
      <c r="N185" s="230"/>
      <c r="O185" s="230"/>
      <c r="P185" s="230"/>
      <c r="Q185" s="230"/>
      <c r="R185" s="230"/>
      <c r="S185" s="230"/>
      <c r="T185" s="231"/>
      <c r="AT185" s="232" t="s">
        <v>143</v>
      </c>
      <c r="AU185" s="232" t="s">
        <v>81</v>
      </c>
      <c r="AV185" s="12" t="s">
        <v>85</v>
      </c>
      <c r="AW185" s="12" t="s">
        <v>31</v>
      </c>
      <c r="AX185" s="12" t="s">
        <v>76</v>
      </c>
      <c r="AY185" s="232" t="s">
        <v>131</v>
      </c>
    </row>
    <row r="186" spans="1:65" s="13" customFormat="1" ht="11.25">
      <c r="B186" s="233"/>
      <c r="C186" s="234"/>
      <c r="D186" s="223" t="s">
        <v>143</v>
      </c>
      <c r="E186" s="235" t="s">
        <v>1</v>
      </c>
      <c r="F186" s="236" t="s">
        <v>145</v>
      </c>
      <c r="G186" s="234"/>
      <c r="H186" s="237">
        <v>1.1000000000000001</v>
      </c>
      <c r="I186" s="238"/>
      <c r="J186" s="234"/>
      <c r="K186" s="234"/>
      <c r="L186" s="239"/>
      <c r="M186" s="240"/>
      <c r="N186" s="241"/>
      <c r="O186" s="241"/>
      <c r="P186" s="241"/>
      <c r="Q186" s="241"/>
      <c r="R186" s="241"/>
      <c r="S186" s="241"/>
      <c r="T186" s="242"/>
      <c r="AT186" s="243" t="s">
        <v>143</v>
      </c>
      <c r="AU186" s="243" t="s">
        <v>81</v>
      </c>
      <c r="AV186" s="13" t="s">
        <v>136</v>
      </c>
      <c r="AW186" s="13" t="s">
        <v>31</v>
      </c>
      <c r="AX186" s="13" t="s">
        <v>81</v>
      </c>
      <c r="AY186" s="243" t="s">
        <v>131</v>
      </c>
    </row>
    <row r="187" spans="1:65" s="2" customFormat="1" ht="16.5" customHeight="1">
      <c r="A187" s="33"/>
      <c r="B187" s="34"/>
      <c r="C187" s="207" t="s">
        <v>201</v>
      </c>
      <c r="D187" s="207" t="s">
        <v>132</v>
      </c>
      <c r="E187" s="208" t="s">
        <v>276</v>
      </c>
      <c r="F187" s="209" t="s">
        <v>277</v>
      </c>
      <c r="G187" s="210" t="s">
        <v>268</v>
      </c>
      <c r="H187" s="211">
        <v>294</v>
      </c>
      <c r="I187" s="212"/>
      <c r="J187" s="211">
        <f>ROUND(I187*H187,3)</f>
        <v>0</v>
      </c>
      <c r="K187" s="213"/>
      <c r="L187" s="38"/>
      <c r="M187" s="214" t="s">
        <v>1</v>
      </c>
      <c r="N187" s="215" t="s">
        <v>42</v>
      </c>
      <c r="O187" s="70"/>
      <c r="P187" s="216">
        <f>O187*H187</f>
        <v>0</v>
      </c>
      <c r="Q187" s="216">
        <v>0</v>
      </c>
      <c r="R187" s="216">
        <f>Q187*H187</f>
        <v>0</v>
      </c>
      <c r="S187" s="216">
        <v>0</v>
      </c>
      <c r="T187" s="217">
        <f>S187*H187</f>
        <v>0</v>
      </c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R187" s="218" t="s">
        <v>157</v>
      </c>
      <c r="AT187" s="218" t="s">
        <v>132</v>
      </c>
      <c r="AU187" s="218" t="s">
        <v>81</v>
      </c>
      <c r="AY187" s="16" t="s">
        <v>131</v>
      </c>
      <c r="BE187" s="219">
        <f>IF(N187="základná",J187,0)</f>
        <v>0</v>
      </c>
      <c r="BF187" s="219">
        <f>IF(N187="znížená",J187,0)</f>
        <v>0</v>
      </c>
      <c r="BG187" s="219">
        <f>IF(N187="zákl. prenesená",J187,0)</f>
        <v>0</v>
      </c>
      <c r="BH187" s="219">
        <f>IF(N187="zníž. prenesená",J187,0)</f>
        <v>0</v>
      </c>
      <c r="BI187" s="219">
        <f>IF(N187="nulová",J187,0)</f>
        <v>0</v>
      </c>
      <c r="BJ187" s="16" t="s">
        <v>85</v>
      </c>
      <c r="BK187" s="220">
        <f>ROUND(I187*H187,3)</f>
        <v>0</v>
      </c>
      <c r="BL187" s="16" t="s">
        <v>157</v>
      </c>
      <c r="BM187" s="218" t="s">
        <v>278</v>
      </c>
    </row>
    <row r="188" spans="1:65" s="2" customFormat="1" ht="16.5" customHeight="1">
      <c r="A188" s="33"/>
      <c r="B188" s="34"/>
      <c r="C188" s="244" t="s">
        <v>279</v>
      </c>
      <c r="D188" s="244" t="s">
        <v>166</v>
      </c>
      <c r="E188" s="245" t="s">
        <v>280</v>
      </c>
      <c r="F188" s="246" t="s">
        <v>281</v>
      </c>
      <c r="G188" s="247" t="s">
        <v>273</v>
      </c>
      <c r="H188" s="248">
        <v>748</v>
      </c>
      <c r="I188" s="249"/>
      <c r="J188" s="248">
        <f>ROUND(I188*H188,3)</f>
        <v>0</v>
      </c>
      <c r="K188" s="250"/>
      <c r="L188" s="251"/>
      <c r="M188" s="252" t="s">
        <v>1</v>
      </c>
      <c r="N188" s="253" t="s">
        <v>42</v>
      </c>
      <c r="O188" s="70"/>
      <c r="P188" s="216">
        <f>O188*H188</f>
        <v>0</v>
      </c>
      <c r="Q188" s="216">
        <v>0</v>
      </c>
      <c r="R188" s="216">
        <f>Q188*H188</f>
        <v>0</v>
      </c>
      <c r="S188" s="216">
        <v>0</v>
      </c>
      <c r="T188" s="217">
        <f>S188*H188</f>
        <v>0</v>
      </c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R188" s="218" t="s">
        <v>169</v>
      </c>
      <c r="AT188" s="218" t="s">
        <v>166</v>
      </c>
      <c r="AU188" s="218" t="s">
        <v>81</v>
      </c>
      <c r="AY188" s="16" t="s">
        <v>131</v>
      </c>
      <c r="BE188" s="219">
        <f>IF(N188="základná",J188,0)</f>
        <v>0</v>
      </c>
      <c r="BF188" s="219">
        <f>IF(N188="znížená",J188,0)</f>
        <v>0</v>
      </c>
      <c r="BG188" s="219">
        <f>IF(N188="zákl. prenesená",J188,0)</f>
        <v>0</v>
      </c>
      <c r="BH188" s="219">
        <f>IF(N188="zníž. prenesená",J188,0)</f>
        <v>0</v>
      </c>
      <c r="BI188" s="219">
        <f>IF(N188="nulová",J188,0)</f>
        <v>0</v>
      </c>
      <c r="BJ188" s="16" t="s">
        <v>85</v>
      </c>
      <c r="BK188" s="220">
        <f>ROUND(I188*H188,3)</f>
        <v>0</v>
      </c>
      <c r="BL188" s="16" t="s">
        <v>157</v>
      </c>
      <c r="BM188" s="218" t="s">
        <v>282</v>
      </c>
    </row>
    <row r="189" spans="1:65" s="12" customFormat="1" ht="11.25">
      <c r="B189" s="221"/>
      <c r="C189" s="222"/>
      <c r="D189" s="223" t="s">
        <v>143</v>
      </c>
      <c r="E189" s="224" t="s">
        <v>1</v>
      </c>
      <c r="F189" s="225" t="s">
        <v>283</v>
      </c>
      <c r="G189" s="222"/>
      <c r="H189" s="226">
        <v>748</v>
      </c>
      <c r="I189" s="227"/>
      <c r="J189" s="222"/>
      <c r="K189" s="222"/>
      <c r="L189" s="228"/>
      <c r="M189" s="229"/>
      <c r="N189" s="230"/>
      <c r="O189" s="230"/>
      <c r="P189" s="230"/>
      <c r="Q189" s="230"/>
      <c r="R189" s="230"/>
      <c r="S189" s="230"/>
      <c r="T189" s="231"/>
      <c r="AT189" s="232" t="s">
        <v>143</v>
      </c>
      <c r="AU189" s="232" t="s">
        <v>81</v>
      </c>
      <c r="AV189" s="12" t="s">
        <v>85</v>
      </c>
      <c r="AW189" s="12" t="s">
        <v>31</v>
      </c>
      <c r="AX189" s="12" t="s">
        <v>76</v>
      </c>
      <c r="AY189" s="232" t="s">
        <v>131</v>
      </c>
    </row>
    <row r="190" spans="1:65" s="13" customFormat="1" ht="11.25">
      <c r="B190" s="233"/>
      <c r="C190" s="234"/>
      <c r="D190" s="223" t="s">
        <v>143</v>
      </c>
      <c r="E190" s="235" t="s">
        <v>1</v>
      </c>
      <c r="F190" s="236" t="s">
        <v>145</v>
      </c>
      <c r="G190" s="234"/>
      <c r="H190" s="237">
        <v>748</v>
      </c>
      <c r="I190" s="238"/>
      <c r="J190" s="234"/>
      <c r="K190" s="234"/>
      <c r="L190" s="239"/>
      <c r="M190" s="240"/>
      <c r="N190" s="241"/>
      <c r="O190" s="241"/>
      <c r="P190" s="241"/>
      <c r="Q190" s="241"/>
      <c r="R190" s="241"/>
      <c r="S190" s="241"/>
      <c r="T190" s="242"/>
      <c r="AT190" s="243" t="s">
        <v>143</v>
      </c>
      <c r="AU190" s="243" t="s">
        <v>81</v>
      </c>
      <c r="AV190" s="13" t="s">
        <v>136</v>
      </c>
      <c r="AW190" s="13" t="s">
        <v>31</v>
      </c>
      <c r="AX190" s="13" t="s">
        <v>81</v>
      </c>
      <c r="AY190" s="243" t="s">
        <v>131</v>
      </c>
    </row>
    <row r="191" spans="1:65" s="2" customFormat="1" ht="16.5" customHeight="1">
      <c r="A191" s="33"/>
      <c r="B191" s="34"/>
      <c r="C191" s="244" t="s">
        <v>205</v>
      </c>
      <c r="D191" s="244" t="s">
        <v>166</v>
      </c>
      <c r="E191" s="245" t="s">
        <v>196</v>
      </c>
      <c r="F191" s="246" t="s">
        <v>197</v>
      </c>
      <c r="G191" s="247" t="s">
        <v>174</v>
      </c>
      <c r="H191" s="248">
        <v>2898</v>
      </c>
      <c r="I191" s="249"/>
      <c r="J191" s="248">
        <f>ROUND(I191*H191,3)</f>
        <v>0</v>
      </c>
      <c r="K191" s="250"/>
      <c r="L191" s="251"/>
      <c r="M191" s="252" t="s">
        <v>1</v>
      </c>
      <c r="N191" s="253" t="s">
        <v>42</v>
      </c>
      <c r="O191" s="70"/>
      <c r="P191" s="216">
        <f>O191*H191</f>
        <v>0</v>
      </c>
      <c r="Q191" s="216">
        <v>0</v>
      </c>
      <c r="R191" s="216">
        <f>Q191*H191</f>
        <v>0</v>
      </c>
      <c r="S191" s="216">
        <v>0</v>
      </c>
      <c r="T191" s="217">
        <f>S191*H191</f>
        <v>0</v>
      </c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R191" s="218" t="s">
        <v>169</v>
      </c>
      <c r="AT191" s="218" t="s">
        <v>166</v>
      </c>
      <c r="AU191" s="218" t="s">
        <v>81</v>
      </c>
      <c r="AY191" s="16" t="s">
        <v>131</v>
      </c>
      <c r="BE191" s="219">
        <f>IF(N191="základná",J191,0)</f>
        <v>0</v>
      </c>
      <c r="BF191" s="219">
        <f>IF(N191="znížená",J191,0)</f>
        <v>0</v>
      </c>
      <c r="BG191" s="219">
        <f>IF(N191="zákl. prenesená",J191,0)</f>
        <v>0</v>
      </c>
      <c r="BH191" s="219">
        <f>IF(N191="zníž. prenesená",J191,0)</f>
        <v>0</v>
      </c>
      <c r="BI191" s="219">
        <f>IF(N191="nulová",J191,0)</f>
        <v>0</v>
      </c>
      <c r="BJ191" s="16" t="s">
        <v>85</v>
      </c>
      <c r="BK191" s="220">
        <f>ROUND(I191*H191,3)</f>
        <v>0</v>
      </c>
      <c r="BL191" s="16" t="s">
        <v>157</v>
      </c>
      <c r="BM191" s="218" t="s">
        <v>284</v>
      </c>
    </row>
    <row r="192" spans="1:65" s="2" customFormat="1" ht="16.5" customHeight="1">
      <c r="A192" s="33"/>
      <c r="B192" s="34"/>
      <c r="C192" s="244" t="s">
        <v>285</v>
      </c>
      <c r="D192" s="244" t="s">
        <v>166</v>
      </c>
      <c r="E192" s="245" t="s">
        <v>286</v>
      </c>
      <c r="F192" s="246" t="s">
        <v>287</v>
      </c>
      <c r="G192" s="247" t="s">
        <v>174</v>
      </c>
      <c r="H192" s="248">
        <v>1361</v>
      </c>
      <c r="I192" s="249"/>
      <c r="J192" s="248">
        <f>ROUND(I192*H192,3)</f>
        <v>0</v>
      </c>
      <c r="K192" s="250"/>
      <c r="L192" s="251"/>
      <c r="M192" s="252" t="s">
        <v>1</v>
      </c>
      <c r="N192" s="253" t="s">
        <v>42</v>
      </c>
      <c r="O192" s="70"/>
      <c r="P192" s="216">
        <f>O192*H192</f>
        <v>0</v>
      </c>
      <c r="Q192" s="216">
        <v>0</v>
      </c>
      <c r="R192" s="216">
        <f>Q192*H192</f>
        <v>0</v>
      </c>
      <c r="S192" s="216">
        <v>0</v>
      </c>
      <c r="T192" s="217">
        <f>S192*H192</f>
        <v>0</v>
      </c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R192" s="218" t="s">
        <v>169</v>
      </c>
      <c r="AT192" s="218" t="s">
        <v>166</v>
      </c>
      <c r="AU192" s="218" t="s">
        <v>81</v>
      </c>
      <c r="AY192" s="16" t="s">
        <v>131</v>
      </c>
      <c r="BE192" s="219">
        <f>IF(N192="základná",J192,0)</f>
        <v>0</v>
      </c>
      <c r="BF192" s="219">
        <f>IF(N192="znížená",J192,0)</f>
        <v>0</v>
      </c>
      <c r="BG192" s="219">
        <f>IF(N192="zákl. prenesená",J192,0)</f>
        <v>0</v>
      </c>
      <c r="BH192" s="219">
        <f>IF(N192="zníž. prenesená",J192,0)</f>
        <v>0</v>
      </c>
      <c r="BI192" s="219">
        <f>IF(N192="nulová",J192,0)</f>
        <v>0</v>
      </c>
      <c r="BJ192" s="16" t="s">
        <v>85</v>
      </c>
      <c r="BK192" s="220">
        <f>ROUND(I192*H192,3)</f>
        <v>0</v>
      </c>
      <c r="BL192" s="16" t="s">
        <v>157</v>
      </c>
      <c r="BM192" s="218" t="s">
        <v>288</v>
      </c>
    </row>
    <row r="193" spans="1:65" s="2" customFormat="1" ht="24" customHeight="1">
      <c r="A193" s="33"/>
      <c r="B193" s="34"/>
      <c r="C193" s="207" t="s">
        <v>208</v>
      </c>
      <c r="D193" s="207" t="s">
        <v>132</v>
      </c>
      <c r="E193" s="208" t="s">
        <v>289</v>
      </c>
      <c r="F193" s="209" t="s">
        <v>290</v>
      </c>
      <c r="G193" s="210" t="s">
        <v>135</v>
      </c>
      <c r="H193" s="211">
        <v>88.578000000000003</v>
      </c>
      <c r="I193" s="212"/>
      <c r="J193" s="211">
        <f>ROUND(I193*H193,3)</f>
        <v>0</v>
      </c>
      <c r="K193" s="213"/>
      <c r="L193" s="38"/>
      <c r="M193" s="214" t="s">
        <v>1</v>
      </c>
      <c r="N193" s="215" t="s">
        <v>42</v>
      </c>
      <c r="O193" s="70"/>
      <c r="P193" s="216">
        <f>O193*H193</f>
        <v>0</v>
      </c>
      <c r="Q193" s="216">
        <v>0</v>
      </c>
      <c r="R193" s="216">
        <f>Q193*H193</f>
        <v>0</v>
      </c>
      <c r="S193" s="216">
        <v>0</v>
      </c>
      <c r="T193" s="217">
        <f>S193*H193</f>
        <v>0</v>
      </c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R193" s="218" t="s">
        <v>157</v>
      </c>
      <c r="AT193" s="218" t="s">
        <v>132</v>
      </c>
      <c r="AU193" s="218" t="s">
        <v>81</v>
      </c>
      <c r="AY193" s="16" t="s">
        <v>131</v>
      </c>
      <c r="BE193" s="219">
        <f>IF(N193="základná",J193,0)</f>
        <v>0</v>
      </c>
      <c r="BF193" s="219">
        <f>IF(N193="znížená",J193,0)</f>
        <v>0</v>
      </c>
      <c r="BG193" s="219">
        <f>IF(N193="zákl. prenesená",J193,0)</f>
        <v>0</v>
      </c>
      <c r="BH193" s="219">
        <f>IF(N193="zníž. prenesená",J193,0)</f>
        <v>0</v>
      </c>
      <c r="BI193" s="219">
        <f>IF(N193="nulová",J193,0)</f>
        <v>0</v>
      </c>
      <c r="BJ193" s="16" t="s">
        <v>85</v>
      </c>
      <c r="BK193" s="220">
        <f>ROUND(I193*H193,3)</f>
        <v>0</v>
      </c>
      <c r="BL193" s="16" t="s">
        <v>157</v>
      </c>
      <c r="BM193" s="218" t="s">
        <v>291</v>
      </c>
    </row>
    <row r="194" spans="1:65" s="12" customFormat="1" ht="11.25">
      <c r="B194" s="221"/>
      <c r="C194" s="222"/>
      <c r="D194" s="223" t="s">
        <v>143</v>
      </c>
      <c r="E194" s="224" t="s">
        <v>1</v>
      </c>
      <c r="F194" s="225" t="s">
        <v>292</v>
      </c>
      <c r="G194" s="222"/>
      <c r="H194" s="226">
        <v>88.578000000000003</v>
      </c>
      <c r="I194" s="227"/>
      <c r="J194" s="222"/>
      <c r="K194" s="222"/>
      <c r="L194" s="228"/>
      <c r="M194" s="229"/>
      <c r="N194" s="230"/>
      <c r="O194" s="230"/>
      <c r="P194" s="230"/>
      <c r="Q194" s="230"/>
      <c r="R194" s="230"/>
      <c r="S194" s="230"/>
      <c r="T194" s="231"/>
      <c r="AT194" s="232" t="s">
        <v>143</v>
      </c>
      <c r="AU194" s="232" t="s">
        <v>81</v>
      </c>
      <c r="AV194" s="12" t="s">
        <v>85</v>
      </c>
      <c r="AW194" s="12" t="s">
        <v>31</v>
      </c>
      <c r="AX194" s="12" t="s">
        <v>76</v>
      </c>
      <c r="AY194" s="232" t="s">
        <v>131</v>
      </c>
    </row>
    <row r="195" spans="1:65" s="13" customFormat="1" ht="11.25">
      <c r="B195" s="233"/>
      <c r="C195" s="234"/>
      <c r="D195" s="223" t="s">
        <v>143</v>
      </c>
      <c r="E195" s="235" t="s">
        <v>1</v>
      </c>
      <c r="F195" s="236" t="s">
        <v>145</v>
      </c>
      <c r="G195" s="234"/>
      <c r="H195" s="237">
        <v>88.578000000000003</v>
      </c>
      <c r="I195" s="238"/>
      <c r="J195" s="234"/>
      <c r="K195" s="234"/>
      <c r="L195" s="239"/>
      <c r="M195" s="240"/>
      <c r="N195" s="241"/>
      <c r="O195" s="241"/>
      <c r="P195" s="241"/>
      <c r="Q195" s="241"/>
      <c r="R195" s="241"/>
      <c r="S195" s="241"/>
      <c r="T195" s="242"/>
      <c r="AT195" s="243" t="s">
        <v>143</v>
      </c>
      <c r="AU195" s="243" t="s">
        <v>81</v>
      </c>
      <c r="AV195" s="13" t="s">
        <v>136</v>
      </c>
      <c r="AW195" s="13" t="s">
        <v>31</v>
      </c>
      <c r="AX195" s="13" t="s">
        <v>81</v>
      </c>
      <c r="AY195" s="243" t="s">
        <v>131</v>
      </c>
    </row>
    <row r="196" spans="1:65" s="2" customFormat="1" ht="16.5" customHeight="1">
      <c r="A196" s="33"/>
      <c r="B196" s="34"/>
      <c r="C196" s="244" t="s">
        <v>293</v>
      </c>
      <c r="D196" s="244" t="s">
        <v>166</v>
      </c>
      <c r="E196" s="245" t="s">
        <v>294</v>
      </c>
      <c r="F196" s="246" t="s">
        <v>295</v>
      </c>
      <c r="G196" s="247" t="s">
        <v>135</v>
      </c>
      <c r="H196" s="248">
        <v>1497.1</v>
      </c>
      <c r="I196" s="249"/>
      <c r="J196" s="248">
        <f>ROUND(I196*H196,3)</f>
        <v>0</v>
      </c>
      <c r="K196" s="250"/>
      <c r="L196" s="251"/>
      <c r="M196" s="252" t="s">
        <v>1</v>
      </c>
      <c r="N196" s="253" t="s">
        <v>42</v>
      </c>
      <c r="O196" s="70"/>
      <c r="P196" s="216">
        <f>O196*H196</f>
        <v>0</v>
      </c>
      <c r="Q196" s="216">
        <v>0</v>
      </c>
      <c r="R196" s="216">
        <f>Q196*H196</f>
        <v>0</v>
      </c>
      <c r="S196" s="216">
        <v>0</v>
      </c>
      <c r="T196" s="217">
        <f>S196*H196</f>
        <v>0</v>
      </c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R196" s="218" t="s">
        <v>169</v>
      </c>
      <c r="AT196" s="218" t="s">
        <v>166</v>
      </c>
      <c r="AU196" s="218" t="s">
        <v>81</v>
      </c>
      <c r="AY196" s="16" t="s">
        <v>131</v>
      </c>
      <c r="BE196" s="219">
        <f>IF(N196="základná",J196,0)</f>
        <v>0</v>
      </c>
      <c r="BF196" s="219">
        <f>IF(N196="znížená",J196,0)</f>
        <v>0</v>
      </c>
      <c r="BG196" s="219">
        <f>IF(N196="zákl. prenesená",J196,0)</f>
        <v>0</v>
      </c>
      <c r="BH196" s="219">
        <f>IF(N196="zníž. prenesená",J196,0)</f>
        <v>0</v>
      </c>
      <c r="BI196" s="219">
        <f>IF(N196="nulová",J196,0)</f>
        <v>0</v>
      </c>
      <c r="BJ196" s="16" t="s">
        <v>85</v>
      </c>
      <c r="BK196" s="220">
        <f>ROUND(I196*H196,3)</f>
        <v>0</v>
      </c>
      <c r="BL196" s="16" t="s">
        <v>157</v>
      </c>
      <c r="BM196" s="218" t="s">
        <v>296</v>
      </c>
    </row>
    <row r="197" spans="1:65" s="12" customFormat="1" ht="11.25">
      <c r="B197" s="221"/>
      <c r="C197" s="222"/>
      <c r="D197" s="223" t="s">
        <v>143</v>
      </c>
      <c r="E197" s="224" t="s">
        <v>1</v>
      </c>
      <c r="F197" s="225" t="s">
        <v>297</v>
      </c>
      <c r="G197" s="222"/>
      <c r="H197" s="226">
        <v>1497.1</v>
      </c>
      <c r="I197" s="227"/>
      <c r="J197" s="222"/>
      <c r="K197" s="222"/>
      <c r="L197" s="228"/>
      <c r="M197" s="229"/>
      <c r="N197" s="230"/>
      <c r="O197" s="230"/>
      <c r="P197" s="230"/>
      <c r="Q197" s="230"/>
      <c r="R197" s="230"/>
      <c r="S197" s="230"/>
      <c r="T197" s="231"/>
      <c r="AT197" s="232" t="s">
        <v>143</v>
      </c>
      <c r="AU197" s="232" t="s">
        <v>81</v>
      </c>
      <c r="AV197" s="12" t="s">
        <v>85</v>
      </c>
      <c r="AW197" s="12" t="s">
        <v>31</v>
      </c>
      <c r="AX197" s="12" t="s">
        <v>76</v>
      </c>
      <c r="AY197" s="232" t="s">
        <v>131</v>
      </c>
    </row>
    <row r="198" spans="1:65" s="13" customFormat="1" ht="11.25">
      <c r="B198" s="233"/>
      <c r="C198" s="234"/>
      <c r="D198" s="223" t="s">
        <v>143</v>
      </c>
      <c r="E198" s="235" t="s">
        <v>1</v>
      </c>
      <c r="F198" s="236" t="s">
        <v>145</v>
      </c>
      <c r="G198" s="234"/>
      <c r="H198" s="237">
        <v>1497.1</v>
      </c>
      <c r="I198" s="238"/>
      <c r="J198" s="234"/>
      <c r="K198" s="234"/>
      <c r="L198" s="239"/>
      <c r="M198" s="240"/>
      <c r="N198" s="241"/>
      <c r="O198" s="241"/>
      <c r="P198" s="241"/>
      <c r="Q198" s="241"/>
      <c r="R198" s="241"/>
      <c r="S198" s="241"/>
      <c r="T198" s="242"/>
      <c r="AT198" s="243" t="s">
        <v>143</v>
      </c>
      <c r="AU198" s="243" t="s">
        <v>81</v>
      </c>
      <c r="AV198" s="13" t="s">
        <v>136</v>
      </c>
      <c r="AW198" s="13" t="s">
        <v>31</v>
      </c>
      <c r="AX198" s="13" t="s">
        <v>81</v>
      </c>
      <c r="AY198" s="243" t="s">
        <v>131</v>
      </c>
    </row>
    <row r="199" spans="1:65" s="2" customFormat="1" ht="16.5" customHeight="1">
      <c r="A199" s="33"/>
      <c r="B199" s="34"/>
      <c r="C199" s="244" t="s">
        <v>213</v>
      </c>
      <c r="D199" s="244" t="s">
        <v>166</v>
      </c>
      <c r="E199" s="245" t="s">
        <v>298</v>
      </c>
      <c r="F199" s="246" t="s">
        <v>299</v>
      </c>
      <c r="G199" s="247" t="s">
        <v>174</v>
      </c>
      <c r="H199" s="248">
        <v>319</v>
      </c>
      <c r="I199" s="249"/>
      <c r="J199" s="248">
        <f>ROUND(I199*H199,3)</f>
        <v>0</v>
      </c>
      <c r="K199" s="250"/>
      <c r="L199" s="251"/>
      <c r="M199" s="252" t="s">
        <v>1</v>
      </c>
      <c r="N199" s="253" t="s">
        <v>42</v>
      </c>
      <c r="O199" s="70"/>
      <c r="P199" s="216">
        <f>O199*H199</f>
        <v>0</v>
      </c>
      <c r="Q199" s="216">
        <v>0</v>
      </c>
      <c r="R199" s="216">
        <f>Q199*H199</f>
        <v>0</v>
      </c>
      <c r="S199" s="216">
        <v>0</v>
      </c>
      <c r="T199" s="217">
        <f>S199*H199</f>
        <v>0</v>
      </c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R199" s="218" t="s">
        <v>169</v>
      </c>
      <c r="AT199" s="218" t="s">
        <v>166</v>
      </c>
      <c r="AU199" s="218" t="s">
        <v>81</v>
      </c>
      <c r="AY199" s="16" t="s">
        <v>131</v>
      </c>
      <c r="BE199" s="219">
        <f>IF(N199="základná",J199,0)</f>
        <v>0</v>
      </c>
      <c r="BF199" s="219">
        <f>IF(N199="znížená",J199,0)</f>
        <v>0</v>
      </c>
      <c r="BG199" s="219">
        <f>IF(N199="zákl. prenesená",J199,0)</f>
        <v>0</v>
      </c>
      <c r="BH199" s="219">
        <f>IF(N199="zníž. prenesená",J199,0)</f>
        <v>0</v>
      </c>
      <c r="BI199" s="219">
        <f>IF(N199="nulová",J199,0)</f>
        <v>0</v>
      </c>
      <c r="BJ199" s="16" t="s">
        <v>85</v>
      </c>
      <c r="BK199" s="220">
        <f>ROUND(I199*H199,3)</f>
        <v>0</v>
      </c>
      <c r="BL199" s="16" t="s">
        <v>157</v>
      </c>
      <c r="BM199" s="218" t="s">
        <v>300</v>
      </c>
    </row>
    <row r="200" spans="1:65" s="12" customFormat="1" ht="11.25">
      <c r="B200" s="221"/>
      <c r="C200" s="222"/>
      <c r="D200" s="223" t="s">
        <v>143</v>
      </c>
      <c r="E200" s="224" t="s">
        <v>1</v>
      </c>
      <c r="F200" s="225" t="s">
        <v>301</v>
      </c>
      <c r="G200" s="222"/>
      <c r="H200" s="226">
        <v>319</v>
      </c>
      <c r="I200" s="227"/>
      <c r="J200" s="222"/>
      <c r="K200" s="222"/>
      <c r="L200" s="228"/>
      <c r="M200" s="229"/>
      <c r="N200" s="230"/>
      <c r="O200" s="230"/>
      <c r="P200" s="230"/>
      <c r="Q200" s="230"/>
      <c r="R200" s="230"/>
      <c r="S200" s="230"/>
      <c r="T200" s="231"/>
      <c r="AT200" s="232" t="s">
        <v>143</v>
      </c>
      <c r="AU200" s="232" t="s">
        <v>81</v>
      </c>
      <c r="AV200" s="12" t="s">
        <v>85</v>
      </c>
      <c r="AW200" s="12" t="s">
        <v>31</v>
      </c>
      <c r="AX200" s="12" t="s">
        <v>76</v>
      </c>
      <c r="AY200" s="232" t="s">
        <v>131</v>
      </c>
    </row>
    <row r="201" spans="1:65" s="13" customFormat="1" ht="11.25">
      <c r="B201" s="233"/>
      <c r="C201" s="234"/>
      <c r="D201" s="223" t="s">
        <v>143</v>
      </c>
      <c r="E201" s="235" t="s">
        <v>1</v>
      </c>
      <c r="F201" s="236" t="s">
        <v>145</v>
      </c>
      <c r="G201" s="234"/>
      <c r="H201" s="237">
        <v>319</v>
      </c>
      <c r="I201" s="238"/>
      <c r="J201" s="234"/>
      <c r="K201" s="234"/>
      <c r="L201" s="239"/>
      <c r="M201" s="240"/>
      <c r="N201" s="241"/>
      <c r="O201" s="241"/>
      <c r="P201" s="241"/>
      <c r="Q201" s="241"/>
      <c r="R201" s="241"/>
      <c r="S201" s="241"/>
      <c r="T201" s="242"/>
      <c r="AT201" s="243" t="s">
        <v>143</v>
      </c>
      <c r="AU201" s="243" t="s">
        <v>81</v>
      </c>
      <c r="AV201" s="13" t="s">
        <v>136</v>
      </c>
      <c r="AW201" s="13" t="s">
        <v>31</v>
      </c>
      <c r="AX201" s="13" t="s">
        <v>81</v>
      </c>
      <c r="AY201" s="243" t="s">
        <v>131</v>
      </c>
    </row>
    <row r="202" spans="1:65" s="2" customFormat="1" ht="16.5" customHeight="1">
      <c r="A202" s="33"/>
      <c r="B202" s="34"/>
      <c r="C202" s="207" t="s">
        <v>302</v>
      </c>
      <c r="D202" s="207" t="s">
        <v>132</v>
      </c>
      <c r="E202" s="208" t="s">
        <v>303</v>
      </c>
      <c r="F202" s="209" t="s">
        <v>304</v>
      </c>
      <c r="G202" s="210" t="s">
        <v>135</v>
      </c>
      <c r="H202" s="211">
        <v>44.856000000000002</v>
      </c>
      <c r="I202" s="212"/>
      <c r="J202" s="211">
        <f>ROUND(I202*H202,3)</f>
        <v>0</v>
      </c>
      <c r="K202" s="213"/>
      <c r="L202" s="38"/>
      <c r="M202" s="214" t="s">
        <v>1</v>
      </c>
      <c r="N202" s="215" t="s">
        <v>42</v>
      </c>
      <c r="O202" s="70"/>
      <c r="P202" s="216">
        <f>O202*H202</f>
        <v>0</v>
      </c>
      <c r="Q202" s="216">
        <v>0</v>
      </c>
      <c r="R202" s="216">
        <f>Q202*H202</f>
        <v>0</v>
      </c>
      <c r="S202" s="216">
        <v>0</v>
      </c>
      <c r="T202" s="217">
        <f>S202*H202</f>
        <v>0</v>
      </c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R202" s="218" t="s">
        <v>157</v>
      </c>
      <c r="AT202" s="218" t="s">
        <v>132</v>
      </c>
      <c r="AU202" s="218" t="s">
        <v>81</v>
      </c>
      <c r="AY202" s="16" t="s">
        <v>131</v>
      </c>
      <c r="BE202" s="219">
        <f>IF(N202="základná",J202,0)</f>
        <v>0</v>
      </c>
      <c r="BF202" s="219">
        <f>IF(N202="znížená",J202,0)</f>
        <v>0</v>
      </c>
      <c r="BG202" s="219">
        <f>IF(N202="zákl. prenesená",J202,0)</f>
        <v>0</v>
      </c>
      <c r="BH202" s="219">
        <f>IF(N202="zníž. prenesená",J202,0)</f>
        <v>0</v>
      </c>
      <c r="BI202" s="219">
        <f>IF(N202="nulová",J202,0)</f>
        <v>0</v>
      </c>
      <c r="BJ202" s="16" t="s">
        <v>85</v>
      </c>
      <c r="BK202" s="220">
        <f>ROUND(I202*H202,3)</f>
        <v>0</v>
      </c>
      <c r="BL202" s="16" t="s">
        <v>157</v>
      </c>
      <c r="BM202" s="218" t="s">
        <v>305</v>
      </c>
    </row>
    <row r="203" spans="1:65" s="2" customFormat="1" ht="24" customHeight="1">
      <c r="A203" s="33"/>
      <c r="B203" s="34"/>
      <c r="C203" s="207" t="s">
        <v>216</v>
      </c>
      <c r="D203" s="207" t="s">
        <v>132</v>
      </c>
      <c r="E203" s="208" t="s">
        <v>306</v>
      </c>
      <c r="F203" s="209" t="s">
        <v>307</v>
      </c>
      <c r="G203" s="210" t="s">
        <v>225</v>
      </c>
      <c r="H203" s="212"/>
      <c r="I203" s="212"/>
      <c r="J203" s="211">
        <f>ROUND(I203*H203,3)</f>
        <v>0</v>
      </c>
      <c r="K203" s="213"/>
      <c r="L203" s="38"/>
      <c r="M203" s="214" t="s">
        <v>1</v>
      </c>
      <c r="N203" s="215" t="s">
        <v>42</v>
      </c>
      <c r="O203" s="70"/>
      <c r="P203" s="216">
        <f>O203*H203</f>
        <v>0</v>
      </c>
      <c r="Q203" s="216">
        <v>0</v>
      </c>
      <c r="R203" s="216">
        <f>Q203*H203</f>
        <v>0</v>
      </c>
      <c r="S203" s="216">
        <v>0</v>
      </c>
      <c r="T203" s="217">
        <f>S203*H203</f>
        <v>0</v>
      </c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R203" s="218" t="s">
        <v>157</v>
      </c>
      <c r="AT203" s="218" t="s">
        <v>132</v>
      </c>
      <c r="AU203" s="218" t="s">
        <v>81</v>
      </c>
      <c r="AY203" s="16" t="s">
        <v>131</v>
      </c>
      <c r="BE203" s="219">
        <f>IF(N203="základná",J203,0)</f>
        <v>0</v>
      </c>
      <c r="BF203" s="219">
        <f>IF(N203="znížená",J203,0)</f>
        <v>0</v>
      </c>
      <c r="BG203" s="219">
        <f>IF(N203="zákl. prenesená",J203,0)</f>
        <v>0</v>
      </c>
      <c r="BH203" s="219">
        <f>IF(N203="zníž. prenesená",J203,0)</f>
        <v>0</v>
      </c>
      <c r="BI203" s="219">
        <f>IF(N203="nulová",J203,0)</f>
        <v>0</v>
      </c>
      <c r="BJ203" s="16" t="s">
        <v>85</v>
      </c>
      <c r="BK203" s="220">
        <f>ROUND(I203*H203,3)</f>
        <v>0</v>
      </c>
      <c r="BL203" s="16" t="s">
        <v>157</v>
      </c>
      <c r="BM203" s="218" t="s">
        <v>308</v>
      </c>
    </row>
    <row r="204" spans="1:65" s="11" customFormat="1" ht="25.9" customHeight="1">
      <c r="B204" s="193"/>
      <c r="C204" s="194"/>
      <c r="D204" s="195" t="s">
        <v>75</v>
      </c>
      <c r="E204" s="196" t="s">
        <v>309</v>
      </c>
      <c r="F204" s="196" t="s">
        <v>310</v>
      </c>
      <c r="G204" s="194"/>
      <c r="H204" s="194"/>
      <c r="I204" s="197"/>
      <c r="J204" s="198">
        <f>BK204</f>
        <v>0</v>
      </c>
      <c r="K204" s="194"/>
      <c r="L204" s="199"/>
      <c r="M204" s="200"/>
      <c r="N204" s="201"/>
      <c r="O204" s="201"/>
      <c r="P204" s="202">
        <f>SUM(P205:P210)</f>
        <v>0</v>
      </c>
      <c r="Q204" s="201"/>
      <c r="R204" s="202">
        <f>SUM(R205:R210)</f>
        <v>0</v>
      </c>
      <c r="S204" s="201"/>
      <c r="T204" s="203">
        <f>SUM(T205:T210)</f>
        <v>0</v>
      </c>
      <c r="AR204" s="204" t="s">
        <v>85</v>
      </c>
      <c r="AT204" s="205" t="s">
        <v>75</v>
      </c>
      <c r="AU204" s="205" t="s">
        <v>76</v>
      </c>
      <c r="AY204" s="204" t="s">
        <v>131</v>
      </c>
      <c r="BK204" s="206">
        <f>SUM(BK205:BK210)</f>
        <v>0</v>
      </c>
    </row>
    <row r="205" spans="1:65" s="2" customFormat="1" ht="36" customHeight="1">
      <c r="A205" s="33"/>
      <c r="B205" s="34"/>
      <c r="C205" s="207" t="s">
        <v>311</v>
      </c>
      <c r="D205" s="207" t="s">
        <v>132</v>
      </c>
      <c r="E205" s="208" t="s">
        <v>312</v>
      </c>
      <c r="F205" s="209" t="s">
        <v>313</v>
      </c>
      <c r="G205" s="210" t="s">
        <v>268</v>
      </c>
      <c r="H205" s="211">
        <v>99.68</v>
      </c>
      <c r="I205" s="212"/>
      <c r="J205" s="211">
        <f>ROUND(I205*H205,3)</f>
        <v>0</v>
      </c>
      <c r="K205" s="213"/>
      <c r="L205" s="38"/>
      <c r="M205" s="214" t="s">
        <v>1</v>
      </c>
      <c r="N205" s="215" t="s">
        <v>42</v>
      </c>
      <c r="O205" s="70"/>
      <c r="P205" s="216">
        <f>O205*H205</f>
        <v>0</v>
      </c>
      <c r="Q205" s="216">
        <v>0</v>
      </c>
      <c r="R205" s="216">
        <f>Q205*H205</f>
        <v>0</v>
      </c>
      <c r="S205" s="216">
        <v>0</v>
      </c>
      <c r="T205" s="217">
        <f>S205*H205</f>
        <v>0</v>
      </c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R205" s="218" t="s">
        <v>157</v>
      </c>
      <c r="AT205" s="218" t="s">
        <v>132</v>
      </c>
      <c r="AU205" s="218" t="s">
        <v>81</v>
      </c>
      <c r="AY205" s="16" t="s">
        <v>131</v>
      </c>
      <c r="BE205" s="219">
        <f>IF(N205="základná",J205,0)</f>
        <v>0</v>
      </c>
      <c r="BF205" s="219">
        <f>IF(N205="znížená",J205,0)</f>
        <v>0</v>
      </c>
      <c r="BG205" s="219">
        <f>IF(N205="zákl. prenesená",J205,0)</f>
        <v>0</v>
      </c>
      <c r="BH205" s="219">
        <f>IF(N205="zníž. prenesená",J205,0)</f>
        <v>0</v>
      </c>
      <c r="BI205" s="219">
        <f>IF(N205="nulová",J205,0)</f>
        <v>0</v>
      </c>
      <c r="BJ205" s="16" t="s">
        <v>85</v>
      </c>
      <c r="BK205" s="220">
        <f>ROUND(I205*H205,3)</f>
        <v>0</v>
      </c>
      <c r="BL205" s="16" t="s">
        <v>157</v>
      </c>
      <c r="BM205" s="218" t="s">
        <v>314</v>
      </c>
    </row>
    <row r="206" spans="1:65" s="12" customFormat="1" ht="11.25">
      <c r="B206" s="221"/>
      <c r="C206" s="222"/>
      <c r="D206" s="223" t="s">
        <v>143</v>
      </c>
      <c r="E206" s="224" t="s">
        <v>1</v>
      </c>
      <c r="F206" s="225" t="s">
        <v>315</v>
      </c>
      <c r="G206" s="222"/>
      <c r="H206" s="226">
        <v>99.68</v>
      </c>
      <c r="I206" s="227"/>
      <c r="J206" s="222"/>
      <c r="K206" s="222"/>
      <c r="L206" s="228"/>
      <c r="M206" s="229"/>
      <c r="N206" s="230"/>
      <c r="O206" s="230"/>
      <c r="P206" s="230"/>
      <c r="Q206" s="230"/>
      <c r="R206" s="230"/>
      <c r="S206" s="230"/>
      <c r="T206" s="231"/>
      <c r="AT206" s="232" t="s">
        <v>143</v>
      </c>
      <c r="AU206" s="232" t="s">
        <v>81</v>
      </c>
      <c r="AV206" s="12" t="s">
        <v>85</v>
      </c>
      <c r="AW206" s="12" t="s">
        <v>31</v>
      </c>
      <c r="AX206" s="12" t="s">
        <v>76</v>
      </c>
      <c r="AY206" s="232" t="s">
        <v>131</v>
      </c>
    </row>
    <row r="207" spans="1:65" s="13" customFormat="1" ht="11.25">
      <c r="B207" s="233"/>
      <c r="C207" s="234"/>
      <c r="D207" s="223" t="s">
        <v>143</v>
      </c>
      <c r="E207" s="235" t="s">
        <v>1</v>
      </c>
      <c r="F207" s="236" t="s">
        <v>145</v>
      </c>
      <c r="G207" s="234"/>
      <c r="H207" s="237">
        <v>99.68</v>
      </c>
      <c r="I207" s="238"/>
      <c r="J207" s="234"/>
      <c r="K207" s="234"/>
      <c r="L207" s="239"/>
      <c r="M207" s="240"/>
      <c r="N207" s="241"/>
      <c r="O207" s="241"/>
      <c r="P207" s="241"/>
      <c r="Q207" s="241"/>
      <c r="R207" s="241"/>
      <c r="S207" s="241"/>
      <c r="T207" s="242"/>
      <c r="AT207" s="243" t="s">
        <v>143</v>
      </c>
      <c r="AU207" s="243" t="s">
        <v>81</v>
      </c>
      <c r="AV207" s="13" t="s">
        <v>136</v>
      </c>
      <c r="AW207" s="13" t="s">
        <v>31</v>
      </c>
      <c r="AX207" s="13" t="s">
        <v>81</v>
      </c>
      <c r="AY207" s="243" t="s">
        <v>131</v>
      </c>
    </row>
    <row r="208" spans="1:65" s="2" customFormat="1" ht="24" customHeight="1">
      <c r="A208" s="33"/>
      <c r="B208" s="34"/>
      <c r="C208" s="207" t="s">
        <v>221</v>
      </c>
      <c r="D208" s="207" t="s">
        <v>132</v>
      </c>
      <c r="E208" s="208" t="s">
        <v>316</v>
      </c>
      <c r="F208" s="209" t="s">
        <v>317</v>
      </c>
      <c r="G208" s="210" t="s">
        <v>268</v>
      </c>
      <c r="H208" s="211">
        <v>101</v>
      </c>
      <c r="I208" s="212"/>
      <c r="J208" s="211">
        <f>ROUND(I208*H208,3)</f>
        <v>0</v>
      </c>
      <c r="K208" s="213"/>
      <c r="L208" s="38"/>
      <c r="M208" s="214" t="s">
        <v>1</v>
      </c>
      <c r="N208" s="215" t="s">
        <v>42</v>
      </c>
      <c r="O208" s="70"/>
      <c r="P208" s="216">
        <f>O208*H208</f>
        <v>0</v>
      </c>
      <c r="Q208" s="216">
        <v>0</v>
      </c>
      <c r="R208" s="216">
        <f>Q208*H208</f>
        <v>0</v>
      </c>
      <c r="S208" s="216">
        <v>0</v>
      </c>
      <c r="T208" s="217">
        <f>S208*H208</f>
        <v>0</v>
      </c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R208" s="218" t="s">
        <v>157</v>
      </c>
      <c r="AT208" s="218" t="s">
        <v>132</v>
      </c>
      <c r="AU208" s="218" t="s">
        <v>81</v>
      </c>
      <c r="AY208" s="16" t="s">
        <v>131</v>
      </c>
      <c r="BE208" s="219">
        <f>IF(N208="základná",J208,0)</f>
        <v>0</v>
      </c>
      <c r="BF208" s="219">
        <f>IF(N208="znížená",J208,0)</f>
        <v>0</v>
      </c>
      <c r="BG208" s="219">
        <f>IF(N208="zákl. prenesená",J208,0)</f>
        <v>0</v>
      </c>
      <c r="BH208" s="219">
        <f>IF(N208="zníž. prenesená",J208,0)</f>
        <v>0</v>
      </c>
      <c r="BI208" s="219">
        <f>IF(N208="nulová",J208,0)</f>
        <v>0</v>
      </c>
      <c r="BJ208" s="16" t="s">
        <v>85</v>
      </c>
      <c r="BK208" s="220">
        <f>ROUND(I208*H208,3)</f>
        <v>0</v>
      </c>
      <c r="BL208" s="16" t="s">
        <v>157</v>
      </c>
      <c r="BM208" s="218" t="s">
        <v>318</v>
      </c>
    </row>
    <row r="209" spans="1:65" s="2" customFormat="1" ht="24" customHeight="1">
      <c r="A209" s="33"/>
      <c r="B209" s="34"/>
      <c r="C209" s="207" t="s">
        <v>319</v>
      </c>
      <c r="D209" s="207" t="s">
        <v>132</v>
      </c>
      <c r="E209" s="208" t="s">
        <v>320</v>
      </c>
      <c r="F209" s="209" t="s">
        <v>321</v>
      </c>
      <c r="G209" s="210" t="s">
        <v>268</v>
      </c>
      <c r="H209" s="211">
        <v>10</v>
      </c>
      <c r="I209" s="212"/>
      <c r="J209" s="211">
        <f>ROUND(I209*H209,3)</f>
        <v>0</v>
      </c>
      <c r="K209" s="213"/>
      <c r="L209" s="38"/>
      <c r="M209" s="214" t="s">
        <v>1</v>
      </c>
      <c r="N209" s="215" t="s">
        <v>42</v>
      </c>
      <c r="O209" s="70"/>
      <c r="P209" s="216">
        <f>O209*H209</f>
        <v>0</v>
      </c>
      <c r="Q209" s="216">
        <v>0</v>
      </c>
      <c r="R209" s="216">
        <f>Q209*H209</f>
        <v>0</v>
      </c>
      <c r="S209" s="216">
        <v>0</v>
      </c>
      <c r="T209" s="217">
        <f>S209*H209</f>
        <v>0</v>
      </c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R209" s="218" t="s">
        <v>157</v>
      </c>
      <c r="AT209" s="218" t="s">
        <v>132</v>
      </c>
      <c r="AU209" s="218" t="s">
        <v>81</v>
      </c>
      <c r="AY209" s="16" t="s">
        <v>131</v>
      </c>
      <c r="BE209" s="219">
        <f>IF(N209="základná",J209,0)</f>
        <v>0</v>
      </c>
      <c r="BF209" s="219">
        <f>IF(N209="znížená",J209,0)</f>
        <v>0</v>
      </c>
      <c r="BG209" s="219">
        <f>IF(N209="zákl. prenesená",J209,0)</f>
        <v>0</v>
      </c>
      <c r="BH209" s="219">
        <f>IF(N209="zníž. prenesená",J209,0)</f>
        <v>0</v>
      </c>
      <c r="BI209" s="219">
        <f>IF(N209="nulová",J209,0)</f>
        <v>0</v>
      </c>
      <c r="BJ209" s="16" t="s">
        <v>85</v>
      </c>
      <c r="BK209" s="220">
        <f>ROUND(I209*H209,3)</f>
        <v>0</v>
      </c>
      <c r="BL209" s="16" t="s">
        <v>157</v>
      </c>
      <c r="BM209" s="218" t="s">
        <v>322</v>
      </c>
    </row>
    <row r="210" spans="1:65" s="2" customFormat="1" ht="24" customHeight="1">
      <c r="A210" s="33"/>
      <c r="B210" s="34"/>
      <c r="C210" s="207" t="s">
        <v>226</v>
      </c>
      <c r="D210" s="207" t="s">
        <v>132</v>
      </c>
      <c r="E210" s="208" t="s">
        <v>323</v>
      </c>
      <c r="F210" s="209" t="s">
        <v>324</v>
      </c>
      <c r="G210" s="210" t="s">
        <v>225</v>
      </c>
      <c r="H210" s="212"/>
      <c r="I210" s="212"/>
      <c r="J210" s="211">
        <f>ROUND(I210*H210,3)</f>
        <v>0</v>
      </c>
      <c r="K210" s="213"/>
      <c r="L210" s="38"/>
      <c r="M210" s="254" t="s">
        <v>1</v>
      </c>
      <c r="N210" s="255" t="s">
        <v>42</v>
      </c>
      <c r="O210" s="256"/>
      <c r="P210" s="257">
        <f>O210*H210</f>
        <v>0</v>
      </c>
      <c r="Q210" s="257">
        <v>0</v>
      </c>
      <c r="R210" s="257">
        <f>Q210*H210</f>
        <v>0</v>
      </c>
      <c r="S210" s="257">
        <v>0</v>
      </c>
      <c r="T210" s="258">
        <f>S210*H210</f>
        <v>0</v>
      </c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R210" s="218" t="s">
        <v>157</v>
      </c>
      <c r="AT210" s="218" t="s">
        <v>132</v>
      </c>
      <c r="AU210" s="218" t="s">
        <v>81</v>
      </c>
      <c r="AY210" s="16" t="s">
        <v>131</v>
      </c>
      <c r="BE210" s="219">
        <f>IF(N210="základná",J210,0)</f>
        <v>0</v>
      </c>
      <c r="BF210" s="219">
        <f>IF(N210="znížená",J210,0)</f>
        <v>0</v>
      </c>
      <c r="BG210" s="219">
        <f>IF(N210="zákl. prenesená",J210,0)</f>
        <v>0</v>
      </c>
      <c r="BH210" s="219">
        <f>IF(N210="zníž. prenesená",J210,0)</f>
        <v>0</v>
      </c>
      <c r="BI210" s="219">
        <f>IF(N210="nulová",J210,0)</f>
        <v>0</v>
      </c>
      <c r="BJ210" s="16" t="s">
        <v>85</v>
      </c>
      <c r="BK210" s="220">
        <f>ROUND(I210*H210,3)</f>
        <v>0</v>
      </c>
      <c r="BL210" s="16" t="s">
        <v>157</v>
      </c>
      <c r="BM210" s="218" t="s">
        <v>325</v>
      </c>
    </row>
    <row r="211" spans="1:65" s="2" customFormat="1" ht="6.95" customHeight="1">
      <c r="A211" s="33"/>
      <c r="B211" s="53"/>
      <c r="C211" s="54"/>
      <c r="D211" s="54"/>
      <c r="E211" s="54"/>
      <c r="F211" s="54"/>
      <c r="G211" s="54"/>
      <c r="H211" s="54"/>
      <c r="I211" s="153"/>
      <c r="J211" s="54"/>
      <c r="K211" s="54"/>
      <c r="L211" s="38"/>
      <c r="M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</row>
  </sheetData>
  <sheetProtection algorithmName="SHA-512" hashValue="2IkScpRqckkoM3dc/MV1y/W1jJK3h2Qjby0ODfO+K09pQT4F/MXvc1KgsAUri2p1L35PabOYJoRdJlZ8SEz3Jw==" saltValue="gYmOuNvLy6QF8TuUUCmygwYoPhVMdvFDxcJS+fOjZJpuoivFhzsGk6Ee3ZB8FJxQ3BGZ2wkal6ELezT14h/k0A==" spinCount="100000" sheet="1" objects="1" scenarios="1" formatColumns="0" formatRows="0" autoFilter="0"/>
  <autoFilter ref="C131:K210"/>
  <mergeCells count="14">
    <mergeCell ref="D110:F110"/>
    <mergeCell ref="E122:H122"/>
    <mergeCell ref="E124:H124"/>
    <mergeCell ref="L2:V2"/>
    <mergeCell ref="E87:H87"/>
    <mergeCell ref="D106:F106"/>
    <mergeCell ref="D107:F107"/>
    <mergeCell ref="D108:F108"/>
    <mergeCell ref="D109:F109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73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07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7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AT2" s="16" t="s">
        <v>87</v>
      </c>
    </row>
    <row r="3" spans="1:46" s="1" customFormat="1" ht="6.95" customHeight="1">
      <c r="B3" s="108"/>
      <c r="C3" s="109"/>
      <c r="D3" s="109"/>
      <c r="E3" s="109"/>
      <c r="F3" s="109"/>
      <c r="G3" s="109"/>
      <c r="H3" s="109"/>
      <c r="I3" s="110"/>
      <c r="J3" s="109"/>
      <c r="K3" s="109"/>
      <c r="L3" s="19"/>
      <c r="AT3" s="16" t="s">
        <v>76</v>
      </c>
    </row>
    <row r="4" spans="1:46" s="1" customFormat="1" ht="24.95" customHeight="1">
      <c r="B4" s="19"/>
      <c r="D4" s="111" t="s">
        <v>91</v>
      </c>
      <c r="I4" s="107"/>
      <c r="L4" s="19"/>
      <c r="M4" s="112" t="s">
        <v>9</v>
      </c>
      <c r="AT4" s="16" t="s">
        <v>4</v>
      </c>
    </row>
    <row r="5" spans="1:46" s="1" customFormat="1" ht="6.95" customHeight="1">
      <c r="B5" s="19"/>
      <c r="I5" s="107"/>
      <c r="L5" s="19"/>
    </row>
    <row r="6" spans="1:46" s="1" customFormat="1" ht="12" customHeight="1">
      <c r="B6" s="19"/>
      <c r="D6" s="113" t="s">
        <v>14</v>
      </c>
      <c r="I6" s="107"/>
      <c r="L6" s="19"/>
    </row>
    <row r="7" spans="1:46" s="1" customFormat="1" ht="16.5" customHeight="1">
      <c r="B7" s="19"/>
      <c r="E7" s="309" t="str">
        <f>'Rekapitulácia stavby'!K6</f>
        <v>Zlepšenie energetickej hospodárnosti ZŠ Malinovského Blok E</v>
      </c>
      <c r="F7" s="310"/>
      <c r="G7" s="310"/>
      <c r="H7" s="310"/>
      <c r="I7" s="107"/>
      <c r="L7" s="19"/>
    </row>
    <row r="8" spans="1:46" s="2" customFormat="1" ht="12" customHeight="1">
      <c r="A8" s="33"/>
      <c r="B8" s="38"/>
      <c r="C8" s="33"/>
      <c r="D8" s="113" t="s">
        <v>92</v>
      </c>
      <c r="E8" s="33"/>
      <c r="F8" s="33"/>
      <c r="G8" s="33"/>
      <c r="H8" s="33"/>
      <c r="I8" s="114"/>
      <c r="J8" s="33"/>
      <c r="K8" s="33"/>
      <c r="L8" s="50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spans="1:46" s="2" customFormat="1" ht="16.5" customHeight="1">
      <c r="A9" s="33"/>
      <c r="B9" s="38"/>
      <c r="C9" s="33"/>
      <c r="D9" s="33"/>
      <c r="E9" s="311" t="s">
        <v>326</v>
      </c>
      <c r="F9" s="312"/>
      <c r="G9" s="312"/>
      <c r="H9" s="312"/>
      <c r="I9" s="114"/>
      <c r="J9" s="33"/>
      <c r="K9" s="33"/>
      <c r="L9" s="50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pans="1:46" s="2" customFormat="1" ht="11.25">
      <c r="A10" s="33"/>
      <c r="B10" s="38"/>
      <c r="C10" s="33"/>
      <c r="D10" s="33"/>
      <c r="E10" s="33"/>
      <c r="F10" s="33"/>
      <c r="G10" s="33"/>
      <c r="H10" s="33"/>
      <c r="I10" s="114"/>
      <c r="J10" s="33"/>
      <c r="K10" s="33"/>
      <c r="L10" s="50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46" s="2" customFormat="1" ht="12" customHeight="1">
      <c r="A11" s="33"/>
      <c r="B11" s="38"/>
      <c r="C11" s="33"/>
      <c r="D11" s="113" t="s">
        <v>16</v>
      </c>
      <c r="E11" s="33"/>
      <c r="F11" s="115" t="s">
        <v>1</v>
      </c>
      <c r="G11" s="33"/>
      <c r="H11" s="33"/>
      <c r="I11" s="116" t="s">
        <v>17</v>
      </c>
      <c r="J11" s="115" t="s">
        <v>1</v>
      </c>
      <c r="K11" s="33"/>
      <c r="L11" s="50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spans="1:46" s="2" customFormat="1" ht="12" customHeight="1">
      <c r="A12" s="33"/>
      <c r="B12" s="38"/>
      <c r="C12" s="33"/>
      <c r="D12" s="113" t="s">
        <v>18</v>
      </c>
      <c r="E12" s="33"/>
      <c r="F12" s="115" t="s">
        <v>19</v>
      </c>
      <c r="G12" s="33"/>
      <c r="H12" s="33"/>
      <c r="I12" s="116" t="s">
        <v>20</v>
      </c>
      <c r="J12" s="117" t="str">
        <f>'Rekapitulácia stavby'!AN8</f>
        <v>13. 9. 2019</v>
      </c>
      <c r="K12" s="33"/>
      <c r="L12" s="50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spans="1:46" s="2" customFormat="1" ht="10.9" customHeight="1">
      <c r="A13" s="33"/>
      <c r="B13" s="38"/>
      <c r="C13" s="33"/>
      <c r="D13" s="33"/>
      <c r="E13" s="33"/>
      <c r="F13" s="33"/>
      <c r="G13" s="33"/>
      <c r="H13" s="33"/>
      <c r="I13" s="114"/>
      <c r="J13" s="33"/>
      <c r="K13" s="33"/>
      <c r="L13" s="50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46" s="2" customFormat="1" ht="12" customHeight="1">
      <c r="A14" s="33"/>
      <c r="B14" s="38"/>
      <c r="C14" s="33"/>
      <c r="D14" s="113" t="s">
        <v>22</v>
      </c>
      <c r="E14" s="33"/>
      <c r="F14" s="33"/>
      <c r="G14" s="33"/>
      <c r="H14" s="33"/>
      <c r="I14" s="116" t="s">
        <v>23</v>
      </c>
      <c r="J14" s="115" t="s">
        <v>24</v>
      </c>
      <c r="K14" s="33"/>
      <c r="L14" s="50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46" s="2" customFormat="1" ht="18" customHeight="1">
      <c r="A15" s="33"/>
      <c r="B15" s="38"/>
      <c r="C15" s="33"/>
      <c r="D15" s="33"/>
      <c r="E15" s="115" t="s">
        <v>25</v>
      </c>
      <c r="F15" s="33"/>
      <c r="G15" s="33"/>
      <c r="H15" s="33"/>
      <c r="I15" s="116" t="s">
        <v>26</v>
      </c>
      <c r="J15" s="115" t="s">
        <v>1</v>
      </c>
      <c r="K15" s="33"/>
      <c r="L15" s="50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46" s="2" customFormat="1" ht="6.95" customHeight="1">
      <c r="A16" s="33"/>
      <c r="B16" s="38"/>
      <c r="C16" s="33"/>
      <c r="D16" s="33"/>
      <c r="E16" s="33"/>
      <c r="F16" s="33"/>
      <c r="G16" s="33"/>
      <c r="H16" s="33"/>
      <c r="I16" s="114"/>
      <c r="J16" s="33"/>
      <c r="K16" s="33"/>
      <c r="L16" s="50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13" t="s">
        <v>27</v>
      </c>
      <c r="E17" s="33"/>
      <c r="F17" s="33"/>
      <c r="G17" s="33"/>
      <c r="H17" s="33"/>
      <c r="I17" s="116" t="s">
        <v>23</v>
      </c>
      <c r="J17" s="29" t="str">
        <f>'Rekapitulácia stavby'!AN13</f>
        <v>Vyplň údaj</v>
      </c>
      <c r="K17" s="33"/>
      <c r="L17" s="50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13" t="str">
        <f>'Rekapitulácia stavby'!E14</f>
        <v>Vyplň údaj</v>
      </c>
      <c r="F18" s="314"/>
      <c r="G18" s="314"/>
      <c r="H18" s="314"/>
      <c r="I18" s="116" t="s">
        <v>26</v>
      </c>
      <c r="J18" s="29" t="str">
        <f>'Rekapitulácia stavby'!AN14</f>
        <v>Vyplň údaj</v>
      </c>
      <c r="K18" s="33"/>
      <c r="L18" s="50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5" customHeight="1">
      <c r="A19" s="33"/>
      <c r="B19" s="38"/>
      <c r="C19" s="33"/>
      <c r="D19" s="33"/>
      <c r="E19" s="33"/>
      <c r="F19" s="33"/>
      <c r="G19" s="33"/>
      <c r="H19" s="33"/>
      <c r="I19" s="114"/>
      <c r="J19" s="33"/>
      <c r="K19" s="33"/>
      <c r="L19" s="50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13" t="s">
        <v>29</v>
      </c>
      <c r="E20" s="33"/>
      <c r="F20" s="33"/>
      <c r="G20" s="33"/>
      <c r="H20" s="33"/>
      <c r="I20" s="116" t="s">
        <v>23</v>
      </c>
      <c r="J20" s="115" t="s">
        <v>1</v>
      </c>
      <c r="K20" s="33"/>
      <c r="L20" s="50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15" t="s">
        <v>30</v>
      </c>
      <c r="F21" s="33"/>
      <c r="G21" s="33"/>
      <c r="H21" s="33"/>
      <c r="I21" s="116" t="s">
        <v>26</v>
      </c>
      <c r="J21" s="115" t="s">
        <v>1</v>
      </c>
      <c r="K21" s="33"/>
      <c r="L21" s="50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5" customHeight="1">
      <c r="A22" s="33"/>
      <c r="B22" s="38"/>
      <c r="C22" s="33"/>
      <c r="D22" s="33"/>
      <c r="E22" s="33"/>
      <c r="F22" s="33"/>
      <c r="G22" s="33"/>
      <c r="H22" s="33"/>
      <c r="I22" s="114"/>
      <c r="J22" s="33"/>
      <c r="K22" s="33"/>
      <c r="L22" s="50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13" t="s">
        <v>33</v>
      </c>
      <c r="E23" s="33"/>
      <c r="F23" s="33"/>
      <c r="G23" s="33"/>
      <c r="H23" s="33"/>
      <c r="I23" s="116" t="s">
        <v>23</v>
      </c>
      <c r="J23" s="115" t="s">
        <v>1</v>
      </c>
      <c r="K23" s="33"/>
      <c r="L23" s="50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15" t="s">
        <v>34</v>
      </c>
      <c r="F24" s="33"/>
      <c r="G24" s="33"/>
      <c r="H24" s="33"/>
      <c r="I24" s="116" t="s">
        <v>26</v>
      </c>
      <c r="J24" s="115" t="s">
        <v>1</v>
      </c>
      <c r="K24" s="33"/>
      <c r="L24" s="50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5" customHeight="1">
      <c r="A25" s="33"/>
      <c r="B25" s="38"/>
      <c r="C25" s="33"/>
      <c r="D25" s="33"/>
      <c r="E25" s="33"/>
      <c r="F25" s="33"/>
      <c r="G25" s="33"/>
      <c r="H25" s="33"/>
      <c r="I25" s="114"/>
      <c r="J25" s="33"/>
      <c r="K25" s="33"/>
      <c r="L25" s="50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13" t="s">
        <v>35</v>
      </c>
      <c r="E26" s="33"/>
      <c r="F26" s="33"/>
      <c r="G26" s="33"/>
      <c r="H26" s="33"/>
      <c r="I26" s="114"/>
      <c r="J26" s="33"/>
      <c r="K26" s="33"/>
      <c r="L26" s="50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6.5" customHeight="1">
      <c r="A27" s="118"/>
      <c r="B27" s="119"/>
      <c r="C27" s="118"/>
      <c r="D27" s="118"/>
      <c r="E27" s="315" t="s">
        <v>1</v>
      </c>
      <c r="F27" s="315"/>
      <c r="G27" s="315"/>
      <c r="H27" s="315"/>
      <c r="I27" s="120"/>
      <c r="J27" s="118"/>
      <c r="K27" s="118"/>
      <c r="L27" s="121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</row>
    <row r="28" spans="1:31" s="2" customFormat="1" ht="6.95" customHeight="1">
      <c r="A28" s="33"/>
      <c r="B28" s="38"/>
      <c r="C28" s="33"/>
      <c r="D28" s="33"/>
      <c r="E28" s="33"/>
      <c r="F28" s="33"/>
      <c r="G28" s="33"/>
      <c r="H28" s="33"/>
      <c r="I28" s="114"/>
      <c r="J28" s="33"/>
      <c r="K28" s="33"/>
      <c r="L28" s="50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5" customHeight="1">
      <c r="A29" s="33"/>
      <c r="B29" s="38"/>
      <c r="C29" s="33"/>
      <c r="D29" s="122"/>
      <c r="E29" s="122"/>
      <c r="F29" s="122"/>
      <c r="G29" s="122"/>
      <c r="H29" s="122"/>
      <c r="I29" s="123"/>
      <c r="J29" s="122"/>
      <c r="K29" s="122"/>
      <c r="L29" s="50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14.45" customHeight="1">
      <c r="A30" s="33"/>
      <c r="B30" s="38"/>
      <c r="C30" s="33"/>
      <c r="D30" s="115" t="s">
        <v>94</v>
      </c>
      <c r="E30" s="33"/>
      <c r="F30" s="33"/>
      <c r="G30" s="33"/>
      <c r="H30" s="33"/>
      <c r="I30" s="114"/>
      <c r="J30" s="124">
        <f>J96</f>
        <v>0</v>
      </c>
      <c r="K30" s="33"/>
      <c r="L30" s="50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14.45" customHeight="1">
      <c r="A31" s="33"/>
      <c r="B31" s="38"/>
      <c r="C31" s="33"/>
      <c r="D31" s="125" t="s">
        <v>95</v>
      </c>
      <c r="E31" s="33"/>
      <c r="F31" s="33"/>
      <c r="G31" s="33"/>
      <c r="H31" s="33"/>
      <c r="I31" s="114"/>
      <c r="J31" s="124">
        <f>J103</f>
        <v>0</v>
      </c>
      <c r="K31" s="33"/>
      <c r="L31" s="50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25.35" customHeight="1">
      <c r="A32" s="33"/>
      <c r="B32" s="38"/>
      <c r="C32" s="33"/>
      <c r="D32" s="126" t="s">
        <v>36</v>
      </c>
      <c r="E32" s="33"/>
      <c r="F32" s="33"/>
      <c r="G32" s="33"/>
      <c r="H32" s="33"/>
      <c r="I32" s="114"/>
      <c r="J32" s="127">
        <f>ROUND(J30 + J31, 2)</f>
        <v>0</v>
      </c>
      <c r="K32" s="33"/>
      <c r="L32" s="50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6.95" customHeight="1">
      <c r="A33" s="33"/>
      <c r="B33" s="38"/>
      <c r="C33" s="33"/>
      <c r="D33" s="122"/>
      <c r="E33" s="122"/>
      <c r="F33" s="122"/>
      <c r="G33" s="122"/>
      <c r="H33" s="122"/>
      <c r="I33" s="123"/>
      <c r="J33" s="122"/>
      <c r="K33" s="122"/>
      <c r="L33" s="50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5" customHeight="1">
      <c r="A34" s="33"/>
      <c r="B34" s="38"/>
      <c r="C34" s="33"/>
      <c r="D34" s="33"/>
      <c r="E34" s="33"/>
      <c r="F34" s="128" t="s">
        <v>38</v>
      </c>
      <c r="G34" s="33"/>
      <c r="H34" s="33"/>
      <c r="I34" s="129" t="s">
        <v>37</v>
      </c>
      <c r="J34" s="128" t="s">
        <v>39</v>
      </c>
      <c r="K34" s="33"/>
      <c r="L34" s="50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5" customHeight="1">
      <c r="A35" s="33"/>
      <c r="B35" s="38"/>
      <c r="C35" s="33"/>
      <c r="D35" s="130" t="s">
        <v>40</v>
      </c>
      <c r="E35" s="113" t="s">
        <v>41</v>
      </c>
      <c r="F35" s="131">
        <f>ROUND((SUM(BE103:BE110) + SUM(BE130:BE172)),  2)</f>
        <v>0</v>
      </c>
      <c r="G35" s="33"/>
      <c r="H35" s="33"/>
      <c r="I35" s="132">
        <v>0.2</v>
      </c>
      <c r="J35" s="131">
        <f>ROUND(((SUM(BE103:BE110) + SUM(BE130:BE172))*I35),  2)</f>
        <v>0</v>
      </c>
      <c r="K35" s="33"/>
      <c r="L35" s="50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5" customHeight="1">
      <c r="A36" s="33"/>
      <c r="B36" s="38"/>
      <c r="C36" s="33"/>
      <c r="D36" s="33"/>
      <c r="E36" s="113" t="s">
        <v>42</v>
      </c>
      <c r="F36" s="131">
        <f>ROUND((SUM(BF103:BF110) + SUM(BF130:BF172)),  2)</f>
        <v>0</v>
      </c>
      <c r="G36" s="33"/>
      <c r="H36" s="33"/>
      <c r="I36" s="132">
        <v>0.2</v>
      </c>
      <c r="J36" s="131">
        <f>ROUND(((SUM(BF103:BF110) + SUM(BF130:BF172))*I36),  2)</f>
        <v>0</v>
      </c>
      <c r="K36" s="33"/>
      <c r="L36" s="50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5" hidden="1" customHeight="1">
      <c r="A37" s="33"/>
      <c r="B37" s="38"/>
      <c r="C37" s="33"/>
      <c r="D37" s="33"/>
      <c r="E37" s="113" t="s">
        <v>43</v>
      </c>
      <c r="F37" s="131">
        <f>ROUND((SUM(BG103:BG110) + SUM(BG130:BG172)),  2)</f>
        <v>0</v>
      </c>
      <c r="G37" s="33"/>
      <c r="H37" s="33"/>
      <c r="I37" s="132">
        <v>0.2</v>
      </c>
      <c r="J37" s="131">
        <f>0</f>
        <v>0</v>
      </c>
      <c r="K37" s="33"/>
      <c r="L37" s="50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14.45" hidden="1" customHeight="1">
      <c r="A38" s="33"/>
      <c r="B38" s="38"/>
      <c r="C38" s="33"/>
      <c r="D38" s="33"/>
      <c r="E38" s="113" t="s">
        <v>44</v>
      </c>
      <c r="F38" s="131">
        <f>ROUND((SUM(BH103:BH110) + SUM(BH130:BH172)),  2)</f>
        <v>0</v>
      </c>
      <c r="G38" s="33"/>
      <c r="H38" s="33"/>
      <c r="I38" s="132">
        <v>0.2</v>
      </c>
      <c r="J38" s="131">
        <f>0</f>
        <v>0</v>
      </c>
      <c r="K38" s="33"/>
      <c r="L38" s="50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14.45" hidden="1" customHeight="1">
      <c r="A39" s="33"/>
      <c r="B39" s="38"/>
      <c r="C39" s="33"/>
      <c r="D39" s="33"/>
      <c r="E39" s="113" t="s">
        <v>45</v>
      </c>
      <c r="F39" s="131">
        <f>ROUND((SUM(BI103:BI110) + SUM(BI130:BI172)),  2)</f>
        <v>0</v>
      </c>
      <c r="G39" s="33"/>
      <c r="H39" s="33"/>
      <c r="I39" s="132">
        <v>0</v>
      </c>
      <c r="J39" s="131">
        <f>0</f>
        <v>0</v>
      </c>
      <c r="K39" s="33"/>
      <c r="L39" s="50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6.95" customHeight="1">
      <c r="A40" s="33"/>
      <c r="B40" s="38"/>
      <c r="C40" s="33"/>
      <c r="D40" s="33"/>
      <c r="E40" s="33"/>
      <c r="F40" s="33"/>
      <c r="G40" s="33"/>
      <c r="H40" s="33"/>
      <c r="I40" s="114"/>
      <c r="J40" s="33"/>
      <c r="K40" s="33"/>
      <c r="L40" s="50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1" spans="1:31" s="2" customFormat="1" ht="25.35" customHeight="1">
      <c r="A41" s="33"/>
      <c r="B41" s="38"/>
      <c r="C41" s="133"/>
      <c r="D41" s="134" t="s">
        <v>46</v>
      </c>
      <c r="E41" s="135"/>
      <c r="F41" s="135"/>
      <c r="G41" s="136" t="s">
        <v>47</v>
      </c>
      <c r="H41" s="137" t="s">
        <v>48</v>
      </c>
      <c r="I41" s="138"/>
      <c r="J41" s="139">
        <f>SUM(J32:J39)</f>
        <v>0</v>
      </c>
      <c r="K41" s="140"/>
      <c r="L41" s="50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</row>
    <row r="42" spans="1:31" s="2" customFormat="1" ht="14.45" customHeight="1">
      <c r="A42" s="33"/>
      <c r="B42" s="38"/>
      <c r="C42" s="33"/>
      <c r="D42" s="33"/>
      <c r="E42" s="33"/>
      <c r="F42" s="33"/>
      <c r="G42" s="33"/>
      <c r="H42" s="33"/>
      <c r="I42" s="114"/>
      <c r="J42" s="33"/>
      <c r="K42" s="33"/>
      <c r="L42" s="50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</row>
    <row r="43" spans="1:31" s="1" customFormat="1" ht="14.45" customHeight="1">
      <c r="B43" s="19"/>
      <c r="I43" s="107"/>
      <c r="L43" s="19"/>
    </row>
    <row r="44" spans="1:31" s="1" customFormat="1" ht="14.45" customHeight="1">
      <c r="B44" s="19"/>
      <c r="I44" s="107"/>
      <c r="L44" s="19"/>
    </row>
    <row r="45" spans="1:31" s="1" customFormat="1" ht="14.45" customHeight="1">
      <c r="B45" s="19"/>
      <c r="I45" s="107"/>
      <c r="L45" s="19"/>
    </row>
    <row r="46" spans="1:31" s="1" customFormat="1" ht="14.45" customHeight="1">
      <c r="B46" s="19"/>
      <c r="I46" s="107"/>
      <c r="L46" s="19"/>
    </row>
    <row r="47" spans="1:31" s="1" customFormat="1" ht="14.45" customHeight="1">
      <c r="B47" s="19"/>
      <c r="I47" s="107"/>
      <c r="L47" s="19"/>
    </row>
    <row r="48" spans="1:31" s="1" customFormat="1" ht="14.45" customHeight="1">
      <c r="B48" s="19"/>
      <c r="I48" s="107"/>
      <c r="L48" s="19"/>
    </row>
    <row r="49" spans="1:31" s="1" customFormat="1" ht="14.45" customHeight="1">
      <c r="B49" s="19"/>
      <c r="I49" s="107"/>
      <c r="L49" s="19"/>
    </row>
    <row r="50" spans="1:31" s="2" customFormat="1" ht="14.45" customHeight="1">
      <c r="B50" s="50"/>
      <c r="D50" s="141" t="s">
        <v>49</v>
      </c>
      <c r="E50" s="142"/>
      <c r="F50" s="142"/>
      <c r="G50" s="141" t="s">
        <v>50</v>
      </c>
      <c r="H50" s="142"/>
      <c r="I50" s="143"/>
      <c r="J50" s="142"/>
      <c r="K50" s="142"/>
      <c r="L50" s="50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 ht="12.75">
      <c r="A61" s="33"/>
      <c r="B61" s="38"/>
      <c r="C61" s="33"/>
      <c r="D61" s="144" t="s">
        <v>51</v>
      </c>
      <c r="E61" s="145"/>
      <c r="F61" s="146" t="s">
        <v>52</v>
      </c>
      <c r="G61" s="144" t="s">
        <v>51</v>
      </c>
      <c r="H61" s="145"/>
      <c r="I61" s="147"/>
      <c r="J61" s="148" t="s">
        <v>52</v>
      </c>
      <c r="K61" s="145"/>
      <c r="L61" s="50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 ht="12.75">
      <c r="A65" s="33"/>
      <c r="B65" s="38"/>
      <c r="C65" s="33"/>
      <c r="D65" s="141" t="s">
        <v>53</v>
      </c>
      <c r="E65" s="149"/>
      <c r="F65" s="149"/>
      <c r="G65" s="141" t="s">
        <v>54</v>
      </c>
      <c r="H65" s="149"/>
      <c r="I65" s="150"/>
      <c r="J65" s="149"/>
      <c r="K65" s="149"/>
      <c r="L65" s="50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 ht="12.75">
      <c r="A76" s="33"/>
      <c r="B76" s="38"/>
      <c r="C76" s="33"/>
      <c r="D76" s="144" t="s">
        <v>51</v>
      </c>
      <c r="E76" s="145"/>
      <c r="F76" s="146" t="s">
        <v>52</v>
      </c>
      <c r="G76" s="144" t="s">
        <v>51</v>
      </c>
      <c r="H76" s="145"/>
      <c r="I76" s="147"/>
      <c r="J76" s="148" t="s">
        <v>52</v>
      </c>
      <c r="K76" s="145"/>
      <c r="L76" s="50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s="2" customFormat="1" ht="14.45" customHeight="1">
      <c r="A77" s="33"/>
      <c r="B77" s="151"/>
      <c r="C77" s="152"/>
      <c r="D77" s="152"/>
      <c r="E77" s="152"/>
      <c r="F77" s="152"/>
      <c r="G77" s="152"/>
      <c r="H77" s="152"/>
      <c r="I77" s="153"/>
      <c r="J77" s="152"/>
      <c r="K77" s="152"/>
      <c r="L77" s="50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81" spans="1:47" s="2" customFormat="1" ht="6.95" customHeight="1">
      <c r="A81" s="33"/>
      <c r="B81" s="154"/>
      <c r="C81" s="155"/>
      <c r="D81" s="155"/>
      <c r="E81" s="155"/>
      <c r="F81" s="155"/>
      <c r="G81" s="155"/>
      <c r="H81" s="155"/>
      <c r="I81" s="156"/>
      <c r="J81" s="155"/>
      <c r="K81" s="155"/>
      <c r="L81" s="50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</row>
    <row r="82" spans="1:47" s="2" customFormat="1" ht="24.95" customHeight="1">
      <c r="A82" s="33"/>
      <c r="B82" s="34"/>
      <c r="C82" s="22" t="s">
        <v>96</v>
      </c>
      <c r="D82" s="35"/>
      <c r="E82" s="35"/>
      <c r="F82" s="35"/>
      <c r="G82" s="35"/>
      <c r="H82" s="35"/>
      <c r="I82" s="114"/>
      <c r="J82" s="35"/>
      <c r="K82" s="35"/>
      <c r="L82" s="50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</row>
    <row r="83" spans="1:47" s="2" customFormat="1" ht="6.95" customHeight="1">
      <c r="A83" s="33"/>
      <c r="B83" s="34"/>
      <c r="C83" s="35"/>
      <c r="D83" s="35"/>
      <c r="E83" s="35"/>
      <c r="F83" s="35"/>
      <c r="G83" s="35"/>
      <c r="H83" s="35"/>
      <c r="I83" s="114"/>
      <c r="J83" s="35"/>
      <c r="K83" s="35"/>
      <c r="L83" s="50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</row>
    <row r="84" spans="1:47" s="2" customFormat="1" ht="12" customHeight="1">
      <c r="A84" s="33"/>
      <c r="B84" s="34"/>
      <c r="C84" s="28" t="s">
        <v>14</v>
      </c>
      <c r="D84" s="35"/>
      <c r="E84" s="35"/>
      <c r="F84" s="35"/>
      <c r="G84" s="35"/>
      <c r="H84" s="35"/>
      <c r="I84" s="114"/>
      <c r="J84" s="35"/>
      <c r="K84" s="35"/>
      <c r="L84" s="50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</row>
    <row r="85" spans="1:47" s="2" customFormat="1" ht="16.5" customHeight="1">
      <c r="A85" s="33"/>
      <c r="B85" s="34"/>
      <c r="C85" s="35"/>
      <c r="D85" s="35"/>
      <c r="E85" s="316" t="str">
        <f>E7</f>
        <v>Zlepšenie energetickej hospodárnosti ZŠ Malinovského Blok E</v>
      </c>
      <c r="F85" s="317"/>
      <c r="G85" s="317"/>
      <c r="H85" s="317"/>
      <c r="I85" s="114"/>
      <c r="J85" s="35"/>
      <c r="K85" s="35"/>
      <c r="L85" s="50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</row>
    <row r="86" spans="1:47" s="2" customFormat="1" ht="12" customHeight="1">
      <c r="A86" s="33"/>
      <c r="B86" s="34"/>
      <c r="C86" s="28" t="s">
        <v>92</v>
      </c>
      <c r="D86" s="35"/>
      <c r="E86" s="35"/>
      <c r="F86" s="35"/>
      <c r="G86" s="35"/>
      <c r="H86" s="35"/>
      <c r="I86" s="114"/>
      <c r="J86" s="35"/>
      <c r="K86" s="35"/>
      <c r="L86" s="50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</row>
    <row r="87" spans="1:47" s="2" customFormat="1" ht="16.5" customHeight="1">
      <c r="A87" s="33"/>
      <c r="B87" s="34"/>
      <c r="C87" s="35"/>
      <c r="D87" s="35"/>
      <c r="E87" s="288" t="str">
        <f>E9</f>
        <v>2 - Bleskozvod (Strecha)</v>
      </c>
      <c r="F87" s="318"/>
      <c r="G87" s="318"/>
      <c r="H87" s="318"/>
      <c r="I87" s="114"/>
      <c r="J87" s="35"/>
      <c r="K87" s="35"/>
      <c r="L87" s="50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</row>
    <row r="88" spans="1:47" s="2" customFormat="1" ht="6.95" customHeight="1">
      <c r="A88" s="33"/>
      <c r="B88" s="34"/>
      <c r="C88" s="35"/>
      <c r="D88" s="35"/>
      <c r="E88" s="35"/>
      <c r="F88" s="35"/>
      <c r="G88" s="35"/>
      <c r="H88" s="35"/>
      <c r="I88" s="114"/>
      <c r="J88" s="35"/>
      <c r="K88" s="35"/>
      <c r="L88" s="50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</row>
    <row r="89" spans="1:47" s="2" customFormat="1" ht="12" customHeight="1">
      <c r="A89" s="33"/>
      <c r="B89" s="34"/>
      <c r="C89" s="28" t="s">
        <v>18</v>
      </c>
      <c r="D89" s="35"/>
      <c r="E89" s="35"/>
      <c r="F89" s="26" t="str">
        <f>F12</f>
        <v>Partizánske</v>
      </c>
      <c r="G89" s="35"/>
      <c r="H89" s="35"/>
      <c r="I89" s="116" t="s">
        <v>20</v>
      </c>
      <c r="J89" s="65" t="str">
        <f>IF(J12="","",J12)</f>
        <v>13. 9. 2019</v>
      </c>
      <c r="K89" s="35"/>
      <c r="L89" s="50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</row>
    <row r="90" spans="1:47" s="2" customFormat="1" ht="6.95" customHeight="1">
      <c r="A90" s="33"/>
      <c r="B90" s="34"/>
      <c r="C90" s="35"/>
      <c r="D90" s="35"/>
      <c r="E90" s="35"/>
      <c r="F90" s="35"/>
      <c r="G90" s="35"/>
      <c r="H90" s="35"/>
      <c r="I90" s="114"/>
      <c r="J90" s="35"/>
      <c r="K90" s="35"/>
      <c r="L90" s="50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</row>
    <row r="91" spans="1:47" s="2" customFormat="1" ht="27.95" customHeight="1">
      <c r="A91" s="33"/>
      <c r="B91" s="34"/>
      <c r="C91" s="28" t="s">
        <v>22</v>
      </c>
      <c r="D91" s="35"/>
      <c r="E91" s="35"/>
      <c r="F91" s="26" t="str">
        <f>E15</f>
        <v>Mesto Partizánske</v>
      </c>
      <c r="G91" s="35"/>
      <c r="H91" s="35"/>
      <c r="I91" s="116" t="s">
        <v>29</v>
      </c>
      <c r="J91" s="31" t="str">
        <f>E21</f>
        <v>Ing. Rastislav Ivanka</v>
      </c>
      <c r="K91" s="35"/>
      <c r="L91" s="50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</row>
    <row r="92" spans="1:47" s="2" customFormat="1" ht="15.2" customHeight="1">
      <c r="A92" s="33"/>
      <c r="B92" s="34"/>
      <c r="C92" s="28" t="s">
        <v>27</v>
      </c>
      <c r="D92" s="35"/>
      <c r="E92" s="35"/>
      <c r="F92" s="26" t="str">
        <f>IF(E18="","",E18)</f>
        <v>Vyplň údaj</v>
      </c>
      <c r="G92" s="35"/>
      <c r="H92" s="35"/>
      <c r="I92" s="116" t="s">
        <v>33</v>
      </c>
      <c r="J92" s="31" t="str">
        <f>E24</f>
        <v>Ľudmila Tomášová</v>
      </c>
      <c r="K92" s="35"/>
      <c r="L92" s="50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</row>
    <row r="93" spans="1:47" s="2" customFormat="1" ht="10.35" customHeight="1">
      <c r="A93" s="33"/>
      <c r="B93" s="34"/>
      <c r="C93" s="35"/>
      <c r="D93" s="35"/>
      <c r="E93" s="35"/>
      <c r="F93" s="35"/>
      <c r="G93" s="35"/>
      <c r="H93" s="35"/>
      <c r="I93" s="114"/>
      <c r="J93" s="35"/>
      <c r="K93" s="35"/>
      <c r="L93" s="50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</row>
    <row r="94" spans="1:47" s="2" customFormat="1" ht="29.25" customHeight="1">
      <c r="A94" s="33"/>
      <c r="B94" s="34"/>
      <c r="C94" s="157" t="s">
        <v>97</v>
      </c>
      <c r="D94" s="158"/>
      <c r="E94" s="158"/>
      <c r="F94" s="158"/>
      <c r="G94" s="158"/>
      <c r="H94" s="158"/>
      <c r="I94" s="159"/>
      <c r="J94" s="160" t="s">
        <v>98</v>
      </c>
      <c r="K94" s="158"/>
      <c r="L94" s="50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</row>
    <row r="95" spans="1:47" s="2" customFormat="1" ht="10.35" customHeight="1">
      <c r="A95" s="33"/>
      <c r="B95" s="34"/>
      <c r="C95" s="35"/>
      <c r="D95" s="35"/>
      <c r="E95" s="35"/>
      <c r="F95" s="35"/>
      <c r="G95" s="35"/>
      <c r="H95" s="35"/>
      <c r="I95" s="114"/>
      <c r="J95" s="35"/>
      <c r="K95" s="35"/>
      <c r="L95" s="50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</row>
    <row r="96" spans="1:47" s="2" customFormat="1" ht="22.9" customHeight="1">
      <c r="A96" s="33"/>
      <c r="B96" s="34"/>
      <c r="C96" s="161" t="s">
        <v>99</v>
      </c>
      <c r="D96" s="35"/>
      <c r="E96" s="35"/>
      <c r="F96" s="35"/>
      <c r="G96" s="35"/>
      <c r="H96" s="35"/>
      <c r="I96" s="114"/>
      <c r="J96" s="83">
        <f>J130</f>
        <v>0</v>
      </c>
      <c r="K96" s="35"/>
      <c r="L96" s="50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U96" s="16" t="s">
        <v>100</v>
      </c>
    </row>
    <row r="97" spans="1:65" s="9" customFormat="1" ht="24.95" customHeight="1">
      <c r="B97" s="162"/>
      <c r="C97" s="163"/>
      <c r="D97" s="164" t="s">
        <v>327</v>
      </c>
      <c r="E97" s="165"/>
      <c r="F97" s="165"/>
      <c r="G97" s="165"/>
      <c r="H97" s="165"/>
      <c r="I97" s="166"/>
      <c r="J97" s="167">
        <f>J131</f>
        <v>0</v>
      </c>
      <c r="K97" s="163"/>
      <c r="L97" s="168"/>
    </row>
    <row r="98" spans="1:65" s="14" customFormat="1" ht="19.899999999999999" customHeight="1">
      <c r="B98" s="259"/>
      <c r="C98" s="260"/>
      <c r="D98" s="261" t="s">
        <v>328</v>
      </c>
      <c r="E98" s="262"/>
      <c r="F98" s="262"/>
      <c r="G98" s="262"/>
      <c r="H98" s="262"/>
      <c r="I98" s="263"/>
      <c r="J98" s="264">
        <f>J132</f>
        <v>0</v>
      </c>
      <c r="K98" s="260"/>
      <c r="L98" s="265"/>
    </row>
    <row r="99" spans="1:65" s="14" customFormat="1" ht="19.899999999999999" customHeight="1">
      <c r="B99" s="259"/>
      <c r="C99" s="260"/>
      <c r="D99" s="261" t="s">
        <v>329</v>
      </c>
      <c r="E99" s="262"/>
      <c r="F99" s="262"/>
      <c r="G99" s="262"/>
      <c r="H99" s="262"/>
      <c r="I99" s="263"/>
      <c r="J99" s="264">
        <f>J166</f>
        <v>0</v>
      </c>
      <c r="K99" s="260"/>
      <c r="L99" s="265"/>
    </row>
    <row r="100" spans="1:65" s="9" customFormat="1" ht="24.95" customHeight="1">
      <c r="B100" s="162"/>
      <c r="C100" s="163"/>
      <c r="D100" s="164" t="s">
        <v>330</v>
      </c>
      <c r="E100" s="165"/>
      <c r="F100" s="165"/>
      <c r="G100" s="165"/>
      <c r="H100" s="165"/>
      <c r="I100" s="166"/>
      <c r="J100" s="167">
        <f>J170</f>
        <v>0</v>
      </c>
      <c r="K100" s="163"/>
      <c r="L100" s="168"/>
    </row>
    <row r="101" spans="1:65" s="2" customFormat="1" ht="21.75" customHeight="1">
      <c r="A101" s="33"/>
      <c r="B101" s="34"/>
      <c r="C101" s="35"/>
      <c r="D101" s="35"/>
      <c r="E101" s="35"/>
      <c r="F101" s="35"/>
      <c r="G101" s="35"/>
      <c r="H101" s="35"/>
      <c r="I101" s="114"/>
      <c r="J101" s="35"/>
      <c r="K101" s="35"/>
      <c r="L101" s="50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</row>
    <row r="102" spans="1:65" s="2" customFormat="1" ht="6.95" customHeight="1">
      <c r="A102" s="33"/>
      <c r="B102" s="34"/>
      <c r="C102" s="35"/>
      <c r="D102" s="35"/>
      <c r="E102" s="35"/>
      <c r="F102" s="35"/>
      <c r="G102" s="35"/>
      <c r="H102" s="35"/>
      <c r="I102" s="114"/>
      <c r="J102" s="35"/>
      <c r="K102" s="35"/>
      <c r="L102" s="50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</row>
    <row r="103" spans="1:65" s="2" customFormat="1" ht="29.25" customHeight="1">
      <c r="A103" s="33"/>
      <c r="B103" s="34"/>
      <c r="C103" s="161" t="s">
        <v>107</v>
      </c>
      <c r="D103" s="35"/>
      <c r="E103" s="35"/>
      <c r="F103" s="35"/>
      <c r="G103" s="35"/>
      <c r="H103" s="35"/>
      <c r="I103" s="114"/>
      <c r="J103" s="169">
        <f>ROUND(J104 + J105 + J106 + J107 + J108 + J109,2)</f>
        <v>0</v>
      </c>
      <c r="K103" s="35"/>
      <c r="L103" s="50"/>
      <c r="N103" s="170" t="s">
        <v>40</v>
      </c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</row>
    <row r="104" spans="1:65" s="2" customFormat="1" ht="18" customHeight="1">
      <c r="A104" s="33"/>
      <c r="B104" s="34"/>
      <c r="C104" s="35"/>
      <c r="D104" s="319" t="s">
        <v>108</v>
      </c>
      <c r="E104" s="320"/>
      <c r="F104" s="320"/>
      <c r="G104" s="35"/>
      <c r="H104" s="35"/>
      <c r="I104" s="114"/>
      <c r="J104" s="172">
        <v>0</v>
      </c>
      <c r="K104" s="35"/>
      <c r="L104" s="173"/>
      <c r="M104" s="174"/>
      <c r="N104" s="175" t="s">
        <v>42</v>
      </c>
      <c r="O104" s="174"/>
      <c r="P104" s="174"/>
      <c r="Q104" s="174"/>
      <c r="R104" s="174"/>
      <c r="S104" s="114"/>
      <c r="T104" s="114"/>
      <c r="U104" s="114"/>
      <c r="V104" s="114"/>
      <c r="W104" s="114"/>
      <c r="X104" s="114"/>
      <c r="Y104" s="114"/>
      <c r="Z104" s="114"/>
      <c r="AA104" s="114"/>
      <c r="AB104" s="114"/>
      <c r="AC104" s="114"/>
      <c r="AD104" s="114"/>
      <c r="AE104" s="114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109</v>
      </c>
      <c r="AZ104" s="174"/>
      <c r="BA104" s="174"/>
      <c r="BB104" s="174"/>
      <c r="BC104" s="174"/>
      <c r="BD104" s="174"/>
      <c r="BE104" s="177">
        <f t="shared" ref="BE104:BE109" si="0">IF(N104="základná",J104,0)</f>
        <v>0</v>
      </c>
      <c r="BF104" s="177">
        <f t="shared" ref="BF104:BF109" si="1">IF(N104="znížená",J104,0)</f>
        <v>0</v>
      </c>
      <c r="BG104" s="177">
        <f t="shared" ref="BG104:BG109" si="2">IF(N104="zákl. prenesená",J104,0)</f>
        <v>0</v>
      </c>
      <c r="BH104" s="177">
        <f t="shared" ref="BH104:BH109" si="3">IF(N104="zníž. prenesená",J104,0)</f>
        <v>0</v>
      </c>
      <c r="BI104" s="177">
        <f t="shared" ref="BI104:BI109" si="4">IF(N104="nulová",J104,0)</f>
        <v>0</v>
      </c>
      <c r="BJ104" s="176" t="s">
        <v>85</v>
      </c>
      <c r="BK104" s="174"/>
      <c r="BL104" s="174"/>
      <c r="BM104" s="174"/>
    </row>
    <row r="105" spans="1:65" s="2" customFormat="1" ht="18" customHeight="1">
      <c r="A105" s="33"/>
      <c r="B105" s="34"/>
      <c r="C105" s="35"/>
      <c r="D105" s="319" t="s">
        <v>110</v>
      </c>
      <c r="E105" s="320"/>
      <c r="F105" s="320"/>
      <c r="G105" s="35"/>
      <c r="H105" s="35"/>
      <c r="I105" s="114"/>
      <c r="J105" s="172">
        <v>0</v>
      </c>
      <c r="K105" s="35"/>
      <c r="L105" s="173"/>
      <c r="M105" s="174"/>
      <c r="N105" s="175" t="s">
        <v>42</v>
      </c>
      <c r="O105" s="174"/>
      <c r="P105" s="174"/>
      <c r="Q105" s="174"/>
      <c r="R105" s="174"/>
      <c r="S105" s="114"/>
      <c r="T105" s="114"/>
      <c r="U105" s="114"/>
      <c r="V105" s="114"/>
      <c r="W105" s="114"/>
      <c r="X105" s="114"/>
      <c r="Y105" s="114"/>
      <c r="Z105" s="114"/>
      <c r="AA105" s="114"/>
      <c r="AB105" s="114"/>
      <c r="AC105" s="114"/>
      <c r="AD105" s="114"/>
      <c r="AE105" s="114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109</v>
      </c>
      <c r="AZ105" s="174"/>
      <c r="BA105" s="174"/>
      <c r="BB105" s="174"/>
      <c r="BC105" s="174"/>
      <c r="BD105" s="174"/>
      <c r="BE105" s="177">
        <f t="shared" si="0"/>
        <v>0</v>
      </c>
      <c r="BF105" s="177">
        <f t="shared" si="1"/>
        <v>0</v>
      </c>
      <c r="BG105" s="177">
        <f t="shared" si="2"/>
        <v>0</v>
      </c>
      <c r="BH105" s="177">
        <f t="shared" si="3"/>
        <v>0</v>
      </c>
      <c r="BI105" s="177">
        <f t="shared" si="4"/>
        <v>0</v>
      </c>
      <c r="BJ105" s="176" t="s">
        <v>85</v>
      </c>
      <c r="BK105" s="174"/>
      <c r="BL105" s="174"/>
      <c r="BM105" s="174"/>
    </row>
    <row r="106" spans="1:65" s="2" customFormat="1" ht="18" customHeight="1">
      <c r="A106" s="33"/>
      <c r="B106" s="34"/>
      <c r="C106" s="35"/>
      <c r="D106" s="319" t="s">
        <v>111</v>
      </c>
      <c r="E106" s="320"/>
      <c r="F106" s="320"/>
      <c r="G106" s="35"/>
      <c r="H106" s="35"/>
      <c r="I106" s="114"/>
      <c r="J106" s="172">
        <v>0</v>
      </c>
      <c r="K106" s="35"/>
      <c r="L106" s="173"/>
      <c r="M106" s="174"/>
      <c r="N106" s="175" t="s">
        <v>42</v>
      </c>
      <c r="O106" s="174"/>
      <c r="P106" s="174"/>
      <c r="Q106" s="174"/>
      <c r="R106" s="17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  <c r="AC106" s="114"/>
      <c r="AD106" s="114"/>
      <c r="AE106" s="114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109</v>
      </c>
      <c r="AZ106" s="174"/>
      <c r="BA106" s="174"/>
      <c r="BB106" s="174"/>
      <c r="BC106" s="174"/>
      <c r="BD106" s="174"/>
      <c r="BE106" s="177">
        <f t="shared" si="0"/>
        <v>0</v>
      </c>
      <c r="BF106" s="177">
        <f t="shared" si="1"/>
        <v>0</v>
      </c>
      <c r="BG106" s="177">
        <f t="shared" si="2"/>
        <v>0</v>
      </c>
      <c r="BH106" s="177">
        <f t="shared" si="3"/>
        <v>0</v>
      </c>
      <c r="BI106" s="177">
        <f t="shared" si="4"/>
        <v>0</v>
      </c>
      <c r="BJ106" s="176" t="s">
        <v>85</v>
      </c>
      <c r="BK106" s="174"/>
      <c r="BL106" s="174"/>
      <c r="BM106" s="174"/>
    </row>
    <row r="107" spans="1:65" s="2" customFormat="1" ht="18" customHeight="1">
      <c r="A107" s="33"/>
      <c r="B107" s="34"/>
      <c r="C107" s="35"/>
      <c r="D107" s="319" t="s">
        <v>112</v>
      </c>
      <c r="E107" s="320"/>
      <c r="F107" s="320"/>
      <c r="G107" s="35"/>
      <c r="H107" s="35"/>
      <c r="I107" s="114"/>
      <c r="J107" s="172">
        <v>0</v>
      </c>
      <c r="K107" s="35"/>
      <c r="L107" s="173"/>
      <c r="M107" s="174"/>
      <c r="N107" s="175" t="s">
        <v>42</v>
      </c>
      <c r="O107" s="174"/>
      <c r="P107" s="174"/>
      <c r="Q107" s="174"/>
      <c r="R107" s="174"/>
      <c r="S107" s="114"/>
      <c r="T107" s="114"/>
      <c r="U107" s="114"/>
      <c r="V107" s="114"/>
      <c r="W107" s="114"/>
      <c r="X107" s="114"/>
      <c r="Y107" s="114"/>
      <c r="Z107" s="114"/>
      <c r="AA107" s="114"/>
      <c r="AB107" s="114"/>
      <c r="AC107" s="114"/>
      <c r="AD107" s="114"/>
      <c r="AE107" s="114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109</v>
      </c>
      <c r="AZ107" s="174"/>
      <c r="BA107" s="174"/>
      <c r="BB107" s="174"/>
      <c r="BC107" s="174"/>
      <c r="BD107" s="174"/>
      <c r="BE107" s="177">
        <f t="shared" si="0"/>
        <v>0</v>
      </c>
      <c r="BF107" s="177">
        <f t="shared" si="1"/>
        <v>0</v>
      </c>
      <c r="BG107" s="177">
        <f t="shared" si="2"/>
        <v>0</v>
      </c>
      <c r="BH107" s="177">
        <f t="shared" si="3"/>
        <v>0</v>
      </c>
      <c r="BI107" s="177">
        <f t="shared" si="4"/>
        <v>0</v>
      </c>
      <c r="BJ107" s="176" t="s">
        <v>85</v>
      </c>
      <c r="BK107" s="174"/>
      <c r="BL107" s="174"/>
      <c r="BM107" s="174"/>
    </row>
    <row r="108" spans="1:65" s="2" customFormat="1" ht="18" customHeight="1">
      <c r="A108" s="33"/>
      <c r="B108" s="34"/>
      <c r="C108" s="35"/>
      <c r="D108" s="319" t="s">
        <v>113</v>
      </c>
      <c r="E108" s="320"/>
      <c r="F108" s="320"/>
      <c r="G108" s="35"/>
      <c r="H108" s="35"/>
      <c r="I108" s="114"/>
      <c r="J108" s="172">
        <v>0</v>
      </c>
      <c r="K108" s="35"/>
      <c r="L108" s="173"/>
      <c r="M108" s="174"/>
      <c r="N108" s="175" t="s">
        <v>42</v>
      </c>
      <c r="O108" s="174"/>
      <c r="P108" s="174"/>
      <c r="Q108" s="174"/>
      <c r="R108" s="174"/>
      <c r="S108" s="114"/>
      <c r="T108" s="114"/>
      <c r="U108" s="114"/>
      <c r="V108" s="114"/>
      <c r="W108" s="114"/>
      <c r="X108" s="114"/>
      <c r="Y108" s="114"/>
      <c r="Z108" s="114"/>
      <c r="AA108" s="114"/>
      <c r="AB108" s="114"/>
      <c r="AC108" s="114"/>
      <c r="AD108" s="114"/>
      <c r="AE108" s="114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109</v>
      </c>
      <c r="AZ108" s="174"/>
      <c r="BA108" s="174"/>
      <c r="BB108" s="174"/>
      <c r="BC108" s="174"/>
      <c r="BD108" s="174"/>
      <c r="BE108" s="177">
        <f t="shared" si="0"/>
        <v>0</v>
      </c>
      <c r="BF108" s="177">
        <f t="shared" si="1"/>
        <v>0</v>
      </c>
      <c r="BG108" s="177">
        <f t="shared" si="2"/>
        <v>0</v>
      </c>
      <c r="BH108" s="177">
        <f t="shared" si="3"/>
        <v>0</v>
      </c>
      <c r="BI108" s="177">
        <f t="shared" si="4"/>
        <v>0</v>
      </c>
      <c r="BJ108" s="176" t="s">
        <v>85</v>
      </c>
      <c r="BK108" s="174"/>
      <c r="BL108" s="174"/>
      <c r="BM108" s="174"/>
    </row>
    <row r="109" spans="1:65" s="2" customFormat="1" ht="18" customHeight="1">
      <c r="A109" s="33"/>
      <c r="B109" s="34"/>
      <c r="C109" s="35"/>
      <c r="D109" s="171" t="s">
        <v>114</v>
      </c>
      <c r="E109" s="35"/>
      <c r="F109" s="35"/>
      <c r="G109" s="35"/>
      <c r="H109" s="35"/>
      <c r="I109" s="114"/>
      <c r="J109" s="172">
        <f>ROUND(J30*T109,2)</f>
        <v>0</v>
      </c>
      <c r="K109" s="35"/>
      <c r="L109" s="173"/>
      <c r="M109" s="174"/>
      <c r="N109" s="175" t="s">
        <v>42</v>
      </c>
      <c r="O109" s="174"/>
      <c r="P109" s="174"/>
      <c r="Q109" s="174"/>
      <c r="R109" s="174"/>
      <c r="S109" s="114"/>
      <c r="T109" s="114"/>
      <c r="U109" s="114"/>
      <c r="V109" s="114"/>
      <c r="W109" s="114"/>
      <c r="X109" s="114"/>
      <c r="Y109" s="114"/>
      <c r="Z109" s="114"/>
      <c r="AA109" s="114"/>
      <c r="AB109" s="114"/>
      <c r="AC109" s="114"/>
      <c r="AD109" s="114"/>
      <c r="AE109" s="114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115</v>
      </c>
      <c r="AZ109" s="174"/>
      <c r="BA109" s="174"/>
      <c r="BB109" s="174"/>
      <c r="BC109" s="174"/>
      <c r="BD109" s="174"/>
      <c r="BE109" s="177">
        <f t="shared" si="0"/>
        <v>0</v>
      </c>
      <c r="BF109" s="177">
        <f t="shared" si="1"/>
        <v>0</v>
      </c>
      <c r="BG109" s="177">
        <f t="shared" si="2"/>
        <v>0</v>
      </c>
      <c r="BH109" s="177">
        <f t="shared" si="3"/>
        <v>0</v>
      </c>
      <c r="BI109" s="177">
        <f t="shared" si="4"/>
        <v>0</v>
      </c>
      <c r="BJ109" s="176" t="s">
        <v>85</v>
      </c>
      <c r="BK109" s="174"/>
      <c r="BL109" s="174"/>
      <c r="BM109" s="174"/>
    </row>
    <row r="110" spans="1:65" s="2" customFormat="1" ht="11.25">
      <c r="A110" s="33"/>
      <c r="B110" s="34"/>
      <c r="C110" s="35"/>
      <c r="D110" s="35"/>
      <c r="E110" s="35"/>
      <c r="F110" s="35"/>
      <c r="G110" s="35"/>
      <c r="H110" s="35"/>
      <c r="I110" s="114"/>
      <c r="J110" s="35"/>
      <c r="K110" s="35"/>
      <c r="L110" s="50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</row>
    <row r="111" spans="1:65" s="2" customFormat="1" ht="29.25" customHeight="1">
      <c r="A111" s="33"/>
      <c r="B111" s="34"/>
      <c r="C111" s="178" t="s">
        <v>116</v>
      </c>
      <c r="D111" s="158"/>
      <c r="E111" s="158"/>
      <c r="F111" s="158"/>
      <c r="G111" s="158"/>
      <c r="H111" s="158"/>
      <c r="I111" s="159"/>
      <c r="J111" s="179">
        <f>ROUND(J96+J103,2)</f>
        <v>0</v>
      </c>
      <c r="K111" s="158"/>
      <c r="L111" s="50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</row>
    <row r="112" spans="1:65" s="2" customFormat="1" ht="6.95" customHeight="1">
      <c r="A112" s="33"/>
      <c r="B112" s="53"/>
      <c r="C112" s="54"/>
      <c r="D112" s="54"/>
      <c r="E112" s="54"/>
      <c r="F112" s="54"/>
      <c r="G112" s="54"/>
      <c r="H112" s="54"/>
      <c r="I112" s="153"/>
      <c r="J112" s="54"/>
      <c r="K112" s="54"/>
      <c r="L112" s="50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</row>
    <row r="116" spans="1:31" s="2" customFormat="1" ht="6.95" customHeight="1">
      <c r="A116" s="33"/>
      <c r="B116" s="55"/>
      <c r="C116" s="56"/>
      <c r="D116" s="56"/>
      <c r="E116" s="56"/>
      <c r="F116" s="56"/>
      <c r="G116" s="56"/>
      <c r="H116" s="56"/>
      <c r="I116" s="156"/>
      <c r="J116" s="56"/>
      <c r="K116" s="56"/>
      <c r="L116" s="50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</row>
    <row r="117" spans="1:31" s="2" customFormat="1" ht="24.95" customHeight="1">
      <c r="A117" s="33"/>
      <c r="B117" s="34"/>
      <c r="C117" s="22" t="s">
        <v>117</v>
      </c>
      <c r="D117" s="35"/>
      <c r="E117" s="35"/>
      <c r="F117" s="35"/>
      <c r="G117" s="35"/>
      <c r="H117" s="35"/>
      <c r="I117" s="114"/>
      <c r="J117" s="35"/>
      <c r="K117" s="35"/>
      <c r="L117" s="50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</row>
    <row r="118" spans="1:31" s="2" customFormat="1" ht="6.95" customHeight="1">
      <c r="A118" s="33"/>
      <c r="B118" s="34"/>
      <c r="C118" s="35"/>
      <c r="D118" s="35"/>
      <c r="E118" s="35"/>
      <c r="F118" s="35"/>
      <c r="G118" s="35"/>
      <c r="H118" s="35"/>
      <c r="I118" s="114"/>
      <c r="J118" s="35"/>
      <c r="K118" s="35"/>
      <c r="L118" s="50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</row>
    <row r="119" spans="1:31" s="2" customFormat="1" ht="12" customHeight="1">
      <c r="A119" s="33"/>
      <c r="B119" s="34"/>
      <c r="C119" s="28" t="s">
        <v>14</v>
      </c>
      <c r="D119" s="35"/>
      <c r="E119" s="35"/>
      <c r="F119" s="35"/>
      <c r="G119" s="35"/>
      <c r="H119" s="35"/>
      <c r="I119" s="114"/>
      <c r="J119" s="35"/>
      <c r="K119" s="35"/>
      <c r="L119" s="50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</row>
    <row r="120" spans="1:31" s="2" customFormat="1" ht="16.5" customHeight="1">
      <c r="A120" s="33"/>
      <c r="B120" s="34"/>
      <c r="C120" s="35"/>
      <c r="D120" s="35"/>
      <c r="E120" s="316" t="str">
        <f>E7</f>
        <v>Zlepšenie energetickej hospodárnosti ZŠ Malinovského Blok E</v>
      </c>
      <c r="F120" s="317"/>
      <c r="G120" s="317"/>
      <c r="H120" s="317"/>
      <c r="I120" s="114"/>
      <c r="J120" s="35"/>
      <c r="K120" s="35"/>
      <c r="L120" s="50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</row>
    <row r="121" spans="1:31" s="2" customFormat="1" ht="12" customHeight="1">
      <c r="A121" s="33"/>
      <c r="B121" s="34"/>
      <c r="C121" s="28" t="s">
        <v>92</v>
      </c>
      <c r="D121" s="35"/>
      <c r="E121" s="35"/>
      <c r="F121" s="35"/>
      <c r="G121" s="35"/>
      <c r="H121" s="35"/>
      <c r="I121" s="114"/>
      <c r="J121" s="35"/>
      <c r="K121" s="35"/>
      <c r="L121" s="50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</row>
    <row r="122" spans="1:31" s="2" customFormat="1" ht="16.5" customHeight="1">
      <c r="A122" s="33"/>
      <c r="B122" s="34"/>
      <c r="C122" s="35"/>
      <c r="D122" s="35"/>
      <c r="E122" s="288" t="str">
        <f>E9</f>
        <v>2 - Bleskozvod (Strecha)</v>
      </c>
      <c r="F122" s="318"/>
      <c r="G122" s="318"/>
      <c r="H122" s="318"/>
      <c r="I122" s="114"/>
      <c r="J122" s="35"/>
      <c r="K122" s="35"/>
      <c r="L122" s="50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</row>
    <row r="123" spans="1:31" s="2" customFormat="1" ht="6.95" customHeight="1">
      <c r="A123" s="33"/>
      <c r="B123" s="34"/>
      <c r="C123" s="35"/>
      <c r="D123" s="35"/>
      <c r="E123" s="35"/>
      <c r="F123" s="35"/>
      <c r="G123" s="35"/>
      <c r="H123" s="35"/>
      <c r="I123" s="114"/>
      <c r="J123" s="35"/>
      <c r="K123" s="35"/>
      <c r="L123" s="50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</row>
    <row r="124" spans="1:31" s="2" customFormat="1" ht="12" customHeight="1">
      <c r="A124" s="33"/>
      <c r="B124" s="34"/>
      <c r="C124" s="28" t="s">
        <v>18</v>
      </c>
      <c r="D124" s="35"/>
      <c r="E124" s="35"/>
      <c r="F124" s="26" t="str">
        <f>F12</f>
        <v>Partizánske</v>
      </c>
      <c r="G124" s="35"/>
      <c r="H124" s="35"/>
      <c r="I124" s="116" t="s">
        <v>20</v>
      </c>
      <c r="J124" s="65" t="str">
        <f>IF(J12="","",J12)</f>
        <v>13. 9. 2019</v>
      </c>
      <c r="K124" s="35"/>
      <c r="L124" s="50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</row>
    <row r="125" spans="1:31" s="2" customFormat="1" ht="6.95" customHeight="1">
      <c r="A125" s="33"/>
      <c r="B125" s="34"/>
      <c r="C125" s="35"/>
      <c r="D125" s="35"/>
      <c r="E125" s="35"/>
      <c r="F125" s="35"/>
      <c r="G125" s="35"/>
      <c r="H125" s="35"/>
      <c r="I125" s="114"/>
      <c r="J125" s="35"/>
      <c r="K125" s="35"/>
      <c r="L125" s="50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</row>
    <row r="126" spans="1:31" s="2" customFormat="1" ht="27.95" customHeight="1">
      <c r="A126" s="33"/>
      <c r="B126" s="34"/>
      <c r="C126" s="28" t="s">
        <v>22</v>
      </c>
      <c r="D126" s="35"/>
      <c r="E126" s="35"/>
      <c r="F126" s="26" t="str">
        <f>E15</f>
        <v>Mesto Partizánske</v>
      </c>
      <c r="G126" s="35"/>
      <c r="H126" s="35"/>
      <c r="I126" s="116" t="s">
        <v>29</v>
      </c>
      <c r="J126" s="31" t="str">
        <f>E21</f>
        <v>Ing. Rastislav Ivanka</v>
      </c>
      <c r="K126" s="35"/>
      <c r="L126" s="50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</row>
    <row r="127" spans="1:31" s="2" customFormat="1" ht="15.2" customHeight="1">
      <c r="A127" s="33"/>
      <c r="B127" s="34"/>
      <c r="C127" s="28" t="s">
        <v>27</v>
      </c>
      <c r="D127" s="35"/>
      <c r="E127" s="35"/>
      <c r="F127" s="26" t="str">
        <f>IF(E18="","",E18)</f>
        <v>Vyplň údaj</v>
      </c>
      <c r="G127" s="35"/>
      <c r="H127" s="35"/>
      <c r="I127" s="116" t="s">
        <v>33</v>
      </c>
      <c r="J127" s="31" t="str">
        <f>E24</f>
        <v>Ľudmila Tomášová</v>
      </c>
      <c r="K127" s="35"/>
      <c r="L127" s="50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</row>
    <row r="128" spans="1:31" s="2" customFormat="1" ht="10.35" customHeight="1">
      <c r="A128" s="33"/>
      <c r="B128" s="34"/>
      <c r="C128" s="35"/>
      <c r="D128" s="35"/>
      <c r="E128" s="35"/>
      <c r="F128" s="35"/>
      <c r="G128" s="35"/>
      <c r="H128" s="35"/>
      <c r="I128" s="114"/>
      <c r="J128" s="35"/>
      <c r="K128" s="35"/>
      <c r="L128" s="50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</row>
    <row r="129" spans="1:65" s="10" customFormat="1" ht="29.25" customHeight="1">
      <c r="A129" s="180"/>
      <c r="B129" s="181"/>
      <c r="C129" s="182" t="s">
        <v>118</v>
      </c>
      <c r="D129" s="183" t="s">
        <v>61</v>
      </c>
      <c r="E129" s="183" t="s">
        <v>57</v>
      </c>
      <c r="F129" s="183" t="s">
        <v>58</v>
      </c>
      <c r="G129" s="183" t="s">
        <v>119</v>
      </c>
      <c r="H129" s="183" t="s">
        <v>120</v>
      </c>
      <c r="I129" s="184" t="s">
        <v>121</v>
      </c>
      <c r="J129" s="185" t="s">
        <v>98</v>
      </c>
      <c r="K129" s="186" t="s">
        <v>122</v>
      </c>
      <c r="L129" s="187"/>
      <c r="M129" s="74" t="s">
        <v>1</v>
      </c>
      <c r="N129" s="75" t="s">
        <v>40</v>
      </c>
      <c r="O129" s="75" t="s">
        <v>123</v>
      </c>
      <c r="P129" s="75" t="s">
        <v>124</v>
      </c>
      <c r="Q129" s="75" t="s">
        <v>125</v>
      </c>
      <c r="R129" s="75" t="s">
        <v>126</v>
      </c>
      <c r="S129" s="75" t="s">
        <v>127</v>
      </c>
      <c r="T129" s="76" t="s">
        <v>128</v>
      </c>
      <c r="U129" s="180"/>
      <c r="V129" s="180"/>
      <c r="W129" s="180"/>
      <c r="X129" s="180"/>
      <c r="Y129" s="180"/>
      <c r="Z129" s="180"/>
      <c r="AA129" s="180"/>
      <c r="AB129" s="180"/>
      <c r="AC129" s="180"/>
      <c r="AD129" s="180"/>
      <c r="AE129" s="180"/>
    </row>
    <row r="130" spans="1:65" s="2" customFormat="1" ht="22.9" customHeight="1">
      <c r="A130" s="33"/>
      <c r="B130" s="34"/>
      <c r="C130" s="81" t="s">
        <v>94</v>
      </c>
      <c r="D130" s="35"/>
      <c r="E130" s="35"/>
      <c r="F130" s="35"/>
      <c r="G130" s="35"/>
      <c r="H130" s="35"/>
      <c r="I130" s="114"/>
      <c r="J130" s="188">
        <f>BK130</f>
        <v>0</v>
      </c>
      <c r="K130" s="35"/>
      <c r="L130" s="38"/>
      <c r="M130" s="77"/>
      <c r="N130" s="189"/>
      <c r="O130" s="78"/>
      <c r="P130" s="190">
        <f>P131+P170</f>
        <v>0</v>
      </c>
      <c r="Q130" s="78"/>
      <c r="R130" s="190">
        <f>R131+R170</f>
        <v>0.51803999999999994</v>
      </c>
      <c r="S130" s="78"/>
      <c r="T130" s="191">
        <f>T131+T170</f>
        <v>0</v>
      </c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T130" s="16" t="s">
        <v>75</v>
      </c>
      <c r="AU130" s="16" t="s">
        <v>100</v>
      </c>
      <c r="BK130" s="192">
        <f>BK131+BK170</f>
        <v>0</v>
      </c>
    </row>
    <row r="131" spans="1:65" s="11" customFormat="1" ht="25.9" customHeight="1">
      <c r="B131" s="193"/>
      <c r="C131" s="194"/>
      <c r="D131" s="195" t="s">
        <v>75</v>
      </c>
      <c r="E131" s="196" t="s">
        <v>166</v>
      </c>
      <c r="F131" s="196" t="s">
        <v>331</v>
      </c>
      <c r="G131" s="194"/>
      <c r="H131" s="194"/>
      <c r="I131" s="197"/>
      <c r="J131" s="198">
        <f>BK131</f>
        <v>0</v>
      </c>
      <c r="K131" s="194"/>
      <c r="L131" s="199"/>
      <c r="M131" s="200"/>
      <c r="N131" s="201"/>
      <c r="O131" s="201"/>
      <c r="P131" s="202">
        <f>P132+P166</f>
        <v>0</v>
      </c>
      <c r="Q131" s="201"/>
      <c r="R131" s="202">
        <f>R132+R166</f>
        <v>0.51803999999999994</v>
      </c>
      <c r="S131" s="201"/>
      <c r="T131" s="203">
        <f>T132+T166</f>
        <v>0</v>
      </c>
      <c r="AR131" s="204" t="s">
        <v>88</v>
      </c>
      <c r="AT131" s="205" t="s">
        <v>75</v>
      </c>
      <c r="AU131" s="205" t="s">
        <v>76</v>
      </c>
      <c r="AY131" s="204" t="s">
        <v>131</v>
      </c>
      <c r="BK131" s="206">
        <f>BK132+BK166</f>
        <v>0</v>
      </c>
    </row>
    <row r="132" spans="1:65" s="11" customFormat="1" ht="22.9" customHeight="1">
      <c r="B132" s="193"/>
      <c r="C132" s="194"/>
      <c r="D132" s="195" t="s">
        <v>75</v>
      </c>
      <c r="E132" s="266" t="s">
        <v>332</v>
      </c>
      <c r="F132" s="266" t="s">
        <v>333</v>
      </c>
      <c r="G132" s="194"/>
      <c r="H132" s="194"/>
      <c r="I132" s="197"/>
      <c r="J132" s="267">
        <f>BK132</f>
        <v>0</v>
      </c>
      <c r="K132" s="194"/>
      <c r="L132" s="199"/>
      <c r="M132" s="200"/>
      <c r="N132" s="201"/>
      <c r="O132" s="201"/>
      <c r="P132" s="202">
        <f>SUM(P133:P165)</f>
        <v>0</v>
      </c>
      <c r="Q132" s="201"/>
      <c r="R132" s="202">
        <f>SUM(R133:R165)</f>
        <v>0.51803999999999994</v>
      </c>
      <c r="S132" s="201"/>
      <c r="T132" s="203">
        <f>SUM(T133:T165)</f>
        <v>0</v>
      </c>
      <c r="AR132" s="204" t="s">
        <v>88</v>
      </c>
      <c r="AT132" s="205" t="s">
        <v>75</v>
      </c>
      <c r="AU132" s="205" t="s">
        <v>81</v>
      </c>
      <c r="AY132" s="204" t="s">
        <v>131</v>
      </c>
      <c r="BK132" s="206">
        <f>SUM(BK133:BK165)</f>
        <v>0</v>
      </c>
    </row>
    <row r="133" spans="1:65" s="2" customFormat="1" ht="24" customHeight="1">
      <c r="A133" s="33"/>
      <c r="B133" s="34"/>
      <c r="C133" s="207" t="s">
        <v>81</v>
      </c>
      <c r="D133" s="207" t="s">
        <v>132</v>
      </c>
      <c r="E133" s="208" t="s">
        <v>334</v>
      </c>
      <c r="F133" s="209" t="s">
        <v>335</v>
      </c>
      <c r="G133" s="210" t="s">
        <v>268</v>
      </c>
      <c r="H133" s="211">
        <v>60</v>
      </c>
      <c r="I133" s="212"/>
      <c r="J133" s="211">
        <f t="shared" ref="J133:J165" si="5">ROUND(I133*H133,3)</f>
        <v>0</v>
      </c>
      <c r="K133" s="213"/>
      <c r="L133" s="38"/>
      <c r="M133" s="214" t="s">
        <v>1</v>
      </c>
      <c r="N133" s="215" t="s">
        <v>42</v>
      </c>
      <c r="O133" s="70"/>
      <c r="P133" s="216">
        <f t="shared" ref="P133:P165" si="6">O133*H133</f>
        <v>0</v>
      </c>
      <c r="Q133" s="216">
        <v>0</v>
      </c>
      <c r="R133" s="216">
        <f t="shared" ref="R133:R165" si="7">Q133*H133</f>
        <v>0</v>
      </c>
      <c r="S133" s="216">
        <v>0</v>
      </c>
      <c r="T133" s="217">
        <f t="shared" ref="T133:T165" si="8">S133*H133</f>
        <v>0</v>
      </c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R133" s="218" t="s">
        <v>259</v>
      </c>
      <c r="AT133" s="218" t="s">
        <v>132</v>
      </c>
      <c r="AU133" s="218" t="s">
        <v>85</v>
      </c>
      <c r="AY133" s="16" t="s">
        <v>131</v>
      </c>
      <c r="BE133" s="219">
        <f t="shared" ref="BE133:BE165" si="9">IF(N133="základná",J133,0)</f>
        <v>0</v>
      </c>
      <c r="BF133" s="219">
        <f t="shared" ref="BF133:BF165" si="10">IF(N133="znížená",J133,0)</f>
        <v>0</v>
      </c>
      <c r="BG133" s="219">
        <f t="shared" ref="BG133:BG165" si="11">IF(N133="zákl. prenesená",J133,0)</f>
        <v>0</v>
      </c>
      <c r="BH133" s="219">
        <f t="shared" ref="BH133:BH165" si="12">IF(N133="zníž. prenesená",J133,0)</f>
        <v>0</v>
      </c>
      <c r="BI133" s="219">
        <f t="shared" ref="BI133:BI165" si="13">IF(N133="nulová",J133,0)</f>
        <v>0</v>
      </c>
      <c r="BJ133" s="16" t="s">
        <v>85</v>
      </c>
      <c r="BK133" s="220">
        <f t="shared" ref="BK133:BK165" si="14">ROUND(I133*H133,3)</f>
        <v>0</v>
      </c>
      <c r="BL133" s="16" t="s">
        <v>259</v>
      </c>
      <c r="BM133" s="218" t="s">
        <v>85</v>
      </c>
    </row>
    <row r="134" spans="1:65" s="2" customFormat="1" ht="24" customHeight="1">
      <c r="A134" s="33"/>
      <c r="B134" s="34"/>
      <c r="C134" s="244" t="s">
        <v>85</v>
      </c>
      <c r="D134" s="244" t="s">
        <v>166</v>
      </c>
      <c r="E134" s="245" t="s">
        <v>336</v>
      </c>
      <c r="F134" s="246" t="s">
        <v>337</v>
      </c>
      <c r="G134" s="247" t="s">
        <v>212</v>
      </c>
      <c r="H134" s="248">
        <v>37.200000000000003</v>
      </c>
      <c r="I134" s="249"/>
      <c r="J134" s="248">
        <f t="shared" si="5"/>
        <v>0</v>
      </c>
      <c r="K134" s="250"/>
      <c r="L134" s="251"/>
      <c r="M134" s="252" t="s">
        <v>1</v>
      </c>
      <c r="N134" s="253" t="s">
        <v>42</v>
      </c>
      <c r="O134" s="70"/>
      <c r="P134" s="216">
        <f t="shared" si="6"/>
        <v>0</v>
      </c>
      <c r="Q134" s="216">
        <v>1E-3</v>
      </c>
      <c r="R134" s="216">
        <f t="shared" si="7"/>
        <v>3.7200000000000004E-2</v>
      </c>
      <c r="S134" s="216">
        <v>0</v>
      </c>
      <c r="T134" s="217">
        <f t="shared" si="8"/>
        <v>0</v>
      </c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R134" s="218" t="s">
        <v>338</v>
      </c>
      <c r="AT134" s="218" t="s">
        <v>166</v>
      </c>
      <c r="AU134" s="218" t="s">
        <v>85</v>
      </c>
      <c r="AY134" s="16" t="s">
        <v>131</v>
      </c>
      <c r="BE134" s="219">
        <f t="shared" si="9"/>
        <v>0</v>
      </c>
      <c r="BF134" s="219">
        <f t="shared" si="10"/>
        <v>0</v>
      </c>
      <c r="BG134" s="219">
        <f t="shared" si="11"/>
        <v>0</v>
      </c>
      <c r="BH134" s="219">
        <f t="shared" si="12"/>
        <v>0</v>
      </c>
      <c r="BI134" s="219">
        <f t="shared" si="13"/>
        <v>0</v>
      </c>
      <c r="BJ134" s="16" t="s">
        <v>85</v>
      </c>
      <c r="BK134" s="220">
        <f t="shared" si="14"/>
        <v>0</v>
      </c>
      <c r="BL134" s="16" t="s">
        <v>259</v>
      </c>
      <c r="BM134" s="218" t="s">
        <v>136</v>
      </c>
    </row>
    <row r="135" spans="1:65" s="2" customFormat="1" ht="16.5" customHeight="1">
      <c r="A135" s="33"/>
      <c r="B135" s="34"/>
      <c r="C135" s="207" t="s">
        <v>88</v>
      </c>
      <c r="D135" s="207" t="s">
        <v>132</v>
      </c>
      <c r="E135" s="208" t="s">
        <v>339</v>
      </c>
      <c r="F135" s="209" t="s">
        <v>340</v>
      </c>
      <c r="G135" s="210" t="s">
        <v>174</v>
      </c>
      <c r="H135" s="211">
        <v>6</v>
      </c>
      <c r="I135" s="212"/>
      <c r="J135" s="211">
        <f t="shared" si="5"/>
        <v>0</v>
      </c>
      <c r="K135" s="213"/>
      <c r="L135" s="38"/>
      <c r="M135" s="214" t="s">
        <v>1</v>
      </c>
      <c r="N135" s="215" t="s">
        <v>42</v>
      </c>
      <c r="O135" s="70"/>
      <c r="P135" s="216">
        <f t="shared" si="6"/>
        <v>0</v>
      </c>
      <c r="Q135" s="216">
        <v>0</v>
      </c>
      <c r="R135" s="216">
        <f t="shared" si="7"/>
        <v>0</v>
      </c>
      <c r="S135" s="216">
        <v>0</v>
      </c>
      <c r="T135" s="217">
        <f t="shared" si="8"/>
        <v>0</v>
      </c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R135" s="218" t="s">
        <v>259</v>
      </c>
      <c r="AT135" s="218" t="s">
        <v>132</v>
      </c>
      <c r="AU135" s="218" t="s">
        <v>85</v>
      </c>
      <c r="AY135" s="16" t="s">
        <v>131</v>
      </c>
      <c r="BE135" s="219">
        <f t="shared" si="9"/>
        <v>0</v>
      </c>
      <c r="BF135" s="219">
        <f t="shared" si="10"/>
        <v>0</v>
      </c>
      <c r="BG135" s="219">
        <f t="shared" si="11"/>
        <v>0</v>
      </c>
      <c r="BH135" s="219">
        <f t="shared" si="12"/>
        <v>0</v>
      </c>
      <c r="BI135" s="219">
        <f t="shared" si="13"/>
        <v>0</v>
      </c>
      <c r="BJ135" s="16" t="s">
        <v>85</v>
      </c>
      <c r="BK135" s="220">
        <f t="shared" si="14"/>
        <v>0</v>
      </c>
      <c r="BL135" s="16" t="s">
        <v>259</v>
      </c>
      <c r="BM135" s="218" t="s">
        <v>142</v>
      </c>
    </row>
    <row r="136" spans="1:65" s="2" customFormat="1" ht="24" customHeight="1">
      <c r="A136" s="33"/>
      <c r="B136" s="34"/>
      <c r="C136" s="244" t="s">
        <v>136</v>
      </c>
      <c r="D136" s="244" t="s">
        <v>166</v>
      </c>
      <c r="E136" s="245" t="s">
        <v>341</v>
      </c>
      <c r="F136" s="246" t="s">
        <v>342</v>
      </c>
      <c r="G136" s="247" t="s">
        <v>174</v>
      </c>
      <c r="H136" s="248">
        <v>6</v>
      </c>
      <c r="I136" s="249"/>
      <c r="J136" s="248">
        <f t="shared" si="5"/>
        <v>0</v>
      </c>
      <c r="K136" s="250"/>
      <c r="L136" s="251"/>
      <c r="M136" s="252" t="s">
        <v>1</v>
      </c>
      <c r="N136" s="253" t="s">
        <v>42</v>
      </c>
      <c r="O136" s="70"/>
      <c r="P136" s="216">
        <f t="shared" si="6"/>
        <v>0</v>
      </c>
      <c r="Q136" s="216">
        <v>3.0000000000000001E-5</v>
      </c>
      <c r="R136" s="216">
        <f t="shared" si="7"/>
        <v>1.8000000000000001E-4</v>
      </c>
      <c r="S136" s="216">
        <v>0</v>
      </c>
      <c r="T136" s="217">
        <f t="shared" si="8"/>
        <v>0</v>
      </c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R136" s="218" t="s">
        <v>338</v>
      </c>
      <c r="AT136" s="218" t="s">
        <v>166</v>
      </c>
      <c r="AU136" s="218" t="s">
        <v>85</v>
      </c>
      <c r="AY136" s="16" t="s">
        <v>131</v>
      </c>
      <c r="BE136" s="219">
        <f t="shared" si="9"/>
        <v>0</v>
      </c>
      <c r="BF136" s="219">
        <f t="shared" si="10"/>
        <v>0</v>
      </c>
      <c r="BG136" s="219">
        <f t="shared" si="11"/>
        <v>0</v>
      </c>
      <c r="BH136" s="219">
        <f t="shared" si="12"/>
        <v>0</v>
      </c>
      <c r="BI136" s="219">
        <f t="shared" si="13"/>
        <v>0</v>
      </c>
      <c r="BJ136" s="16" t="s">
        <v>85</v>
      </c>
      <c r="BK136" s="220">
        <f t="shared" si="14"/>
        <v>0</v>
      </c>
      <c r="BL136" s="16" t="s">
        <v>259</v>
      </c>
      <c r="BM136" s="218" t="s">
        <v>148</v>
      </c>
    </row>
    <row r="137" spans="1:65" s="2" customFormat="1" ht="16.5" customHeight="1">
      <c r="A137" s="33"/>
      <c r="B137" s="34"/>
      <c r="C137" s="207" t="s">
        <v>149</v>
      </c>
      <c r="D137" s="207" t="s">
        <v>132</v>
      </c>
      <c r="E137" s="208" t="s">
        <v>343</v>
      </c>
      <c r="F137" s="209" t="s">
        <v>344</v>
      </c>
      <c r="G137" s="210" t="s">
        <v>174</v>
      </c>
      <c r="H137" s="211">
        <v>24</v>
      </c>
      <c r="I137" s="212"/>
      <c r="J137" s="211">
        <f t="shared" si="5"/>
        <v>0</v>
      </c>
      <c r="K137" s="213"/>
      <c r="L137" s="38"/>
      <c r="M137" s="214" t="s">
        <v>1</v>
      </c>
      <c r="N137" s="215" t="s">
        <v>42</v>
      </c>
      <c r="O137" s="70"/>
      <c r="P137" s="216">
        <f t="shared" si="6"/>
        <v>0</v>
      </c>
      <c r="Q137" s="216">
        <v>0</v>
      </c>
      <c r="R137" s="216">
        <f t="shared" si="7"/>
        <v>0</v>
      </c>
      <c r="S137" s="216">
        <v>0</v>
      </c>
      <c r="T137" s="217">
        <f t="shared" si="8"/>
        <v>0</v>
      </c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R137" s="218" t="s">
        <v>259</v>
      </c>
      <c r="AT137" s="218" t="s">
        <v>132</v>
      </c>
      <c r="AU137" s="218" t="s">
        <v>85</v>
      </c>
      <c r="AY137" s="16" t="s">
        <v>131</v>
      </c>
      <c r="BE137" s="219">
        <f t="shared" si="9"/>
        <v>0</v>
      </c>
      <c r="BF137" s="219">
        <f t="shared" si="10"/>
        <v>0</v>
      </c>
      <c r="BG137" s="219">
        <f t="shared" si="11"/>
        <v>0</v>
      </c>
      <c r="BH137" s="219">
        <f t="shared" si="12"/>
        <v>0</v>
      </c>
      <c r="BI137" s="219">
        <f t="shared" si="13"/>
        <v>0</v>
      </c>
      <c r="BJ137" s="16" t="s">
        <v>85</v>
      </c>
      <c r="BK137" s="220">
        <f t="shared" si="14"/>
        <v>0</v>
      </c>
      <c r="BL137" s="16" t="s">
        <v>259</v>
      </c>
      <c r="BM137" s="218" t="s">
        <v>152</v>
      </c>
    </row>
    <row r="138" spans="1:65" s="2" customFormat="1" ht="24" customHeight="1">
      <c r="A138" s="33"/>
      <c r="B138" s="34"/>
      <c r="C138" s="244" t="s">
        <v>142</v>
      </c>
      <c r="D138" s="244" t="s">
        <v>166</v>
      </c>
      <c r="E138" s="245" t="s">
        <v>345</v>
      </c>
      <c r="F138" s="246" t="s">
        <v>346</v>
      </c>
      <c r="G138" s="247" t="s">
        <v>174</v>
      </c>
      <c r="H138" s="248">
        <v>24</v>
      </c>
      <c r="I138" s="249"/>
      <c r="J138" s="248">
        <f t="shared" si="5"/>
        <v>0</v>
      </c>
      <c r="K138" s="250"/>
      <c r="L138" s="251"/>
      <c r="M138" s="252" t="s">
        <v>1</v>
      </c>
      <c r="N138" s="253" t="s">
        <v>42</v>
      </c>
      <c r="O138" s="70"/>
      <c r="P138" s="216">
        <f t="shared" si="6"/>
        <v>0</v>
      </c>
      <c r="Q138" s="216">
        <v>7.9299999999999995E-3</v>
      </c>
      <c r="R138" s="216">
        <f t="shared" si="7"/>
        <v>0.19031999999999999</v>
      </c>
      <c r="S138" s="216">
        <v>0</v>
      </c>
      <c r="T138" s="217">
        <f t="shared" si="8"/>
        <v>0</v>
      </c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R138" s="218" t="s">
        <v>338</v>
      </c>
      <c r="AT138" s="218" t="s">
        <v>166</v>
      </c>
      <c r="AU138" s="218" t="s">
        <v>85</v>
      </c>
      <c r="AY138" s="16" t="s">
        <v>131</v>
      </c>
      <c r="BE138" s="219">
        <f t="shared" si="9"/>
        <v>0</v>
      </c>
      <c r="BF138" s="219">
        <f t="shared" si="10"/>
        <v>0</v>
      </c>
      <c r="BG138" s="219">
        <f t="shared" si="11"/>
        <v>0</v>
      </c>
      <c r="BH138" s="219">
        <f t="shared" si="12"/>
        <v>0</v>
      </c>
      <c r="BI138" s="219">
        <f t="shared" si="13"/>
        <v>0</v>
      </c>
      <c r="BJ138" s="16" t="s">
        <v>85</v>
      </c>
      <c r="BK138" s="220">
        <f t="shared" si="14"/>
        <v>0</v>
      </c>
      <c r="BL138" s="16" t="s">
        <v>259</v>
      </c>
      <c r="BM138" s="218" t="s">
        <v>158</v>
      </c>
    </row>
    <row r="139" spans="1:65" s="2" customFormat="1" ht="16.5" customHeight="1">
      <c r="A139" s="33"/>
      <c r="B139" s="34"/>
      <c r="C139" s="207" t="s">
        <v>159</v>
      </c>
      <c r="D139" s="207" t="s">
        <v>132</v>
      </c>
      <c r="E139" s="208" t="s">
        <v>347</v>
      </c>
      <c r="F139" s="209" t="s">
        <v>348</v>
      </c>
      <c r="G139" s="210" t="s">
        <v>268</v>
      </c>
      <c r="H139" s="211">
        <v>255</v>
      </c>
      <c r="I139" s="212"/>
      <c r="J139" s="211">
        <f t="shared" si="5"/>
        <v>0</v>
      </c>
      <c r="K139" s="213"/>
      <c r="L139" s="38"/>
      <c r="M139" s="214" t="s">
        <v>1</v>
      </c>
      <c r="N139" s="215" t="s">
        <v>42</v>
      </c>
      <c r="O139" s="70"/>
      <c r="P139" s="216">
        <f t="shared" si="6"/>
        <v>0</v>
      </c>
      <c r="Q139" s="216">
        <v>0</v>
      </c>
      <c r="R139" s="216">
        <f t="shared" si="7"/>
        <v>0</v>
      </c>
      <c r="S139" s="216">
        <v>0</v>
      </c>
      <c r="T139" s="217">
        <f t="shared" si="8"/>
        <v>0</v>
      </c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R139" s="218" t="s">
        <v>259</v>
      </c>
      <c r="AT139" s="218" t="s">
        <v>132</v>
      </c>
      <c r="AU139" s="218" t="s">
        <v>85</v>
      </c>
      <c r="AY139" s="16" t="s">
        <v>131</v>
      </c>
      <c r="BE139" s="219">
        <f t="shared" si="9"/>
        <v>0</v>
      </c>
      <c r="BF139" s="219">
        <f t="shared" si="10"/>
        <v>0</v>
      </c>
      <c r="BG139" s="219">
        <f t="shared" si="11"/>
        <v>0</v>
      </c>
      <c r="BH139" s="219">
        <f t="shared" si="12"/>
        <v>0</v>
      </c>
      <c r="BI139" s="219">
        <f t="shared" si="13"/>
        <v>0</v>
      </c>
      <c r="BJ139" s="16" t="s">
        <v>85</v>
      </c>
      <c r="BK139" s="220">
        <f t="shared" si="14"/>
        <v>0</v>
      </c>
      <c r="BL139" s="16" t="s">
        <v>259</v>
      </c>
      <c r="BM139" s="218" t="s">
        <v>162</v>
      </c>
    </row>
    <row r="140" spans="1:65" s="2" customFormat="1" ht="16.5" customHeight="1">
      <c r="A140" s="33"/>
      <c r="B140" s="34"/>
      <c r="C140" s="244" t="s">
        <v>148</v>
      </c>
      <c r="D140" s="244" t="s">
        <v>166</v>
      </c>
      <c r="E140" s="245" t="s">
        <v>349</v>
      </c>
      <c r="F140" s="246" t="s">
        <v>350</v>
      </c>
      <c r="G140" s="247" t="s">
        <v>212</v>
      </c>
      <c r="H140" s="248">
        <v>34.424999999999997</v>
      </c>
      <c r="I140" s="249"/>
      <c r="J140" s="248">
        <f t="shared" si="5"/>
        <v>0</v>
      </c>
      <c r="K140" s="250"/>
      <c r="L140" s="251"/>
      <c r="M140" s="252" t="s">
        <v>1</v>
      </c>
      <c r="N140" s="253" t="s">
        <v>42</v>
      </c>
      <c r="O140" s="70"/>
      <c r="P140" s="216">
        <f t="shared" si="6"/>
        <v>0</v>
      </c>
      <c r="Q140" s="216">
        <v>9.9985475671750192E-4</v>
      </c>
      <c r="R140" s="216">
        <f t="shared" si="7"/>
        <v>3.4419999999999999E-2</v>
      </c>
      <c r="S140" s="216">
        <v>0</v>
      </c>
      <c r="T140" s="217">
        <f t="shared" si="8"/>
        <v>0</v>
      </c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R140" s="218" t="s">
        <v>338</v>
      </c>
      <c r="AT140" s="218" t="s">
        <v>166</v>
      </c>
      <c r="AU140" s="218" t="s">
        <v>85</v>
      </c>
      <c r="AY140" s="16" t="s">
        <v>131</v>
      </c>
      <c r="BE140" s="219">
        <f t="shared" si="9"/>
        <v>0</v>
      </c>
      <c r="BF140" s="219">
        <f t="shared" si="10"/>
        <v>0</v>
      </c>
      <c r="BG140" s="219">
        <f t="shared" si="11"/>
        <v>0</v>
      </c>
      <c r="BH140" s="219">
        <f t="shared" si="12"/>
        <v>0</v>
      </c>
      <c r="BI140" s="219">
        <f t="shared" si="13"/>
        <v>0</v>
      </c>
      <c r="BJ140" s="16" t="s">
        <v>85</v>
      </c>
      <c r="BK140" s="220">
        <f t="shared" si="14"/>
        <v>0</v>
      </c>
      <c r="BL140" s="16" t="s">
        <v>259</v>
      </c>
      <c r="BM140" s="218" t="s">
        <v>157</v>
      </c>
    </row>
    <row r="141" spans="1:65" s="2" customFormat="1" ht="24" customHeight="1">
      <c r="A141" s="33"/>
      <c r="B141" s="34"/>
      <c r="C141" s="207" t="s">
        <v>129</v>
      </c>
      <c r="D141" s="207" t="s">
        <v>132</v>
      </c>
      <c r="E141" s="208" t="s">
        <v>351</v>
      </c>
      <c r="F141" s="209" t="s">
        <v>352</v>
      </c>
      <c r="G141" s="210" t="s">
        <v>174</v>
      </c>
      <c r="H141" s="211">
        <v>125</v>
      </c>
      <c r="I141" s="212"/>
      <c r="J141" s="211">
        <f t="shared" si="5"/>
        <v>0</v>
      </c>
      <c r="K141" s="213"/>
      <c r="L141" s="38"/>
      <c r="M141" s="214" t="s">
        <v>1</v>
      </c>
      <c r="N141" s="215" t="s">
        <v>42</v>
      </c>
      <c r="O141" s="70"/>
      <c r="P141" s="216">
        <f t="shared" si="6"/>
        <v>0</v>
      </c>
      <c r="Q141" s="216">
        <v>0</v>
      </c>
      <c r="R141" s="216">
        <f t="shared" si="7"/>
        <v>0</v>
      </c>
      <c r="S141" s="216">
        <v>0</v>
      </c>
      <c r="T141" s="217">
        <f t="shared" si="8"/>
        <v>0</v>
      </c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R141" s="218" t="s">
        <v>259</v>
      </c>
      <c r="AT141" s="218" t="s">
        <v>132</v>
      </c>
      <c r="AU141" s="218" t="s">
        <v>85</v>
      </c>
      <c r="AY141" s="16" t="s">
        <v>131</v>
      </c>
      <c r="BE141" s="219">
        <f t="shared" si="9"/>
        <v>0</v>
      </c>
      <c r="BF141" s="219">
        <f t="shared" si="10"/>
        <v>0</v>
      </c>
      <c r="BG141" s="219">
        <f t="shared" si="11"/>
        <v>0</v>
      </c>
      <c r="BH141" s="219">
        <f t="shared" si="12"/>
        <v>0</v>
      </c>
      <c r="BI141" s="219">
        <f t="shared" si="13"/>
        <v>0</v>
      </c>
      <c r="BJ141" s="16" t="s">
        <v>85</v>
      </c>
      <c r="BK141" s="220">
        <f t="shared" si="14"/>
        <v>0</v>
      </c>
      <c r="BL141" s="16" t="s">
        <v>259</v>
      </c>
      <c r="BM141" s="218" t="s">
        <v>170</v>
      </c>
    </row>
    <row r="142" spans="1:65" s="2" customFormat="1" ht="24" customHeight="1">
      <c r="A142" s="33"/>
      <c r="B142" s="34"/>
      <c r="C142" s="244" t="s">
        <v>152</v>
      </c>
      <c r="D142" s="244" t="s">
        <v>166</v>
      </c>
      <c r="E142" s="245" t="s">
        <v>353</v>
      </c>
      <c r="F142" s="246" t="s">
        <v>354</v>
      </c>
      <c r="G142" s="247" t="s">
        <v>174</v>
      </c>
      <c r="H142" s="248">
        <v>125</v>
      </c>
      <c r="I142" s="249"/>
      <c r="J142" s="248">
        <f t="shared" si="5"/>
        <v>0</v>
      </c>
      <c r="K142" s="250"/>
      <c r="L142" s="251"/>
      <c r="M142" s="252" t="s">
        <v>1</v>
      </c>
      <c r="N142" s="253" t="s">
        <v>42</v>
      </c>
      <c r="O142" s="70"/>
      <c r="P142" s="216">
        <f t="shared" si="6"/>
        <v>0</v>
      </c>
      <c r="Q142" s="216">
        <v>1.09E-3</v>
      </c>
      <c r="R142" s="216">
        <f t="shared" si="7"/>
        <v>0.13625000000000001</v>
      </c>
      <c r="S142" s="216">
        <v>0</v>
      </c>
      <c r="T142" s="217">
        <f t="shared" si="8"/>
        <v>0</v>
      </c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R142" s="218" t="s">
        <v>338</v>
      </c>
      <c r="AT142" s="218" t="s">
        <v>166</v>
      </c>
      <c r="AU142" s="218" t="s">
        <v>85</v>
      </c>
      <c r="AY142" s="16" t="s">
        <v>131</v>
      </c>
      <c r="BE142" s="219">
        <f t="shared" si="9"/>
        <v>0</v>
      </c>
      <c r="BF142" s="219">
        <f t="shared" si="10"/>
        <v>0</v>
      </c>
      <c r="BG142" s="219">
        <f t="shared" si="11"/>
        <v>0</v>
      </c>
      <c r="BH142" s="219">
        <f t="shared" si="12"/>
        <v>0</v>
      </c>
      <c r="BI142" s="219">
        <f t="shared" si="13"/>
        <v>0</v>
      </c>
      <c r="BJ142" s="16" t="s">
        <v>85</v>
      </c>
      <c r="BK142" s="220">
        <f t="shared" si="14"/>
        <v>0</v>
      </c>
      <c r="BL142" s="16" t="s">
        <v>259</v>
      </c>
      <c r="BM142" s="218" t="s">
        <v>7</v>
      </c>
    </row>
    <row r="143" spans="1:65" s="2" customFormat="1" ht="16.5" customHeight="1">
      <c r="A143" s="33"/>
      <c r="B143" s="34"/>
      <c r="C143" s="207" t="s">
        <v>175</v>
      </c>
      <c r="D143" s="207" t="s">
        <v>132</v>
      </c>
      <c r="E143" s="208" t="s">
        <v>355</v>
      </c>
      <c r="F143" s="209" t="s">
        <v>356</v>
      </c>
      <c r="G143" s="210" t="s">
        <v>174</v>
      </c>
      <c r="H143" s="211">
        <v>85</v>
      </c>
      <c r="I143" s="212"/>
      <c r="J143" s="211">
        <f t="shared" si="5"/>
        <v>0</v>
      </c>
      <c r="K143" s="213"/>
      <c r="L143" s="38"/>
      <c r="M143" s="214" t="s">
        <v>1</v>
      </c>
      <c r="N143" s="215" t="s">
        <v>42</v>
      </c>
      <c r="O143" s="70"/>
      <c r="P143" s="216">
        <f t="shared" si="6"/>
        <v>0</v>
      </c>
      <c r="Q143" s="216">
        <v>0</v>
      </c>
      <c r="R143" s="216">
        <f t="shared" si="7"/>
        <v>0</v>
      </c>
      <c r="S143" s="216">
        <v>0</v>
      </c>
      <c r="T143" s="217">
        <f t="shared" si="8"/>
        <v>0</v>
      </c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R143" s="218" t="s">
        <v>259</v>
      </c>
      <c r="AT143" s="218" t="s">
        <v>132</v>
      </c>
      <c r="AU143" s="218" t="s">
        <v>85</v>
      </c>
      <c r="AY143" s="16" t="s">
        <v>131</v>
      </c>
      <c r="BE143" s="219">
        <f t="shared" si="9"/>
        <v>0</v>
      </c>
      <c r="BF143" s="219">
        <f t="shared" si="10"/>
        <v>0</v>
      </c>
      <c r="BG143" s="219">
        <f t="shared" si="11"/>
        <v>0</v>
      </c>
      <c r="BH143" s="219">
        <f t="shared" si="12"/>
        <v>0</v>
      </c>
      <c r="BI143" s="219">
        <f t="shared" si="13"/>
        <v>0</v>
      </c>
      <c r="BJ143" s="16" t="s">
        <v>85</v>
      </c>
      <c r="BK143" s="220">
        <f t="shared" si="14"/>
        <v>0</v>
      </c>
      <c r="BL143" s="16" t="s">
        <v>259</v>
      </c>
      <c r="BM143" s="218" t="s">
        <v>178</v>
      </c>
    </row>
    <row r="144" spans="1:65" s="2" customFormat="1" ht="16.5" customHeight="1">
      <c r="A144" s="33"/>
      <c r="B144" s="34"/>
      <c r="C144" s="244" t="s">
        <v>158</v>
      </c>
      <c r="D144" s="244" t="s">
        <v>166</v>
      </c>
      <c r="E144" s="245" t="s">
        <v>357</v>
      </c>
      <c r="F144" s="246" t="s">
        <v>358</v>
      </c>
      <c r="G144" s="247" t="s">
        <v>174</v>
      </c>
      <c r="H144" s="248">
        <v>85</v>
      </c>
      <c r="I144" s="249"/>
      <c r="J144" s="248">
        <f t="shared" si="5"/>
        <v>0</v>
      </c>
      <c r="K144" s="250"/>
      <c r="L144" s="251"/>
      <c r="M144" s="252" t="s">
        <v>1</v>
      </c>
      <c r="N144" s="253" t="s">
        <v>42</v>
      </c>
      <c r="O144" s="70"/>
      <c r="P144" s="216">
        <f t="shared" si="6"/>
        <v>0</v>
      </c>
      <c r="Q144" s="216">
        <v>5.1000000000000004E-4</v>
      </c>
      <c r="R144" s="216">
        <f t="shared" si="7"/>
        <v>4.335E-2</v>
      </c>
      <c r="S144" s="216">
        <v>0</v>
      </c>
      <c r="T144" s="217">
        <f t="shared" si="8"/>
        <v>0</v>
      </c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R144" s="218" t="s">
        <v>338</v>
      </c>
      <c r="AT144" s="218" t="s">
        <v>166</v>
      </c>
      <c r="AU144" s="218" t="s">
        <v>85</v>
      </c>
      <c r="AY144" s="16" t="s">
        <v>131</v>
      </c>
      <c r="BE144" s="219">
        <f t="shared" si="9"/>
        <v>0</v>
      </c>
      <c r="BF144" s="219">
        <f t="shared" si="10"/>
        <v>0</v>
      </c>
      <c r="BG144" s="219">
        <f t="shared" si="11"/>
        <v>0</v>
      </c>
      <c r="BH144" s="219">
        <f t="shared" si="12"/>
        <v>0</v>
      </c>
      <c r="BI144" s="219">
        <f t="shared" si="13"/>
        <v>0</v>
      </c>
      <c r="BJ144" s="16" t="s">
        <v>85</v>
      </c>
      <c r="BK144" s="220">
        <f t="shared" si="14"/>
        <v>0</v>
      </c>
      <c r="BL144" s="16" t="s">
        <v>259</v>
      </c>
      <c r="BM144" s="218" t="s">
        <v>181</v>
      </c>
    </row>
    <row r="145" spans="1:65" s="2" customFormat="1" ht="24" customHeight="1">
      <c r="A145" s="33"/>
      <c r="B145" s="34"/>
      <c r="C145" s="207" t="s">
        <v>182</v>
      </c>
      <c r="D145" s="207" t="s">
        <v>132</v>
      </c>
      <c r="E145" s="208" t="s">
        <v>359</v>
      </c>
      <c r="F145" s="209" t="s">
        <v>360</v>
      </c>
      <c r="G145" s="210" t="s">
        <v>174</v>
      </c>
      <c r="H145" s="211">
        <v>6</v>
      </c>
      <c r="I145" s="212"/>
      <c r="J145" s="211">
        <f t="shared" si="5"/>
        <v>0</v>
      </c>
      <c r="K145" s="213"/>
      <c r="L145" s="38"/>
      <c r="M145" s="214" t="s">
        <v>1</v>
      </c>
      <c r="N145" s="215" t="s">
        <v>42</v>
      </c>
      <c r="O145" s="70"/>
      <c r="P145" s="216">
        <f t="shared" si="6"/>
        <v>0</v>
      </c>
      <c r="Q145" s="216">
        <v>0</v>
      </c>
      <c r="R145" s="216">
        <f t="shared" si="7"/>
        <v>0</v>
      </c>
      <c r="S145" s="216">
        <v>0</v>
      </c>
      <c r="T145" s="217">
        <f t="shared" si="8"/>
        <v>0</v>
      </c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R145" s="218" t="s">
        <v>259</v>
      </c>
      <c r="AT145" s="218" t="s">
        <v>132</v>
      </c>
      <c r="AU145" s="218" t="s">
        <v>85</v>
      </c>
      <c r="AY145" s="16" t="s">
        <v>131</v>
      </c>
      <c r="BE145" s="219">
        <f t="shared" si="9"/>
        <v>0</v>
      </c>
      <c r="BF145" s="219">
        <f t="shared" si="10"/>
        <v>0</v>
      </c>
      <c r="BG145" s="219">
        <f t="shared" si="11"/>
        <v>0</v>
      </c>
      <c r="BH145" s="219">
        <f t="shared" si="12"/>
        <v>0</v>
      </c>
      <c r="BI145" s="219">
        <f t="shared" si="13"/>
        <v>0</v>
      </c>
      <c r="BJ145" s="16" t="s">
        <v>85</v>
      </c>
      <c r="BK145" s="220">
        <f t="shared" si="14"/>
        <v>0</v>
      </c>
      <c r="BL145" s="16" t="s">
        <v>259</v>
      </c>
      <c r="BM145" s="218" t="s">
        <v>185</v>
      </c>
    </row>
    <row r="146" spans="1:65" s="2" customFormat="1" ht="16.5" customHeight="1">
      <c r="A146" s="33"/>
      <c r="B146" s="34"/>
      <c r="C146" s="244" t="s">
        <v>162</v>
      </c>
      <c r="D146" s="244" t="s">
        <v>166</v>
      </c>
      <c r="E146" s="245" t="s">
        <v>361</v>
      </c>
      <c r="F146" s="246" t="s">
        <v>362</v>
      </c>
      <c r="G146" s="247" t="s">
        <v>174</v>
      </c>
      <c r="H146" s="248">
        <v>6</v>
      </c>
      <c r="I146" s="249"/>
      <c r="J146" s="248">
        <f t="shared" si="5"/>
        <v>0</v>
      </c>
      <c r="K146" s="250"/>
      <c r="L146" s="251"/>
      <c r="M146" s="252" t="s">
        <v>1</v>
      </c>
      <c r="N146" s="253" t="s">
        <v>42</v>
      </c>
      <c r="O146" s="70"/>
      <c r="P146" s="216">
        <f t="shared" si="6"/>
        <v>0</v>
      </c>
      <c r="Q146" s="216">
        <v>1.58E-3</v>
      </c>
      <c r="R146" s="216">
        <f t="shared" si="7"/>
        <v>9.4800000000000006E-3</v>
      </c>
      <c r="S146" s="216">
        <v>0</v>
      </c>
      <c r="T146" s="217">
        <f t="shared" si="8"/>
        <v>0</v>
      </c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R146" s="218" t="s">
        <v>338</v>
      </c>
      <c r="AT146" s="218" t="s">
        <v>166</v>
      </c>
      <c r="AU146" s="218" t="s">
        <v>85</v>
      </c>
      <c r="AY146" s="16" t="s">
        <v>131</v>
      </c>
      <c r="BE146" s="219">
        <f t="shared" si="9"/>
        <v>0</v>
      </c>
      <c r="BF146" s="219">
        <f t="shared" si="10"/>
        <v>0</v>
      </c>
      <c r="BG146" s="219">
        <f t="shared" si="11"/>
        <v>0</v>
      </c>
      <c r="BH146" s="219">
        <f t="shared" si="12"/>
        <v>0</v>
      </c>
      <c r="BI146" s="219">
        <f t="shared" si="13"/>
        <v>0</v>
      </c>
      <c r="BJ146" s="16" t="s">
        <v>85</v>
      </c>
      <c r="BK146" s="220">
        <f t="shared" si="14"/>
        <v>0</v>
      </c>
      <c r="BL146" s="16" t="s">
        <v>259</v>
      </c>
      <c r="BM146" s="218" t="s">
        <v>188</v>
      </c>
    </row>
    <row r="147" spans="1:65" s="2" customFormat="1" ht="16.5" customHeight="1">
      <c r="A147" s="33"/>
      <c r="B147" s="34"/>
      <c r="C147" s="207" t="s">
        <v>189</v>
      </c>
      <c r="D147" s="207" t="s">
        <v>132</v>
      </c>
      <c r="E147" s="208" t="s">
        <v>363</v>
      </c>
      <c r="F147" s="209" t="s">
        <v>364</v>
      </c>
      <c r="G147" s="210" t="s">
        <v>174</v>
      </c>
      <c r="H147" s="211">
        <v>6</v>
      </c>
      <c r="I147" s="212"/>
      <c r="J147" s="211">
        <f t="shared" si="5"/>
        <v>0</v>
      </c>
      <c r="K147" s="213"/>
      <c r="L147" s="38"/>
      <c r="M147" s="214" t="s">
        <v>1</v>
      </c>
      <c r="N147" s="215" t="s">
        <v>42</v>
      </c>
      <c r="O147" s="70"/>
      <c r="P147" s="216">
        <f t="shared" si="6"/>
        <v>0</v>
      </c>
      <c r="Q147" s="216">
        <v>0</v>
      </c>
      <c r="R147" s="216">
        <f t="shared" si="7"/>
        <v>0</v>
      </c>
      <c r="S147" s="216">
        <v>0</v>
      </c>
      <c r="T147" s="217">
        <f t="shared" si="8"/>
        <v>0</v>
      </c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R147" s="218" t="s">
        <v>259</v>
      </c>
      <c r="AT147" s="218" t="s">
        <v>132</v>
      </c>
      <c r="AU147" s="218" t="s">
        <v>85</v>
      </c>
      <c r="AY147" s="16" t="s">
        <v>131</v>
      </c>
      <c r="BE147" s="219">
        <f t="shared" si="9"/>
        <v>0</v>
      </c>
      <c r="BF147" s="219">
        <f t="shared" si="10"/>
        <v>0</v>
      </c>
      <c r="BG147" s="219">
        <f t="shared" si="11"/>
        <v>0</v>
      </c>
      <c r="BH147" s="219">
        <f t="shared" si="12"/>
        <v>0</v>
      </c>
      <c r="BI147" s="219">
        <f t="shared" si="13"/>
        <v>0</v>
      </c>
      <c r="BJ147" s="16" t="s">
        <v>85</v>
      </c>
      <c r="BK147" s="220">
        <f t="shared" si="14"/>
        <v>0</v>
      </c>
      <c r="BL147" s="16" t="s">
        <v>259</v>
      </c>
      <c r="BM147" s="218" t="s">
        <v>192</v>
      </c>
    </row>
    <row r="148" spans="1:65" s="2" customFormat="1" ht="16.5" customHeight="1">
      <c r="A148" s="33"/>
      <c r="B148" s="34"/>
      <c r="C148" s="244" t="s">
        <v>157</v>
      </c>
      <c r="D148" s="244" t="s">
        <v>166</v>
      </c>
      <c r="E148" s="245" t="s">
        <v>365</v>
      </c>
      <c r="F148" s="246" t="s">
        <v>366</v>
      </c>
      <c r="G148" s="247" t="s">
        <v>174</v>
      </c>
      <c r="H148" s="248">
        <v>6</v>
      </c>
      <c r="I148" s="249"/>
      <c r="J148" s="248">
        <f t="shared" si="5"/>
        <v>0</v>
      </c>
      <c r="K148" s="250"/>
      <c r="L148" s="251"/>
      <c r="M148" s="252" t="s">
        <v>1</v>
      </c>
      <c r="N148" s="253" t="s">
        <v>42</v>
      </c>
      <c r="O148" s="70"/>
      <c r="P148" s="216">
        <f t="shared" si="6"/>
        <v>0</v>
      </c>
      <c r="Q148" s="216">
        <v>2.4199999999999998E-3</v>
      </c>
      <c r="R148" s="216">
        <f t="shared" si="7"/>
        <v>1.4519999999999998E-2</v>
      </c>
      <c r="S148" s="216">
        <v>0</v>
      </c>
      <c r="T148" s="217">
        <f t="shared" si="8"/>
        <v>0</v>
      </c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R148" s="218" t="s">
        <v>338</v>
      </c>
      <c r="AT148" s="218" t="s">
        <v>166</v>
      </c>
      <c r="AU148" s="218" t="s">
        <v>85</v>
      </c>
      <c r="AY148" s="16" t="s">
        <v>131</v>
      </c>
      <c r="BE148" s="219">
        <f t="shared" si="9"/>
        <v>0</v>
      </c>
      <c r="BF148" s="219">
        <f t="shared" si="10"/>
        <v>0</v>
      </c>
      <c r="BG148" s="219">
        <f t="shared" si="11"/>
        <v>0</v>
      </c>
      <c r="BH148" s="219">
        <f t="shared" si="12"/>
        <v>0</v>
      </c>
      <c r="BI148" s="219">
        <f t="shared" si="13"/>
        <v>0</v>
      </c>
      <c r="BJ148" s="16" t="s">
        <v>85</v>
      </c>
      <c r="BK148" s="220">
        <f t="shared" si="14"/>
        <v>0</v>
      </c>
      <c r="BL148" s="16" t="s">
        <v>259</v>
      </c>
      <c r="BM148" s="218" t="s">
        <v>169</v>
      </c>
    </row>
    <row r="149" spans="1:65" s="2" customFormat="1" ht="16.5" customHeight="1">
      <c r="A149" s="33"/>
      <c r="B149" s="34"/>
      <c r="C149" s="207" t="s">
        <v>195</v>
      </c>
      <c r="D149" s="207" t="s">
        <v>132</v>
      </c>
      <c r="E149" s="208" t="s">
        <v>367</v>
      </c>
      <c r="F149" s="209" t="s">
        <v>368</v>
      </c>
      <c r="G149" s="210" t="s">
        <v>174</v>
      </c>
      <c r="H149" s="211">
        <v>24</v>
      </c>
      <c r="I149" s="212"/>
      <c r="J149" s="211">
        <f t="shared" si="5"/>
        <v>0</v>
      </c>
      <c r="K149" s="213"/>
      <c r="L149" s="38"/>
      <c r="M149" s="214" t="s">
        <v>1</v>
      </c>
      <c r="N149" s="215" t="s">
        <v>42</v>
      </c>
      <c r="O149" s="70"/>
      <c r="P149" s="216">
        <f t="shared" si="6"/>
        <v>0</v>
      </c>
      <c r="Q149" s="216">
        <v>0</v>
      </c>
      <c r="R149" s="216">
        <f t="shared" si="7"/>
        <v>0</v>
      </c>
      <c r="S149" s="216">
        <v>0</v>
      </c>
      <c r="T149" s="217">
        <f t="shared" si="8"/>
        <v>0</v>
      </c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R149" s="218" t="s">
        <v>259</v>
      </c>
      <c r="AT149" s="218" t="s">
        <v>132</v>
      </c>
      <c r="AU149" s="218" t="s">
        <v>85</v>
      </c>
      <c r="AY149" s="16" t="s">
        <v>131</v>
      </c>
      <c r="BE149" s="219">
        <f t="shared" si="9"/>
        <v>0</v>
      </c>
      <c r="BF149" s="219">
        <f t="shared" si="10"/>
        <v>0</v>
      </c>
      <c r="BG149" s="219">
        <f t="shared" si="11"/>
        <v>0</v>
      </c>
      <c r="BH149" s="219">
        <f t="shared" si="12"/>
        <v>0</v>
      </c>
      <c r="BI149" s="219">
        <f t="shared" si="13"/>
        <v>0</v>
      </c>
      <c r="BJ149" s="16" t="s">
        <v>85</v>
      </c>
      <c r="BK149" s="220">
        <f t="shared" si="14"/>
        <v>0</v>
      </c>
      <c r="BL149" s="16" t="s">
        <v>259</v>
      </c>
      <c r="BM149" s="218" t="s">
        <v>198</v>
      </c>
    </row>
    <row r="150" spans="1:65" s="2" customFormat="1" ht="24" customHeight="1">
      <c r="A150" s="33"/>
      <c r="B150" s="34"/>
      <c r="C150" s="244" t="s">
        <v>170</v>
      </c>
      <c r="D150" s="244" t="s">
        <v>166</v>
      </c>
      <c r="E150" s="245" t="s">
        <v>369</v>
      </c>
      <c r="F150" s="246" t="s">
        <v>370</v>
      </c>
      <c r="G150" s="247" t="s">
        <v>174</v>
      </c>
      <c r="H150" s="248">
        <v>24</v>
      </c>
      <c r="I150" s="249"/>
      <c r="J150" s="248">
        <f t="shared" si="5"/>
        <v>0</v>
      </c>
      <c r="K150" s="250"/>
      <c r="L150" s="251"/>
      <c r="M150" s="252" t="s">
        <v>1</v>
      </c>
      <c r="N150" s="253" t="s">
        <v>42</v>
      </c>
      <c r="O150" s="70"/>
      <c r="P150" s="216">
        <f t="shared" si="6"/>
        <v>0</v>
      </c>
      <c r="Q150" s="216">
        <v>9.6000000000000002E-4</v>
      </c>
      <c r="R150" s="216">
        <f t="shared" si="7"/>
        <v>2.3040000000000001E-2</v>
      </c>
      <c r="S150" s="216">
        <v>0</v>
      </c>
      <c r="T150" s="217">
        <f t="shared" si="8"/>
        <v>0</v>
      </c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R150" s="218" t="s">
        <v>338</v>
      </c>
      <c r="AT150" s="218" t="s">
        <v>166</v>
      </c>
      <c r="AU150" s="218" t="s">
        <v>85</v>
      </c>
      <c r="AY150" s="16" t="s">
        <v>131</v>
      </c>
      <c r="BE150" s="219">
        <f t="shared" si="9"/>
        <v>0</v>
      </c>
      <c r="BF150" s="219">
        <f t="shared" si="10"/>
        <v>0</v>
      </c>
      <c r="BG150" s="219">
        <f t="shared" si="11"/>
        <v>0</v>
      </c>
      <c r="BH150" s="219">
        <f t="shared" si="12"/>
        <v>0</v>
      </c>
      <c r="BI150" s="219">
        <f t="shared" si="13"/>
        <v>0</v>
      </c>
      <c r="BJ150" s="16" t="s">
        <v>85</v>
      </c>
      <c r="BK150" s="220">
        <f t="shared" si="14"/>
        <v>0</v>
      </c>
      <c r="BL150" s="16" t="s">
        <v>259</v>
      </c>
      <c r="BM150" s="218" t="s">
        <v>201</v>
      </c>
    </row>
    <row r="151" spans="1:65" s="2" customFormat="1" ht="24" customHeight="1">
      <c r="A151" s="33"/>
      <c r="B151" s="34"/>
      <c r="C151" s="207" t="s">
        <v>202</v>
      </c>
      <c r="D151" s="207" t="s">
        <v>132</v>
      </c>
      <c r="E151" s="208" t="s">
        <v>371</v>
      </c>
      <c r="F151" s="209" t="s">
        <v>372</v>
      </c>
      <c r="G151" s="210" t="s">
        <v>174</v>
      </c>
      <c r="H151" s="211">
        <v>14</v>
      </c>
      <c r="I151" s="212"/>
      <c r="J151" s="211">
        <f t="shared" si="5"/>
        <v>0</v>
      </c>
      <c r="K151" s="213"/>
      <c r="L151" s="38"/>
      <c r="M151" s="214" t="s">
        <v>1</v>
      </c>
      <c r="N151" s="215" t="s">
        <v>42</v>
      </c>
      <c r="O151" s="70"/>
      <c r="P151" s="216">
        <f t="shared" si="6"/>
        <v>0</v>
      </c>
      <c r="Q151" s="216">
        <v>0</v>
      </c>
      <c r="R151" s="216">
        <f t="shared" si="7"/>
        <v>0</v>
      </c>
      <c r="S151" s="216">
        <v>0</v>
      </c>
      <c r="T151" s="217">
        <f t="shared" si="8"/>
        <v>0</v>
      </c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R151" s="218" t="s">
        <v>259</v>
      </c>
      <c r="AT151" s="218" t="s">
        <v>132</v>
      </c>
      <c r="AU151" s="218" t="s">
        <v>85</v>
      </c>
      <c r="AY151" s="16" t="s">
        <v>131</v>
      </c>
      <c r="BE151" s="219">
        <f t="shared" si="9"/>
        <v>0</v>
      </c>
      <c r="BF151" s="219">
        <f t="shared" si="10"/>
        <v>0</v>
      </c>
      <c r="BG151" s="219">
        <f t="shared" si="11"/>
        <v>0</v>
      </c>
      <c r="BH151" s="219">
        <f t="shared" si="12"/>
        <v>0</v>
      </c>
      <c r="BI151" s="219">
        <f t="shared" si="13"/>
        <v>0</v>
      </c>
      <c r="BJ151" s="16" t="s">
        <v>85</v>
      </c>
      <c r="BK151" s="220">
        <f t="shared" si="14"/>
        <v>0</v>
      </c>
      <c r="BL151" s="16" t="s">
        <v>259</v>
      </c>
      <c r="BM151" s="218" t="s">
        <v>205</v>
      </c>
    </row>
    <row r="152" spans="1:65" s="2" customFormat="1" ht="16.5" customHeight="1">
      <c r="A152" s="33"/>
      <c r="B152" s="34"/>
      <c r="C152" s="244" t="s">
        <v>7</v>
      </c>
      <c r="D152" s="244" t="s">
        <v>166</v>
      </c>
      <c r="E152" s="245" t="s">
        <v>373</v>
      </c>
      <c r="F152" s="246" t="s">
        <v>374</v>
      </c>
      <c r="G152" s="247" t="s">
        <v>174</v>
      </c>
      <c r="H152" s="248">
        <v>14</v>
      </c>
      <c r="I152" s="249"/>
      <c r="J152" s="248">
        <f t="shared" si="5"/>
        <v>0</v>
      </c>
      <c r="K152" s="250"/>
      <c r="L152" s="251"/>
      <c r="M152" s="252" t="s">
        <v>1</v>
      </c>
      <c r="N152" s="253" t="s">
        <v>42</v>
      </c>
      <c r="O152" s="70"/>
      <c r="P152" s="216">
        <f t="shared" si="6"/>
        <v>0</v>
      </c>
      <c r="Q152" s="216">
        <v>6.0999999999999997E-4</v>
      </c>
      <c r="R152" s="216">
        <f t="shared" si="7"/>
        <v>8.539999999999999E-3</v>
      </c>
      <c r="S152" s="216">
        <v>0</v>
      </c>
      <c r="T152" s="217">
        <f t="shared" si="8"/>
        <v>0</v>
      </c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R152" s="218" t="s">
        <v>338</v>
      </c>
      <c r="AT152" s="218" t="s">
        <v>166</v>
      </c>
      <c r="AU152" s="218" t="s">
        <v>85</v>
      </c>
      <c r="AY152" s="16" t="s">
        <v>131</v>
      </c>
      <c r="BE152" s="219">
        <f t="shared" si="9"/>
        <v>0</v>
      </c>
      <c r="BF152" s="219">
        <f t="shared" si="10"/>
        <v>0</v>
      </c>
      <c r="BG152" s="219">
        <f t="shared" si="11"/>
        <v>0</v>
      </c>
      <c r="BH152" s="219">
        <f t="shared" si="12"/>
        <v>0</v>
      </c>
      <c r="BI152" s="219">
        <f t="shared" si="13"/>
        <v>0</v>
      </c>
      <c r="BJ152" s="16" t="s">
        <v>85</v>
      </c>
      <c r="BK152" s="220">
        <f t="shared" si="14"/>
        <v>0</v>
      </c>
      <c r="BL152" s="16" t="s">
        <v>259</v>
      </c>
      <c r="BM152" s="218" t="s">
        <v>208</v>
      </c>
    </row>
    <row r="153" spans="1:65" s="2" customFormat="1" ht="16.5" customHeight="1">
      <c r="A153" s="33"/>
      <c r="B153" s="34"/>
      <c r="C153" s="207" t="s">
        <v>209</v>
      </c>
      <c r="D153" s="207" t="s">
        <v>132</v>
      </c>
      <c r="E153" s="208" t="s">
        <v>375</v>
      </c>
      <c r="F153" s="209" t="s">
        <v>376</v>
      </c>
      <c r="G153" s="210" t="s">
        <v>174</v>
      </c>
      <c r="H153" s="211">
        <v>10</v>
      </c>
      <c r="I153" s="212"/>
      <c r="J153" s="211">
        <f t="shared" si="5"/>
        <v>0</v>
      </c>
      <c r="K153" s="213"/>
      <c r="L153" s="38"/>
      <c r="M153" s="214" t="s">
        <v>1</v>
      </c>
      <c r="N153" s="215" t="s">
        <v>42</v>
      </c>
      <c r="O153" s="70"/>
      <c r="P153" s="216">
        <f t="shared" si="6"/>
        <v>0</v>
      </c>
      <c r="Q153" s="216">
        <v>0</v>
      </c>
      <c r="R153" s="216">
        <f t="shared" si="7"/>
        <v>0</v>
      </c>
      <c r="S153" s="216">
        <v>0</v>
      </c>
      <c r="T153" s="217">
        <f t="shared" si="8"/>
        <v>0</v>
      </c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R153" s="218" t="s">
        <v>259</v>
      </c>
      <c r="AT153" s="218" t="s">
        <v>132</v>
      </c>
      <c r="AU153" s="218" t="s">
        <v>85</v>
      </c>
      <c r="AY153" s="16" t="s">
        <v>131</v>
      </c>
      <c r="BE153" s="219">
        <f t="shared" si="9"/>
        <v>0</v>
      </c>
      <c r="BF153" s="219">
        <f t="shared" si="10"/>
        <v>0</v>
      </c>
      <c r="BG153" s="219">
        <f t="shared" si="11"/>
        <v>0</v>
      </c>
      <c r="BH153" s="219">
        <f t="shared" si="12"/>
        <v>0</v>
      </c>
      <c r="BI153" s="219">
        <f t="shared" si="13"/>
        <v>0</v>
      </c>
      <c r="BJ153" s="16" t="s">
        <v>85</v>
      </c>
      <c r="BK153" s="220">
        <f t="shared" si="14"/>
        <v>0</v>
      </c>
      <c r="BL153" s="16" t="s">
        <v>259</v>
      </c>
      <c r="BM153" s="218" t="s">
        <v>213</v>
      </c>
    </row>
    <row r="154" spans="1:65" s="2" customFormat="1" ht="24" customHeight="1">
      <c r="A154" s="33"/>
      <c r="B154" s="34"/>
      <c r="C154" s="244" t="s">
        <v>178</v>
      </c>
      <c r="D154" s="244" t="s">
        <v>166</v>
      </c>
      <c r="E154" s="245" t="s">
        <v>377</v>
      </c>
      <c r="F154" s="246" t="s">
        <v>378</v>
      </c>
      <c r="G154" s="247" t="s">
        <v>174</v>
      </c>
      <c r="H154" s="248">
        <v>10</v>
      </c>
      <c r="I154" s="249"/>
      <c r="J154" s="248">
        <f t="shared" si="5"/>
        <v>0</v>
      </c>
      <c r="K154" s="250"/>
      <c r="L154" s="251"/>
      <c r="M154" s="252" t="s">
        <v>1</v>
      </c>
      <c r="N154" s="253" t="s">
        <v>42</v>
      </c>
      <c r="O154" s="70"/>
      <c r="P154" s="216">
        <f t="shared" si="6"/>
        <v>0</v>
      </c>
      <c r="Q154" s="216">
        <v>1E-4</v>
      </c>
      <c r="R154" s="216">
        <f t="shared" si="7"/>
        <v>1E-3</v>
      </c>
      <c r="S154" s="216">
        <v>0</v>
      </c>
      <c r="T154" s="217">
        <f t="shared" si="8"/>
        <v>0</v>
      </c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R154" s="218" t="s">
        <v>338</v>
      </c>
      <c r="AT154" s="218" t="s">
        <v>166</v>
      </c>
      <c r="AU154" s="218" t="s">
        <v>85</v>
      </c>
      <c r="AY154" s="16" t="s">
        <v>131</v>
      </c>
      <c r="BE154" s="219">
        <f t="shared" si="9"/>
        <v>0</v>
      </c>
      <c r="BF154" s="219">
        <f t="shared" si="10"/>
        <v>0</v>
      </c>
      <c r="BG154" s="219">
        <f t="shared" si="11"/>
        <v>0</v>
      </c>
      <c r="BH154" s="219">
        <f t="shared" si="12"/>
        <v>0</v>
      </c>
      <c r="BI154" s="219">
        <f t="shared" si="13"/>
        <v>0</v>
      </c>
      <c r="BJ154" s="16" t="s">
        <v>85</v>
      </c>
      <c r="BK154" s="220">
        <f t="shared" si="14"/>
        <v>0</v>
      </c>
      <c r="BL154" s="16" t="s">
        <v>259</v>
      </c>
      <c r="BM154" s="218" t="s">
        <v>216</v>
      </c>
    </row>
    <row r="155" spans="1:65" s="2" customFormat="1" ht="16.5" customHeight="1">
      <c r="A155" s="33"/>
      <c r="B155" s="34"/>
      <c r="C155" s="207" t="s">
        <v>218</v>
      </c>
      <c r="D155" s="207" t="s">
        <v>132</v>
      </c>
      <c r="E155" s="208" t="s">
        <v>379</v>
      </c>
      <c r="F155" s="209" t="s">
        <v>380</v>
      </c>
      <c r="G155" s="210" t="s">
        <v>174</v>
      </c>
      <c r="H155" s="211">
        <v>6</v>
      </c>
      <c r="I155" s="212"/>
      <c r="J155" s="211">
        <f t="shared" si="5"/>
        <v>0</v>
      </c>
      <c r="K155" s="213"/>
      <c r="L155" s="38"/>
      <c r="M155" s="214" t="s">
        <v>1</v>
      </c>
      <c r="N155" s="215" t="s">
        <v>42</v>
      </c>
      <c r="O155" s="70"/>
      <c r="P155" s="216">
        <f t="shared" si="6"/>
        <v>0</v>
      </c>
      <c r="Q155" s="216">
        <v>0</v>
      </c>
      <c r="R155" s="216">
        <f t="shared" si="7"/>
        <v>0</v>
      </c>
      <c r="S155" s="216">
        <v>0</v>
      </c>
      <c r="T155" s="217">
        <f t="shared" si="8"/>
        <v>0</v>
      </c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R155" s="218" t="s">
        <v>259</v>
      </c>
      <c r="AT155" s="218" t="s">
        <v>132</v>
      </c>
      <c r="AU155" s="218" t="s">
        <v>85</v>
      </c>
      <c r="AY155" s="16" t="s">
        <v>131</v>
      </c>
      <c r="BE155" s="219">
        <f t="shared" si="9"/>
        <v>0</v>
      </c>
      <c r="BF155" s="219">
        <f t="shared" si="10"/>
        <v>0</v>
      </c>
      <c r="BG155" s="219">
        <f t="shared" si="11"/>
        <v>0</v>
      </c>
      <c r="BH155" s="219">
        <f t="shared" si="12"/>
        <v>0</v>
      </c>
      <c r="BI155" s="219">
        <f t="shared" si="13"/>
        <v>0</v>
      </c>
      <c r="BJ155" s="16" t="s">
        <v>85</v>
      </c>
      <c r="BK155" s="220">
        <f t="shared" si="14"/>
        <v>0</v>
      </c>
      <c r="BL155" s="16" t="s">
        <v>259</v>
      </c>
      <c r="BM155" s="218" t="s">
        <v>221</v>
      </c>
    </row>
    <row r="156" spans="1:65" s="2" customFormat="1" ht="16.5" customHeight="1">
      <c r="A156" s="33"/>
      <c r="B156" s="34"/>
      <c r="C156" s="244" t="s">
        <v>181</v>
      </c>
      <c r="D156" s="244" t="s">
        <v>166</v>
      </c>
      <c r="E156" s="245" t="s">
        <v>381</v>
      </c>
      <c r="F156" s="246" t="s">
        <v>382</v>
      </c>
      <c r="G156" s="247" t="s">
        <v>174</v>
      </c>
      <c r="H156" s="248">
        <v>6</v>
      </c>
      <c r="I156" s="249"/>
      <c r="J156" s="248">
        <f t="shared" si="5"/>
        <v>0</v>
      </c>
      <c r="K156" s="250"/>
      <c r="L156" s="251"/>
      <c r="M156" s="252" t="s">
        <v>1</v>
      </c>
      <c r="N156" s="253" t="s">
        <v>42</v>
      </c>
      <c r="O156" s="70"/>
      <c r="P156" s="216">
        <f t="shared" si="6"/>
        <v>0</v>
      </c>
      <c r="Q156" s="216">
        <v>7.2999999999999996E-4</v>
      </c>
      <c r="R156" s="216">
        <f t="shared" si="7"/>
        <v>4.3800000000000002E-3</v>
      </c>
      <c r="S156" s="216">
        <v>0</v>
      </c>
      <c r="T156" s="217">
        <f t="shared" si="8"/>
        <v>0</v>
      </c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R156" s="218" t="s">
        <v>338</v>
      </c>
      <c r="AT156" s="218" t="s">
        <v>166</v>
      </c>
      <c r="AU156" s="218" t="s">
        <v>85</v>
      </c>
      <c r="AY156" s="16" t="s">
        <v>131</v>
      </c>
      <c r="BE156" s="219">
        <f t="shared" si="9"/>
        <v>0</v>
      </c>
      <c r="BF156" s="219">
        <f t="shared" si="10"/>
        <v>0</v>
      </c>
      <c r="BG156" s="219">
        <f t="shared" si="11"/>
        <v>0</v>
      </c>
      <c r="BH156" s="219">
        <f t="shared" si="12"/>
        <v>0</v>
      </c>
      <c r="BI156" s="219">
        <f t="shared" si="13"/>
        <v>0</v>
      </c>
      <c r="BJ156" s="16" t="s">
        <v>85</v>
      </c>
      <c r="BK156" s="220">
        <f t="shared" si="14"/>
        <v>0</v>
      </c>
      <c r="BL156" s="16" t="s">
        <v>259</v>
      </c>
      <c r="BM156" s="218" t="s">
        <v>226</v>
      </c>
    </row>
    <row r="157" spans="1:65" s="2" customFormat="1" ht="16.5" customHeight="1">
      <c r="A157" s="33"/>
      <c r="B157" s="34"/>
      <c r="C157" s="207" t="s">
        <v>229</v>
      </c>
      <c r="D157" s="207" t="s">
        <v>132</v>
      </c>
      <c r="E157" s="208" t="s">
        <v>383</v>
      </c>
      <c r="F157" s="209" t="s">
        <v>384</v>
      </c>
      <c r="G157" s="210" t="s">
        <v>174</v>
      </c>
      <c r="H157" s="211">
        <v>6</v>
      </c>
      <c r="I157" s="212"/>
      <c r="J157" s="211">
        <f t="shared" si="5"/>
        <v>0</v>
      </c>
      <c r="K157" s="213"/>
      <c r="L157" s="38"/>
      <c r="M157" s="214" t="s">
        <v>1</v>
      </c>
      <c r="N157" s="215" t="s">
        <v>42</v>
      </c>
      <c r="O157" s="70"/>
      <c r="P157" s="216">
        <f t="shared" si="6"/>
        <v>0</v>
      </c>
      <c r="Q157" s="216">
        <v>0</v>
      </c>
      <c r="R157" s="216">
        <f t="shared" si="7"/>
        <v>0</v>
      </c>
      <c r="S157" s="216">
        <v>0</v>
      </c>
      <c r="T157" s="217">
        <f t="shared" si="8"/>
        <v>0</v>
      </c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R157" s="218" t="s">
        <v>259</v>
      </c>
      <c r="AT157" s="218" t="s">
        <v>132</v>
      </c>
      <c r="AU157" s="218" t="s">
        <v>85</v>
      </c>
      <c r="AY157" s="16" t="s">
        <v>131</v>
      </c>
      <c r="BE157" s="219">
        <f t="shared" si="9"/>
        <v>0</v>
      </c>
      <c r="BF157" s="219">
        <f t="shared" si="10"/>
        <v>0</v>
      </c>
      <c r="BG157" s="219">
        <f t="shared" si="11"/>
        <v>0</v>
      </c>
      <c r="BH157" s="219">
        <f t="shared" si="12"/>
        <v>0</v>
      </c>
      <c r="BI157" s="219">
        <f t="shared" si="13"/>
        <v>0</v>
      </c>
      <c r="BJ157" s="16" t="s">
        <v>85</v>
      </c>
      <c r="BK157" s="220">
        <f t="shared" si="14"/>
        <v>0</v>
      </c>
      <c r="BL157" s="16" t="s">
        <v>259</v>
      </c>
      <c r="BM157" s="218" t="s">
        <v>232</v>
      </c>
    </row>
    <row r="158" spans="1:65" s="2" customFormat="1" ht="16.5" customHeight="1">
      <c r="A158" s="33"/>
      <c r="B158" s="34"/>
      <c r="C158" s="244" t="s">
        <v>185</v>
      </c>
      <c r="D158" s="244" t="s">
        <v>166</v>
      </c>
      <c r="E158" s="245" t="s">
        <v>385</v>
      </c>
      <c r="F158" s="246" t="s">
        <v>386</v>
      </c>
      <c r="G158" s="247" t="s">
        <v>174</v>
      </c>
      <c r="H158" s="248">
        <v>6</v>
      </c>
      <c r="I158" s="249"/>
      <c r="J158" s="248">
        <f t="shared" si="5"/>
        <v>0</v>
      </c>
      <c r="K158" s="250"/>
      <c r="L158" s="251"/>
      <c r="M158" s="252" t="s">
        <v>1</v>
      </c>
      <c r="N158" s="253" t="s">
        <v>42</v>
      </c>
      <c r="O158" s="70"/>
      <c r="P158" s="216">
        <f t="shared" si="6"/>
        <v>0</v>
      </c>
      <c r="Q158" s="216">
        <v>3.8999999999999999E-4</v>
      </c>
      <c r="R158" s="216">
        <f t="shared" si="7"/>
        <v>2.3400000000000001E-3</v>
      </c>
      <c r="S158" s="216">
        <v>0</v>
      </c>
      <c r="T158" s="217">
        <f t="shared" si="8"/>
        <v>0</v>
      </c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R158" s="218" t="s">
        <v>338</v>
      </c>
      <c r="AT158" s="218" t="s">
        <v>166</v>
      </c>
      <c r="AU158" s="218" t="s">
        <v>85</v>
      </c>
      <c r="AY158" s="16" t="s">
        <v>131</v>
      </c>
      <c r="BE158" s="219">
        <f t="shared" si="9"/>
        <v>0</v>
      </c>
      <c r="BF158" s="219">
        <f t="shared" si="10"/>
        <v>0</v>
      </c>
      <c r="BG158" s="219">
        <f t="shared" si="11"/>
        <v>0</v>
      </c>
      <c r="BH158" s="219">
        <f t="shared" si="12"/>
        <v>0</v>
      </c>
      <c r="BI158" s="219">
        <f t="shared" si="13"/>
        <v>0</v>
      </c>
      <c r="BJ158" s="16" t="s">
        <v>85</v>
      </c>
      <c r="BK158" s="220">
        <f t="shared" si="14"/>
        <v>0</v>
      </c>
      <c r="BL158" s="16" t="s">
        <v>259</v>
      </c>
      <c r="BM158" s="218" t="s">
        <v>236</v>
      </c>
    </row>
    <row r="159" spans="1:65" s="2" customFormat="1" ht="16.5" customHeight="1">
      <c r="A159" s="33"/>
      <c r="B159" s="34"/>
      <c r="C159" s="207" t="s">
        <v>237</v>
      </c>
      <c r="D159" s="207" t="s">
        <v>132</v>
      </c>
      <c r="E159" s="208" t="s">
        <v>387</v>
      </c>
      <c r="F159" s="209" t="s">
        <v>388</v>
      </c>
      <c r="G159" s="210" t="s">
        <v>174</v>
      </c>
      <c r="H159" s="211">
        <v>6</v>
      </c>
      <c r="I159" s="212"/>
      <c r="J159" s="211">
        <f t="shared" si="5"/>
        <v>0</v>
      </c>
      <c r="K159" s="213"/>
      <c r="L159" s="38"/>
      <c r="M159" s="214" t="s">
        <v>1</v>
      </c>
      <c r="N159" s="215" t="s">
        <v>42</v>
      </c>
      <c r="O159" s="70"/>
      <c r="P159" s="216">
        <f t="shared" si="6"/>
        <v>0</v>
      </c>
      <c r="Q159" s="216">
        <v>0</v>
      </c>
      <c r="R159" s="216">
        <f t="shared" si="7"/>
        <v>0</v>
      </c>
      <c r="S159" s="216">
        <v>0</v>
      </c>
      <c r="T159" s="217">
        <f t="shared" si="8"/>
        <v>0</v>
      </c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R159" s="218" t="s">
        <v>259</v>
      </c>
      <c r="AT159" s="218" t="s">
        <v>132</v>
      </c>
      <c r="AU159" s="218" t="s">
        <v>85</v>
      </c>
      <c r="AY159" s="16" t="s">
        <v>131</v>
      </c>
      <c r="BE159" s="219">
        <f t="shared" si="9"/>
        <v>0</v>
      </c>
      <c r="BF159" s="219">
        <f t="shared" si="10"/>
        <v>0</v>
      </c>
      <c r="BG159" s="219">
        <f t="shared" si="11"/>
        <v>0</v>
      </c>
      <c r="BH159" s="219">
        <f t="shared" si="12"/>
        <v>0</v>
      </c>
      <c r="BI159" s="219">
        <f t="shared" si="13"/>
        <v>0</v>
      </c>
      <c r="BJ159" s="16" t="s">
        <v>85</v>
      </c>
      <c r="BK159" s="220">
        <f t="shared" si="14"/>
        <v>0</v>
      </c>
      <c r="BL159" s="16" t="s">
        <v>259</v>
      </c>
      <c r="BM159" s="218" t="s">
        <v>240</v>
      </c>
    </row>
    <row r="160" spans="1:65" s="2" customFormat="1" ht="16.5" customHeight="1">
      <c r="A160" s="33"/>
      <c r="B160" s="34"/>
      <c r="C160" s="244" t="s">
        <v>188</v>
      </c>
      <c r="D160" s="244" t="s">
        <v>166</v>
      </c>
      <c r="E160" s="245" t="s">
        <v>389</v>
      </c>
      <c r="F160" s="246" t="s">
        <v>390</v>
      </c>
      <c r="G160" s="247" t="s">
        <v>174</v>
      </c>
      <c r="H160" s="248">
        <v>6</v>
      </c>
      <c r="I160" s="249"/>
      <c r="J160" s="248">
        <f t="shared" si="5"/>
        <v>0</v>
      </c>
      <c r="K160" s="250"/>
      <c r="L160" s="251"/>
      <c r="M160" s="252" t="s">
        <v>1</v>
      </c>
      <c r="N160" s="253" t="s">
        <v>42</v>
      </c>
      <c r="O160" s="70"/>
      <c r="P160" s="216">
        <f t="shared" si="6"/>
        <v>0</v>
      </c>
      <c r="Q160" s="216">
        <v>6.4000000000000005E-4</v>
      </c>
      <c r="R160" s="216">
        <f t="shared" si="7"/>
        <v>3.8400000000000005E-3</v>
      </c>
      <c r="S160" s="216">
        <v>0</v>
      </c>
      <c r="T160" s="217">
        <f t="shared" si="8"/>
        <v>0</v>
      </c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R160" s="218" t="s">
        <v>338</v>
      </c>
      <c r="AT160" s="218" t="s">
        <v>166</v>
      </c>
      <c r="AU160" s="218" t="s">
        <v>85</v>
      </c>
      <c r="AY160" s="16" t="s">
        <v>131</v>
      </c>
      <c r="BE160" s="219">
        <f t="shared" si="9"/>
        <v>0</v>
      </c>
      <c r="BF160" s="219">
        <f t="shared" si="10"/>
        <v>0</v>
      </c>
      <c r="BG160" s="219">
        <f t="shared" si="11"/>
        <v>0</v>
      </c>
      <c r="BH160" s="219">
        <f t="shared" si="12"/>
        <v>0</v>
      </c>
      <c r="BI160" s="219">
        <f t="shared" si="13"/>
        <v>0</v>
      </c>
      <c r="BJ160" s="16" t="s">
        <v>85</v>
      </c>
      <c r="BK160" s="220">
        <f t="shared" si="14"/>
        <v>0</v>
      </c>
      <c r="BL160" s="16" t="s">
        <v>259</v>
      </c>
      <c r="BM160" s="218" t="s">
        <v>243</v>
      </c>
    </row>
    <row r="161" spans="1:65" s="2" customFormat="1" ht="24" customHeight="1">
      <c r="A161" s="33"/>
      <c r="B161" s="34"/>
      <c r="C161" s="207" t="s">
        <v>244</v>
      </c>
      <c r="D161" s="207" t="s">
        <v>132</v>
      </c>
      <c r="E161" s="208" t="s">
        <v>391</v>
      </c>
      <c r="F161" s="209" t="s">
        <v>392</v>
      </c>
      <c r="G161" s="210" t="s">
        <v>174</v>
      </c>
      <c r="H161" s="211">
        <v>18</v>
      </c>
      <c r="I161" s="212"/>
      <c r="J161" s="211">
        <f t="shared" si="5"/>
        <v>0</v>
      </c>
      <c r="K161" s="213"/>
      <c r="L161" s="38"/>
      <c r="M161" s="214" t="s">
        <v>1</v>
      </c>
      <c r="N161" s="215" t="s">
        <v>42</v>
      </c>
      <c r="O161" s="70"/>
      <c r="P161" s="216">
        <f t="shared" si="6"/>
        <v>0</v>
      </c>
      <c r="Q161" s="216">
        <v>0</v>
      </c>
      <c r="R161" s="216">
        <f t="shared" si="7"/>
        <v>0</v>
      </c>
      <c r="S161" s="216">
        <v>0</v>
      </c>
      <c r="T161" s="217">
        <f t="shared" si="8"/>
        <v>0</v>
      </c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R161" s="218" t="s">
        <v>259</v>
      </c>
      <c r="AT161" s="218" t="s">
        <v>132</v>
      </c>
      <c r="AU161" s="218" t="s">
        <v>85</v>
      </c>
      <c r="AY161" s="16" t="s">
        <v>131</v>
      </c>
      <c r="BE161" s="219">
        <f t="shared" si="9"/>
        <v>0</v>
      </c>
      <c r="BF161" s="219">
        <f t="shared" si="10"/>
        <v>0</v>
      </c>
      <c r="BG161" s="219">
        <f t="shared" si="11"/>
        <v>0</v>
      </c>
      <c r="BH161" s="219">
        <f t="shared" si="12"/>
        <v>0</v>
      </c>
      <c r="BI161" s="219">
        <f t="shared" si="13"/>
        <v>0</v>
      </c>
      <c r="BJ161" s="16" t="s">
        <v>85</v>
      </c>
      <c r="BK161" s="220">
        <f t="shared" si="14"/>
        <v>0</v>
      </c>
      <c r="BL161" s="16" t="s">
        <v>259</v>
      </c>
      <c r="BM161" s="218" t="s">
        <v>247</v>
      </c>
    </row>
    <row r="162" spans="1:65" s="2" customFormat="1" ht="24" customHeight="1">
      <c r="A162" s="33"/>
      <c r="B162" s="34"/>
      <c r="C162" s="244" t="s">
        <v>192</v>
      </c>
      <c r="D162" s="244" t="s">
        <v>166</v>
      </c>
      <c r="E162" s="245" t="s">
        <v>393</v>
      </c>
      <c r="F162" s="246" t="s">
        <v>394</v>
      </c>
      <c r="G162" s="247" t="s">
        <v>174</v>
      </c>
      <c r="H162" s="248">
        <v>18</v>
      </c>
      <c r="I162" s="249"/>
      <c r="J162" s="248">
        <f t="shared" si="5"/>
        <v>0</v>
      </c>
      <c r="K162" s="250"/>
      <c r="L162" s="251"/>
      <c r="M162" s="252" t="s">
        <v>1</v>
      </c>
      <c r="N162" s="253" t="s">
        <v>42</v>
      </c>
      <c r="O162" s="70"/>
      <c r="P162" s="216">
        <f t="shared" si="6"/>
        <v>0</v>
      </c>
      <c r="Q162" s="216">
        <v>5.1000000000000004E-4</v>
      </c>
      <c r="R162" s="216">
        <f t="shared" si="7"/>
        <v>9.1800000000000007E-3</v>
      </c>
      <c r="S162" s="216">
        <v>0</v>
      </c>
      <c r="T162" s="217">
        <f t="shared" si="8"/>
        <v>0</v>
      </c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R162" s="218" t="s">
        <v>338</v>
      </c>
      <c r="AT162" s="218" t="s">
        <v>166</v>
      </c>
      <c r="AU162" s="218" t="s">
        <v>85</v>
      </c>
      <c r="AY162" s="16" t="s">
        <v>131</v>
      </c>
      <c r="BE162" s="219">
        <f t="shared" si="9"/>
        <v>0</v>
      </c>
      <c r="BF162" s="219">
        <f t="shared" si="10"/>
        <v>0</v>
      </c>
      <c r="BG162" s="219">
        <f t="shared" si="11"/>
        <v>0</v>
      </c>
      <c r="BH162" s="219">
        <f t="shared" si="12"/>
        <v>0</v>
      </c>
      <c r="BI162" s="219">
        <f t="shared" si="13"/>
        <v>0</v>
      </c>
      <c r="BJ162" s="16" t="s">
        <v>85</v>
      </c>
      <c r="BK162" s="220">
        <f t="shared" si="14"/>
        <v>0</v>
      </c>
      <c r="BL162" s="16" t="s">
        <v>259</v>
      </c>
      <c r="BM162" s="218" t="s">
        <v>250</v>
      </c>
    </row>
    <row r="163" spans="1:65" s="2" customFormat="1" ht="16.5" customHeight="1">
      <c r="A163" s="33"/>
      <c r="B163" s="34"/>
      <c r="C163" s="207" t="s">
        <v>253</v>
      </c>
      <c r="D163" s="207" t="s">
        <v>132</v>
      </c>
      <c r="E163" s="208" t="s">
        <v>395</v>
      </c>
      <c r="F163" s="209" t="s">
        <v>396</v>
      </c>
      <c r="G163" s="210" t="s">
        <v>225</v>
      </c>
      <c r="H163" s="212"/>
      <c r="I163" s="212"/>
      <c r="J163" s="211">
        <f t="shared" si="5"/>
        <v>0</v>
      </c>
      <c r="K163" s="213"/>
      <c r="L163" s="38"/>
      <c r="M163" s="214" t="s">
        <v>1</v>
      </c>
      <c r="N163" s="215" t="s">
        <v>42</v>
      </c>
      <c r="O163" s="70"/>
      <c r="P163" s="216">
        <f t="shared" si="6"/>
        <v>0</v>
      </c>
      <c r="Q163" s="216">
        <v>0</v>
      </c>
      <c r="R163" s="216">
        <f t="shared" si="7"/>
        <v>0</v>
      </c>
      <c r="S163" s="216">
        <v>0</v>
      </c>
      <c r="T163" s="217">
        <f t="shared" si="8"/>
        <v>0</v>
      </c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R163" s="218" t="s">
        <v>259</v>
      </c>
      <c r="AT163" s="218" t="s">
        <v>132</v>
      </c>
      <c r="AU163" s="218" t="s">
        <v>85</v>
      </c>
      <c r="AY163" s="16" t="s">
        <v>131</v>
      </c>
      <c r="BE163" s="219">
        <f t="shared" si="9"/>
        <v>0</v>
      </c>
      <c r="BF163" s="219">
        <f t="shared" si="10"/>
        <v>0</v>
      </c>
      <c r="BG163" s="219">
        <f t="shared" si="11"/>
        <v>0</v>
      </c>
      <c r="BH163" s="219">
        <f t="shared" si="12"/>
        <v>0</v>
      </c>
      <c r="BI163" s="219">
        <f t="shared" si="13"/>
        <v>0</v>
      </c>
      <c r="BJ163" s="16" t="s">
        <v>85</v>
      </c>
      <c r="BK163" s="220">
        <f t="shared" si="14"/>
        <v>0</v>
      </c>
      <c r="BL163" s="16" t="s">
        <v>259</v>
      </c>
      <c r="BM163" s="218" t="s">
        <v>256</v>
      </c>
    </row>
    <row r="164" spans="1:65" s="2" customFormat="1" ht="16.5" customHeight="1">
      <c r="A164" s="33"/>
      <c r="B164" s="34"/>
      <c r="C164" s="207" t="s">
        <v>169</v>
      </c>
      <c r="D164" s="207" t="s">
        <v>132</v>
      </c>
      <c r="E164" s="208" t="s">
        <v>397</v>
      </c>
      <c r="F164" s="209" t="s">
        <v>398</v>
      </c>
      <c r="G164" s="210" t="s">
        <v>225</v>
      </c>
      <c r="H164" s="212"/>
      <c r="I164" s="212"/>
      <c r="J164" s="211">
        <f t="shared" si="5"/>
        <v>0</v>
      </c>
      <c r="K164" s="213"/>
      <c r="L164" s="38"/>
      <c r="M164" s="214" t="s">
        <v>1</v>
      </c>
      <c r="N164" s="215" t="s">
        <v>42</v>
      </c>
      <c r="O164" s="70"/>
      <c r="P164" s="216">
        <f t="shared" si="6"/>
        <v>0</v>
      </c>
      <c r="Q164" s="216">
        <v>0</v>
      </c>
      <c r="R164" s="216">
        <f t="shared" si="7"/>
        <v>0</v>
      </c>
      <c r="S164" s="216">
        <v>0</v>
      </c>
      <c r="T164" s="217">
        <f t="shared" si="8"/>
        <v>0</v>
      </c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R164" s="218" t="s">
        <v>259</v>
      </c>
      <c r="AT164" s="218" t="s">
        <v>132</v>
      </c>
      <c r="AU164" s="218" t="s">
        <v>85</v>
      </c>
      <c r="AY164" s="16" t="s">
        <v>131</v>
      </c>
      <c r="BE164" s="219">
        <f t="shared" si="9"/>
        <v>0</v>
      </c>
      <c r="BF164" s="219">
        <f t="shared" si="10"/>
        <v>0</v>
      </c>
      <c r="BG164" s="219">
        <f t="shared" si="11"/>
        <v>0</v>
      </c>
      <c r="BH164" s="219">
        <f t="shared" si="12"/>
        <v>0</v>
      </c>
      <c r="BI164" s="219">
        <f t="shared" si="13"/>
        <v>0</v>
      </c>
      <c r="BJ164" s="16" t="s">
        <v>85</v>
      </c>
      <c r="BK164" s="220">
        <f t="shared" si="14"/>
        <v>0</v>
      </c>
      <c r="BL164" s="16" t="s">
        <v>259</v>
      </c>
      <c r="BM164" s="218" t="s">
        <v>259</v>
      </c>
    </row>
    <row r="165" spans="1:65" s="2" customFormat="1" ht="16.5" customHeight="1">
      <c r="A165" s="33"/>
      <c r="B165" s="34"/>
      <c r="C165" s="207" t="s">
        <v>260</v>
      </c>
      <c r="D165" s="207" t="s">
        <v>132</v>
      </c>
      <c r="E165" s="208" t="s">
        <v>399</v>
      </c>
      <c r="F165" s="209" t="s">
        <v>400</v>
      </c>
      <c r="G165" s="210" t="s">
        <v>225</v>
      </c>
      <c r="H165" s="212"/>
      <c r="I165" s="212"/>
      <c r="J165" s="211">
        <f t="shared" si="5"/>
        <v>0</v>
      </c>
      <c r="K165" s="213"/>
      <c r="L165" s="38"/>
      <c r="M165" s="214" t="s">
        <v>1</v>
      </c>
      <c r="N165" s="215" t="s">
        <v>42</v>
      </c>
      <c r="O165" s="70"/>
      <c r="P165" s="216">
        <f t="shared" si="6"/>
        <v>0</v>
      </c>
      <c r="Q165" s="216">
        <v>0</v>
      </c>
      <c r="R165" s="216">
        <f t="shared" si="7"/>
        <v>0</v>
      </c>
      <c r="S165" s="216">
        <v>0</v>
      </c>
      <c r="T165" s="217">
        <f t="shared" si="8"/>
        <v>0</v>
      </c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R165" s="218" t="s">
        <v>259</v>
      </c>
      <c r="AT165" s="218" t="s">
        <v>132</v>
      </c>
      <c r="AU165" s="218" t="s">
        <v>85</v>
      </c>
      <c r="AY165" s="16" t="s">
        <v>131</v>
      </c>
      <c r="BE165" s="219">
        <f t="shared" si="9"/>
        <v>0</v>
      </c>
      <c r="BF165" s="219">
        <f t="shared" si="10"/>
        <v>0</v>
      </c>
      <c r="BG165" s="219">
        <f t="shared" si="11"/>
        <v>0</v>
      </c>
      <c r="BH165" s="219">
        <f t="shared" si="12"/>
        <v>0</v>
      </c>
      <c r="BI165" s="219">
        <f t="shared" si="13"/>
        <v>0</v>
      </c>
      <c r="BJ165" s="16" t="s">
        <v>85</v>
      </c>
      <c r="BK165" s="220">
        <f t="shared" si="14"/>
        <v>0</v>
      </c>
      <c r="BL165" s="16" t="s">
        <v>259</v>
      </c>
      <c r="BM165" s="218" t="s">
        <v>263</v>
      </c>
    </row>
    <row r="166" spans="1:65" s="11" customFormat="1" ht="22.9" customHeight="1">
      <c r="B166" s="193"/>
      <c r="C166" s="194"/>
      <c r="D166" s="195" t="s">
        <v>75</v>
      </c>
      <c r="E166" s="266" t="s">
        <v>401</v>
      </c>
      <c r="F166" s="266" t="s">
        <v>402</v>
      </c>
      <c r="G166" s="194"/>
      <c r="H166" s="194"/>
      <c r="I166" s="197"/>
      <c r="J166" s="267">
        <f>BK166</f>
        <v>0</v>
      </c>
      <c r="K166" s="194"/>
      <c r="L166" s="199"/>
      <c r="M166" s="200"/>
      <c r="N166" s="201"/>
      <c r="O166" s="201"/>
      <c r="P166" s="202">
        <f>SUM(P167:P169)</f>
        <v>0</v>
      </c>
      <c r="Q166" s="201"/>
      <c r="R166" s="202">
        <f>SUM(R167:R169)</f>
        <v>0</v>
      </c>
      <c r="S166" s="201"/>
      <c r="T166" s="203">
        <f>SUM(T167:T169)</f>
        <v>0</v>
      </c>
      <c r="AR166" s="204" t="s">
        <v>88</v>
      </c>
      <c r="AT166" s="205" t="s">
        <v>75</v>
      </c>
      <c r="AU166" s="205" t="s">
        <v>81</v>
      </c>
      <c r="AY166" s="204" t="s">
        <v>131</v>
      </c>
      <c r="BK166" s="206">
        <f>SUM(BK167:BK169)</f>
        <v>0</v>
      </c>
    </row>
    <row r="167" spans="1:65" s="2" customFormat="1" ht="24" customHeight="1">
      <c r="A167" s="33"/>
      <c r="B167" s="34"/>
      <c r="C167" s="207" t="s">
        <v>198</v>
      </c>
      <c r="D167" s="207" t="s">
        <v>132</v>
      </c>
      <c r="E167" s="208" t="s">
        <v>403</v>
      </c>
      <c r="F167" s="209" t="s">
        <v>404</v>
      </c>
      <c r="G167" s="210" t="s">
        <v>268</v>
      </c>
      <c r="H167" s="211">
        <v>45</v>
      </c>
      <c r="I167" s="212"/>
      <c r="J167" s="211">
        <f>ROUND(I167*H167,3)</f>
        <v>0</v>
      </c>
      <c r="K167" s="213"/>
      <c r="L167" s="38"/>
      <c r="M167" s="214" t="s">
        <v>1</v>
      </c>
      <c r="N167" s="215" t="s">
        <v>42</v>
      </c>
      <c r="O167" s="70"/>
      <c r="P167" s="216">
        <f>O167*H167</f>
        <v>0</v>
      </c>
      <c r="Q167" s="216">
        <v>0</v>
      </c>
      <c r="R167" s="216">
        <f>Q167*H167</f>
        <v>0</v>
      </c>
      <c r="S167" s="216">
        <v>0</v>
      </c>
      <c r="T167" s="217">
        <f>S167*H167</f>
        <v>0</v>
      </c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R167" s="218" t="s">
        <v>259</v>
      </c>
      <c r="AT167" s="218" t="s">
        <v>132</v>
      </c>
      <c r="AU167" s="218" t="s">
        <v>85</v>
      </c>
      <c r="AY167" s="16" t="s">
        <v>131</v>
      </c>
      <c r="BE167" s="219">
        <f>IF(N167="základná",J167,0)</f>
        <v>0</v>
      </c>
      <c r="BF167" s="219">
        <f>IF(N167="znížená",J167,0)</f>
        <v>0</v>
      </c>
      <c r="BG167" s="219">
        <f>IF(N167="zákl. prenesená",J167,0)</f>
        <v>0</v>
      </c>
      <c r="BH167" s="219">
        <f>IF(N167="zníž. prenesená",J167,0)</f>
        <v>0</v>
      </c>
      <c r="BI167" s="219">
        <f>IF(N167="nulová",J167,0)</f>
        <v>0</v>
      </c>
      <c r="BJ167" s="16" t="s">
        <v>85</v>
      </c>
      <c r="BK167" s="220">
        <f>ROUND(I167*H167,3)</f>
        <v>0</v>
      </c>
      <c r="BL167" s="16" t="s">
        <v>259</v>
      </c>
      <c r="BM167" s="218" t="s">
        <v>269</v>
      </c>
    </row>
    <row r="168" spans="1:65" s="2" customFormat="1" ht="24" customHeight="1">
      <c r="A168" s="33"/>
      <c r="B168" s="34"/>
      <c r="C168" s="207" t="s">
        <v>270</v>
      </c>
      <c r="D168" s="207" t="s">
        <v>132</v>
      </c>
      <c r="E168" s="208" t="s">
        <v>405</v>
      </c>
      <c r="F168" s="209" t="s">
        <v>406</v>
      </c>
      <c r="G168" s="210" t="s">
        <v>268</v>
      </c>
      <c r="H168" s="211">
        <v>45</v>
      </c>
      <c r="I168" s="212"/>
      <c r="J168" s="211">
        <f>ROUND(I168*H168,3)</f>
        <v>0</v>
      </c>
      <c r="K168" s="213"/>
      <c r="L168" s="38"/>
      <c r="M168" s="214" t="s">
        <v>1</v>
      </c>
      <c r="N168" s="215" t="s">
        <v>42</v>
      </c>
      <c r="O168" s="70"/>
      <c r="P168" s="216">
        <f>O168*H168</f>
        <v>0</v>
      </c>
      <c r="Q168" s="216">
        <v>0</v>
      </c>
      <c r="R168" s="216">
        <f>Q168*H168</f>
        <v>0</v>
      </c>
      <c r="S168" s="216">
        <v>0</v>
      </c>
      <c r="T168" s="217">
        <f>S168*H168</f>
        <v>0</v>
      </c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R168" s="218" t="s">
        <v>259</v>
      </c>
      <c r="AT168" s="218" t="s">
        <v>132</v>
      </c>
      <c r="AU168" s="218" t="s">
        <v>85</v>
      </c>
      <c r="AY168" s="16" t="s">
        <v>131</v>
      </c>
      <c r="BE168" s="219">
        <f>IF(N168="základná",J168,0)</f>
        <v>0</v>
      </c>
      <c r="BF168" s="219">
        <f>IF(N168="znížená",J168,0)</f>
        <v>0</v>
      </c>
      <c r="BG168" s="219">
        <f>IF(N168="zákl. prenesená",J168,0)</f>
        <v>0</v>
      </c>
      <c r="BH168" s="219">
        <f>IF(N168="zníž. prenesená",J168,0)</f>
        <v>0</v>
      </c>
      <c r="BI168" s="219">
        <f>IF(N168="nulová",J168,0)</f>
        <v>0</v>
      </c>
      <c r="BJ168" s="16" t="s">
        <v>85</v>
      </c>
      <c r="BK168" s="220">
        <f>ROUND(I168*H168,3)</f>
        <v>0</v>
      </c>
      <c r="BL168" s="16" t="s">
        <v>259</v>
      </c>
      <c r="BM168" s="218" t="s">
        <v>274</v>
      </c>
    </row>
    <row r="169" spans="1:65" s="2" customFormat="1" ht="16.5" customHeight="1">
      <c r="A169" s="33"/>
      <c r="B169" s="34"/>
      <c r="C169" s="207" t="s">
        <v>201</v>
      </c>
      <c r="D169" s="207" t="s">
        <v>132</v>
      </c>
      <c r="E169" s="208" t="s">
        <v>399</v>
      </c>
      <c r="F169" s="209" t="s">
        <v>400</v>
      </c>
      <c r="G169" s="210" t="s">
        <v>225</v>
      </c>
      <c r="H169" s="212"/>
      <c r="I169" s="212"/>
      <c r="J169" s="211">
        <f>ROUND(I169*H169,3)</f>
        <v>0</v>
      </c>
      <c r="K169" s="213"/>
      <c r="L169" s="38"/>
      <c r="M169" s="214" t="s">
        <v>1</v>
      </c>
      <c r="N169" s="215" t="s">
        <v>42</v>
      </c>
      <c r="O169" s="70"/>
      <c r="P169" s="216">
        <f>O169*H169</f>
        <v>0</v>
      </c>
      <c r="Q169" s="216">
        <v>0</v>
      </c>
      <c r="R169" s="216">
        <f>Q169*H169</f>
        <v>0</v>
      </c>
      <c r="S169" s="216">
        <v>0</v>
      </c>
      <c r="T169" s="217">
        <f>S169*H169</f>
        <v>0</v>
      </c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R169" s="218" t="s">
        <v>259</v>
      </c>
      <c r="AT169" s="218" t="s">
        <v>132</v>
      </c>
      <c r="AU169" s="218" t="s">
        <v>85</v>
      </c>
      <c r="AY169" s="16" t="s">
        <v>131</v>
      </c>
      <c r="BE169" s="219">
        <f>IF(N169="základná",J169,0)</f>
        <v>0</v>
      </c>
      <c r="BF169" s="219">
        <f>IF(N169="znížená",J169,0)</f>
        <v>0</v>
      </c>
      <c r="BG169" s="219">
        <f>IF(N169="zákl. prenesená",J169,0)</f>
        <v>0</v>
      </c>
      <c r="BH169" s="219">
        <f>IF(N169="zníž. prenesená",J169,0)</f>
        <v>0</v>
      </c>
      <c r="BI169" s="219">
        <f>IF(N169="nulová",J169,0)</f>
        <v>0</v>
      </c>
      <c r="BJ169" s="16" t="s">
        <v>85</v>
      </c>
      <c r="BK169" s="220">
        <f>ROUND(I169*H169,3)</f>
        <v>0</v>
      </c>
      <c r="BL169" s="16" t="s">
        <v>259</v>
      </c>
      <c r="BM169" s="218" t="s">
        <v>278</v>
      </c>
    </row>
    <row r="170" spans="1:65" s="11" customFormat="1" ht="25.9" customHeight="1">
      <c r="B170" s="193"/>
      <c r="C170" s="194"/>
      <c r="D170" s="195" t="s">
        <v>75</v>
      </c>
      <c r="E170" s="196" t="s">
        <v>407</v>
      </c>
      <c r="F170" s="196" t="s">
        <v>408</v>
      </c>
      <c r="G170" s="194"/>
      <c r="H170" s="194"/>
      <c r="I170" s="197"/>
      <c r="J170" s="198">
        <f>BK170</f>
        <v>0</v>
      </c>
      <c r="K170" s="194"/>
      <c r="L170" s="199"/>
      <c r="M170" s="200"/>
      <c r="N170" s="201"/>
      <c r="O170" s="201"/>
      <c r="P170" s="202">
        <f>SUM(P171:P172)</f>
        <v>0</v>
      </c>
      <c r="Q170" s="201"/>
      <c r="R170" s="202">
        <f>SUM(R171:R172)</f>
        <v>0</v>
      </c>
      <c r="S170" s="201"/>
      <c r="T170" s="203">
        <f>SUM(T171:T172)</f>
        <v>0</v>
      </c>
      <c r="AR170" s="204" t="s">
        <v>136</v>
      </c>
      <c r="AT170" s="205" t="s">
        <v>75</v>
      </c>
      <c r="AU170" s="205" t="s">
        <v>76</v>
      </c>
      <c r="AY170" s="204" t="s">
        <v>131</v>
      </c>
      <c r="BK170" s="206">
        <f>SUM(BK171:BK172)</f>
        <v>0</v>
      </c>
    </row>
    <row r="171" spans="1:65" s="2" customFormat="1" ht="16.5" customHeight="1">
      <c r="A171" s="33"/>
      <c r="B171" s="34"/>
      <c r="C171" s="207" t="s">
        <v>279</v>
      </c>
      <c r="D171" s="207" t="s">
        <v>132</v>
      </c>
      <c r="E171" s="208" t="s">
        <v>409</v>
      </c>
      <c r="F171" s="209" t="s">
        <v>410</v>
      </c>
      <c r="G171" s="210" t="s">
        <v>411</v>
      </c>
      <c r="H171" s="211">
        <v>30</v>
      </c>
      <c r="I171" s="212"/>
      <c r="J171" s="211">
        <f>ROUND(I171*H171,3)</f>
        <v>0</v>
      </c>
      <c r="K171" s="213"/>
      <c r="L171" s="38"/>
      <c r="M171" s="214" t="s">
        <v>1</v>
      </c>
      <c r="N171" s="215" t="s">
        <v>42</v>
      </c>
      <c r="O171" s="70"/>
      <c r="P171" s="216">
        <f>O171*H171</f>
        <v>0</v>
      </c>
      <c r="Q171" s="216">
        <v>0</v>
      </c>
      <c r="R171" s="216">
        <f>Q171*H171</f>
        <v>0</v>
      </c>
      <c r="S171" s="216">
        <v>0</v>
      </c>
      <c r="T171" s="217">
        <f>S171*H171</f>
        <v>0</v>
      </c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R171" s="218" t="s">
        <v>412</v>
      </c>
      <c r="AT171" s="218" t="s">
        <v>132</v>
      </c>
      <c r="AU171" s="218" t="s">
        <v>81</v>
      </c>
      <c r="AY171" s="16" t="s">
        <v>131</v>
      </c>
      <c r="BE171" s="219">
        <f>IF(N171="základná",J171,0)</f>
        <v>0</v>
      </c>
      <c r="BF171" s="219">
        <f>IF(N171="znížená",J171,0)</f>
        <v>0</v>
      </c>
      <c r="BG171" s="219">
        <f>IF(N171="zákl. prenesená",J171,0)</f>
        <v>0</v>
      </c>
      <c r="BH171" s="219">
        <f>IF(N171="zníž. prenesená",J171,0)</f>
        <v>0</v>
      </c>
      <c r="BI171" s="219">
        <f>IF(N171="nulová",J171,0)</f>
        <v>0</v>
      </c>
      <c r="BJ171" s="16" t="s">
        <v>85</v>
      </c>
      <c r="BK171" s="220">
        <f>ROUND(I171*H171,3)</f>
        <v>0</v>
      </c>
      <c r="BL171" s="16" t="s">
        <v>412</v>
      </c>
      <c r="BM171" s="218" t="s">
        <v>282</v>
      </c>
    </row>
    <row r="172" spans="1:65" s="2" customFormat="1" ht="16.5" customHeight="1">
      <c r="A172" s="33"/>
      <c r="B172" s="34"/>
      <c r="C172" s="207" t="s">
        <v>205</v>
      </c>
      <c r="D172" s="207" t="s">
        <v>132</v>
      </c>
      <c r="E172" s="208" t="s">
        <v>413</v>
      </c>
      <c r="F172" s="209" t="s">
        <v>414</v>
      </c>
      <c r="G172" s="210" t="s">
        <v>411</v>
      </c>
      <c r="H172" s="211">
        <v>15</v>
      </c>
      <c r="I172" s="212"/>
      <c r="J172" s="211">
        <f>ROUND(I172*H172,3)</f>
        <v>0</v>
      </c>
      <c r="K172" s="213"/>
      <c r="L172" s="38"/>
      <c r="M172" s="254" t="s">
        <v>1</v>
      </c>
      <c r="N172" s="255" t="s">
        <v>42</v>
      </c>
      <c r="O172" s="256"/>
      <c r="P172" s="257">
        <f>O172*H172</f>
        <v>0</v>
      </c>
      <c r="Q172" s="257">
        <v>0</v>
      </c>
      <c r="R172" s="257">
        <f>Q172*H172</f>
        <v>0</v>
      </c>
      <c r="S172" s="257">
        <v>0</v>
      </c>
      <c r="T172" s="258">
        <f>S172*H172</f>
        <v>0</v>
      </c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R172" s="218" t="s">
        <v>412</v>
      </c>
      <c r="AT172" s="218" t="s">
        <v>132</v>
      </c>
      <c r="AU172" s="218" t="s">
        <v>81</v>
      </c>
      <c r="AY172" s="16" t="s">
        <v>131</v>
      </c>
      <c r="BE172" s="219">
        <f>IF(N172="základná",J172,0)</f>
        <v>0</v>
      </c>
      <c r="BF172" s="219">
        <f>IF(N172="znížená",J172,0)</f>
        <v>0</v>
      </c>
      <c r="BG172" s="219">
        <f>IF(N172="zákl. prenesená",J172,0)</f>
        <v>0</v>
      </c>
      <c r="BH172" s="219">
        <f>IF(N172="zníž. prenesená",J172,0)</f>
        <v>0</v>
      </c>
      <c r="BI172" s="219">
        <f>IF(N172="nulová",J172,0)</f>
        <v>0</v>
      </c>
      <c r="BJ172" s="16" t="s">
        <v>85</v>
      </c>
      <c r="BK172" s="220">
        <f>ROUND(I172*H172,3)</f>
        <v>0</v>
      </c>
      <c r="BL172" s="16" t="s">
        <v>412</v>
      </c>
      <c r="BM172" s="218" t="s">
        <v>284</v>
      </c>
    </row>
    <row r="173" spans="1:65" s="2" customFormat="1" ht="6.95" customHeight="1">
      <c r="A173" s="33"/>
      <c r="B173" s="53"/>
      <c r="C173" s="54"/>
      <c r="D173" s="54"/>
      <c r="E173" s="54"/>
      <c r="F173" s="54"/>
      <c r="G173" s="54"/>
      <c r="H173" s="54"/>
      <c r="I173" s="153"/>
      <c r="J173" s="54"/>
      <c r="K173" s="54"/>
      <c r="L173" s="38"/>
      <c r="M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</row>
  </sheetData>
  <sheetProtection algorithmName="SHA-512" hashValue="XQ2RUHDGeAYGiUsW+0n0BFsqWbPrH+j+dtAqTA7hkK645NP7AshFfQr2rvIY0slw4erRWz+iaAtw28J8cJeNTA==" saltValue="bmyI17avkFI1hc+rCd3OCSF4wKdAeuiVFOx4Hfz6F1zeTazx6pgWZnID9R5Fbj8D/9becHBzl0CA5ljbS4CJVg==" spinCount="100000" sheet="1" objects="1" scenarios="1" formatColumns="0" formatRows="0" autoFilter="0"/>
  <autoFilter ref="C129:K172"/>
  <mergeCells count="14">
    <mergeCell ref="D108:F108"/>
    <mergeCell ref="E120:H120"/>
    <mergeCell ref="E122:H122"/>
    <mergeCell ref="L2:V2"/>
    <mergeCell ref="E87:H87"/>
    <mergeCell ref="D104:F104"/>
    <mergeCell ref="D105:F105"/>
    <mergeCell ref="D106:F106"/>
    <mergeCell ref="D107:F107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76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07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7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AT2" s="16" t="s">
        <v>90</v>
      </c>
    </row>
    <row r="3" spans="1:46" s="1" customFormat="1" ht="6.95" customHeight="1">
      <c r="B3" s="108"/>
      <c r="C3" s="109"/>
      <c r="D3" s="109"/>
      <c r="E3" s="109"/>
      <c r="F3" s="109"/>
      <c r="G3" s="109"/>
      <c r="H3" s="109"/>
      <c r="I3" s="110"/>
      <c r="J3" s="109"/>
      <c r="K3" s="109"/>
      <c r="L3" s="19"/>
      <c r="AT3" s="16" t="s">
        <v>76</v>
      </c>
    </row>
    <row r="4" spans="1:46" s="1" customFormat="1" ht="24.95" customHeight="1">
      <c r="B4" s="19"/>
      <c r="D4" s="111" t="s">
        <v>91</v>
      </c>
      <c r="I4" s="107"/>
      <c r="L4" s="19"/>
      <c r="M4" s="112" t="s">
        <v>9</v>
      </c>
      <c r="AT4" s="16" t="s">
        <v>4</v>
      </c>
    </row>
    <row r="5" spans="1:46" s="1" customFormat="1" ht="6.95" customHeight="1">
      <c r="B5" s="19"/>
      <c r="I5" s="107"/>
      <c r="L5" s="19"/>
    </row>
    <row r="6" spans="1:46" s="1" customFormat="1" ht="12" customHeight="1">
      <c r="B6" s="19"/>
      <c r="D6" s="113" t="s">
        <v>14</v>
      </c>
      <c r="I6" s="107"/>
      <c r="L6" s="19"/>
    </row>
    <row r="7" spans="1:46" s="1" customFormat="1" ht="16.5" customHeight="1">
      <c r="B7" s="19"/>
      <c r="E7" s="309" t="str">
        <f>'Rekapitulácia stavby'!K6</f>
        <v>Zlepšenie energetickej hospodárnosti ZŠ Malinovského Blok E</v>
      </c>
      <c r="F7" s="310"/>
      <c r="G7" s="310"/>
      <c r="H7" s="310"/>
      <c r="I7" s="107"/>
      <c r="L7" s="19"/>
    </row>
    <row r="8" spans="1:46" s="2" customFormat="1" ht="12" customHeight="1">
      <c r="A8" s="33"/>
      <c r="B8" s="38"/>
      <c r="C8" s="33"/>
      <c r="D8" s="113" t="s">
        <v>92</v>
      </c>
      <c r="E8" s="33"/>
      <c r="F8" s="33"/>
      <c r="G8" s="33"/>
      <c r="H8" s="33"/>
      <c r="I8" s="114"/>
      <c r="J8" s="33"/>
      <c r="K8" s="33"/>
      <c r="L8" s="50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spans="1:46" s="2" customFormat="1" ht="16.5" customHeight="1">
      <c r="A9" s="33"/>
      <c r="B9" s="38"/>
      <c r="C9" s="33"/>
      <c r="D9" s="33"/>
      <c r="E9" s="311" t="s">
        <v>415</v>
      </c>
      <c r="F9" s="312"/>
      <c r="G9" s="312"/>
      <c r="H9" s="312"/>
      <c r="I9" s="114"/>
      <c r="J9" s="33"/>
      <c r="K9" s="33"/>
      <c r="L9" s="50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pans="1:46" s="2" customFormat="1" ht="11.25">
      <c r="A10" s="33"/>
      <c r="B10" s="38"/>
      <c r="C10" s="33"/>
      <c r="D10" s="33"/>
      <c r="E10" s="33"/>
      <c r="F10" s="33"/>
      <c r="G10" s="33"/>
      <c r="H10" s="33"/>
      <c r="I10" s="114"/>
      <c r="J10" s="33"/>
      <c r="K10" s="33"/>
      <c r="L10" s="50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46" s="2" customFormat="1" ht="12" customHeight="1">
      <c r="A11" s="33"/>
      <c r="B11" s="38"/>
      <c r="C11" s="33"/>
      <c r="D11" s="113" t="s">
        <v>16</v>
      </c>
      <c r="E11" s="33"/>
      <c r="F11" s="115" t="s">
        <v>1</v>
      </c>
      <c r="G11" s="33"/>
      <c r="H11" s="33"/>
      <c r="I11" s="116" t="s">
        <v>17</v>
      </c>
      <c r="J11" s="115" t="s">
        <v>1</v>
      </c>
      <c r="K11" s="33"/>
      <c r="L11" s="50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spans="1:46" s="2" customFormat="1" ht="12" customHeight="1">
      <c r="A12" s="33"/>
      <c r="B12" s="38"/>
      <c r="C12" s="33"/>
      <c r="D12" s="113" t="s">
        <v>18</v>
      </c>
      <c r="E12" s="33"/>
      <c r="F12" s="115" t="s">
        <v>19</v>
      </c>
      <c r="G12" s="33"/>
      <c r="H12" s="33"/>
      <c r="I12" s="116" t="s">
        <v>20</v>
      </c>
      <c r="J12" s="117" t="str">
        <f>'Rekapitulácia stavby'!AN8</f>
        <v>13. 9. 2019</v>
      </c>
      <c r="K12" s="33"/>
      <c r="L12" s="50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spans="1:46" s="2" customFormat="1" ht="10.9" customHeight="1">
      <c r="A13" s="33"/>
      <c r="B13" s="38"/>
      <c r="C13" s="33"/>
      <c r="D13" s="33"/>
      <c r="E13" s="33"/>
      <c r="F13" s="33"/>
      <c r="G13" s="33"/>
      <c r="H13" s="33"/>
      <c r="I13" s="114"/>
      <c r="J13" s="33"/>
      <c r="K13" s="33"/>
      <c r="L13" s="50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46" s="2" customFormat="1" ht="12" customHeight="1">
      <c r="A14" s="33"/>
      <c r="B14" s="38"/>
      <c r="C14" s="33"/>
      <c r="D14" s="113" t="s">
        <v>22</v>
      </c>
      <c r="E14" s="33"/>
      <c r="F14" s="33"/>
      <c r="G14" s="33"/>
      <c r="H14" s="33"/>
      <c r="I14" s="116" t="s">
        <v>23</v>
      </c>
      <c r="J14" s="115" t="s">
        <v>24</v>
      </c>
      <c r="K14" s="33"/>
      <c r="L14" s="50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46" s="2" customFormat="1" ht="18" customHeight="1">
      <c r="A15" s="33"/>
      <c r="B15" s="38"/>
      <c r="C15" s="33"/>
      <c r="D15" s="33"/>
      <c r="E15" s="115" t="s">
        <v>25</v>
      </c>
      <c r="F15" s="33"/>
      <c r="G15" s="33"/>
      <c r="H15" s="33"/>
      <c r="I15" s="116" t="s">
        <v>26</v>
      </c>
      <c r="J15" s="115" t="s">
        <v>1</v>
      </c>
      <c r="K15" s="33"/>
      <c r="L15" s="50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46" s="2" customFormat="1" ht="6.95" customHeight="1">
      <c r="A16" s="33"/>
      <c r="B16" s="38"/>
      <c r="C16" s="33"/>
      <c r="D16" s="33"/>
      <c r="E16" s="33"/>
      <c r="F16" s="33"/>
      <c r="G16" s="33"/>
      <c r="H16" s="33"/>
      <c r="I16" s="114"/>
      <c r="J16" s="33"/>
      <c r="K16" s="33"/>
      <c r="L16" s="50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13" t="s">
        <v>27</v>
      </c>
      <c r="E17" s="33"/>
      <c r="F17" s="33"/>
      <c r="G17" s="33"/>
      <c r="H17" s="33"/>
      <c r="I17" s="116" t="s">
        <v>23</v>
      </c>
      <c r="J17" s="29" t="str">
        <f>'Rekapitulácia stavby'!AN13</f>
        <v>Vyplň údaj</v>
      </c>
      <c r="K17" s="33"/>
      <c r="L17" s="50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13" t="str">
        <f>'Rekapitulácia stavby'!E14</f>
        <v>Vyplň údaj</v>
      </c>
      <c r="F18" s="314"/>
      <c r="G18" s="314"/>
      <c r="H18" s="314"/>
      <c r="I18" s="116" t="s">
        <v>26</v>
      </c>
      <c r="J18" s="29" t="str">
        <f>'Rekapitulácia stavby'!AN14</f>
        <v>Vyplň údaj</v>
      </c>
      <c r="K18" s="33"/>
      <c r="L18" s="50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5" customHeight="1">
      <c r="A19" s="33"/>
      <c r="B19" s="38"/>
      <c r="C19" s="33"/>
      <c r="D19" s="33"/>
      <c r="E19" s="33"/>
      <c r="F19" s="33"/>
      <c r="G19" s="33"/>
      <c r="H19" s="33"/>
      <c r="I19" s="114"/>
      <c r="J19" s="33"/>
      <c r="K19" s="33"/>
      <c r="L19" s="50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13" t="s">
        <v>29</v>
      </c>
      <c r="E20" s="33"/>
      <c r="F20" s="33"/>
      <c r="G20" s="33"/>
      <c r="H20" s="33"/>
      <c r="I20" s="116" t="s">
        <v>23</v>
      </c>
      <c r="J20" s="115" t="s">
        <v>1</v>
      </c>
      <c r="K20" s="33"/>
      <c r="L20" s="50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15" t="s">
        <v>30</v>
      </c>
      <c r="F21" s="33"/>
      <c r="G21" s="33"/>
      <c r="H21" s="33"/>
      <c r="I21" s="116" t="s">
        <v>26</v>
      </c>
      <c r="J21" s="115" t="s">
        <v>1</v>
      </c>
      <c r="K21" s="33"/>
      <c r="L21" s="50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5" customHeight="1">
      <c r="A22" s="33"/>
      <c r="B22" s="38"/>
      <c r="C22" s="33"/>
      <c r="D22" s="33"/>
      <c r="E22" s="33"/>
      <c r="F22" s="33"/>
      <c r="G22" s="33"/>
      <c r="H22" s="33"/>
      <c r="I22" s="114"/>
      <c r="J22" s="33"/>
      <c r="K22" s="33"/>
      <c r="L22" s="50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13" t="s">
        <v>33</v>
      </c>
      <c r="E23" s="33"/>
      <c r="F23" s="33"/>
      <c r="G23" s="33"/>
      <c r="H23" s="33"/>
      <c r="I23" s="116" t="s">
        <v>23</v>
      </c>
      <c r="J23" s="115" t="s">
        <v>1</v>
      </c>
      <c r="K23" s="33"/>
      <c r="L23" s="50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15" t="s">
        <v>34</v>
      </c>
      <c r="F24" s="33"/>
      <c r="G24" s="33"/>
      <c r="H24" s="33"/>
      <c r="I24" s="116" t="s">
        <v>26</v>
      </c>
      <c r="J24" s="115" t="s">
        <v>1</v>
      </c>
      <c r="K24" s="33"/>
      <c r="L24" s="50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5" customHeight="1">
      <c r="A25" s="33"/>
      <c r="B25" s="38"/>
      <c r="C25" s="33"/>
      <c r="D25" s="33"/>
      <c r="E25" s="33"/>
      <c r="F25" s="33"/>
      <c r="G25" s="33"/>
      <c r="H25" s="33"/>
      <c r="I25" s="114"/>
      <c r="J25" s="33"/>
      <c r="K25" s="33"/>
      <c r="L25" s="50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13" t="s">
        <v>35</v>
      </c>
      <c r="E26" s="33"/>
      <c r="F26" s="33"/>
      <c r="G26" s="33"/>
      <c r="H26" s="33"/>
      <c r="I26" s="114"/>
      <c r="J26" s="33"/>
      <c r="K26" s="33"/>
      <c r="L26" s="50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6.5" customHeight="1">
      <c r="A27" s="118"/>
      <c r="B27" s="119"/>
      <c r="C27" s="118"/>
      <c r="D27" s="118"/>
      <c r="E27" s="315" t="s">
        <v>1</v>
      </c>
      <c r="F27" s="315"/>
      <c r="G27" s="315"/>
      <c r="H27" s="315"/>
      <c r="I27" s="120"/>
      <c r="J27" s="118"/>
      <c r="K27" s="118"/>
      <c r="L27" s="121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</row>
    <row r="28" spans="1:31" s="2" customFormat="1" ht="6.95" customHeight="1">
      <c r="A28" s="33"/>
      <c r="B28" s="38"/>
      <c r="C28" s="33"/>
      <c r="D28" s="33"/>
      <c r="E28" s="33"/>
      <c r="F28" s="33"/>
      <c r="G28" s="33"/>
      <c r="H28" s="33"/>
      <c r="I28" s="114"/>
      <c r="J28" s="33"/>
      <c r="K28" s="33"/>
      <c r="L28" s="50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5" customHeight="1">
      <c r="A29" s="33"/>
      <c r="B29" s="38"/>
      <c r="C29" s="33"/>
      <c r="D29" s="122"/>
      <c r="E29" s="122"/>
      <c r="F29" s="122"/>
      <c r="G29" s="122"/>
      <c r="H29" s="122"/>
      <c r="I29" s="123"/>
      <c r="J29" s="122"/>
      <c r="K29" s="122"/>
      <c r="L29" s="50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14.45" customHeight="1">
      <c r="A30" s="33"/>
      <c r="B30" s="38"/>
      <c r="C30" s="33"/>
      <c r="D30" s="115" t="s">
        <v>94</v>
      </c>
      <c r="E30" s="33"/>
      <c r="F30" s="33"/>
      <c r="G30" s="33"/>
      <c r="H30" s="33"/>
      <c r="I30" s="114"/>
      <c r="J30" s="124">
        <f>J96</f>
        <v>0</v>
      </c>
      <c r="K30" s="33"/>
      <c r="L30" s="50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14.45" customHeight="1">
      <c r="A31" s="33"/>
      <c r="B31" s="38"/>
      <c r="C31" s="33"/>
      <c r="D31" s="125" t="s">
        <v>95</v>
      </c>
      <c r="E31" s="33"/>
      <c r="F31" s="33"/>
      <c r="G31" s="33"/>
      <c r="H31" s="33"/>
      <c r="I31" s="114"/>
      <c r="J31" s="124">
        <f>J102</f>
        <v>0</v>
      </c>
      <c r="K31" s="33"/>
      <c r="L31" s="50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25.35" customHeight="1">
      <c r="A32" s="33"/>
      <c r="B32" s="38"/>
      <c r="C32" s="33"/>
      <c r="D32" s="126" t="s">
        <v>36</v>
      </c>
      <c r="E32" s="33"/>
      <c r="F32" s="33"/>
      <c r="G32" s="33"/>
      <c r="H32" s="33"/>
      <c r="I32" s="114"/>
      <c r="J32" s="127">
        <f>ROUND(J30 + J31, 2)</f>
        <v>0</v>
      </c>
      <c r="K32" s="33"/>
      <c r="L32" s="50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6.95" customHeight="1">
      <c r="A33" s="33"/>
      <c r="B33" s="38"/>
      <c r="C33" s="33"/>
      <c r="D33" s="122"/>
      <c r="E33" s="122"/>
      <c r="F33" s="122"/>
      <c r="G33" s="122"/>
      <c r="H33" s="122"/>
      <c r="I33" s="123"/>
      <c r="J33" s="122"/>
      <c r="K33" s="122"/>
      <c r="L33" s="50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5" customHeight="1">
      <c r="A34" s="33"/>
      <c r="B34" s="38"/>
      <c r="C34" s="33"/>
      <c r="D34" s="33"/>
      <c r="E34" s="33"/>
      <c r="F34" s="128" t="s">
        <v>38</v>
      </c>
      <c r="G34" s="33"/>
      <c r="H34" s="33"/>
      <c r="I34" s="129" t="s">
        <v>37</v>
      </c>
      <c r="J34" s="128" t="s">
        <v>39</v>
      </c>
      <c r="K34" s="33"/>
      <c r="L34" s="50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5" customHeight="1">
      <c r="A35" s="33"/>
      <c r="B35" s="38"/>
      <c r="C35" s="33"/>
      <c r="D35" s="130" t="s">
        <v>40</v>
      </c>
      <c r="E35" s="113" t="s">
        <v>41</v>
      </c>
      <c r="F35" s="131">
        <f>ROUND((SUM(BE102:BE109) + SUM(BE129:BE175)),  2)</f>
        <v>0</v>
      </c>
      <c r="G35" s="33"/>
      <c r="H35" s="33"/>
      <c r="I35" s="132">
        <v>0.2</v>
      </c>
      <c r="J35" s="131">
        <f>ROUND(((SUM(BE102:BE109) + SUM(BE129:BE175))*I35),  2)</f>
        <v>0</v>
      </c>
      <c r="K35" s="33"/>
      <c r="L35" s="50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5" customHeight="1">
      <c r="A36" s="33"/>
      <c r="B36" s="38"/>
      <c r="C36" s="33"/>
      <c r="D36" s="33"/>
      <c r="E36" s="113" t="s">
        <v>42</v>
      </c>
      <c r="F36" s="131">
        <f>ROUND((SUM(BF102:BF109) + SUM(BF129:BF175)),  2)</f>
        <v>0</v>
      </c>
      <c r="G36" s="33"/>
      <c r="H36" s="33"/>
      <c r="I36" s="132">
        <v>0.2</v>
      </c>
      <c r="J36" s="131">
        <f>ROUND(((SUM(BF102:BF109) + SUM(BF129:BF175))*I36),  2)</f>
        <v>0</v>
      </c>
      <c r="K36" s="33"/>
      <c r="L36" s="50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5" hidden="1" customHeight="1">
      <c r="A37" s="33"/>
      <c r="B37" s="38"/>
      <c r="C37" s="33"/>
      <c r="D37" s="33"/>
      <c r="E37" s="113" t="s">
        <v>43</v>
      </c>
      <c r="F37" s="131">
        <f>ROUND((SUM(BG102:BG109) + SUM(BG129:BG175)),  2)</f>
        <v>0</v>
      </c>
      <c r="G37" s="33"/>
      <c r="H37" s="33"/>
      <c r="I37" s="132">
        <v>0.2</v>
      </c>
      <c r="J37" s="131">
        <f>0</f>
        <v>0</v>
      </c>
      <c r="K37" s="33"/>
      <c r="L37" s="50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14.45" hidden="1" customHeight="1">
      <c r="A38" s="33"/>
      <c r="B38" s="38"/>
      <c r="C38" s="33"/>
      <c r="D38" s="33"/>
      <c r="E38" s="113" t="s">
        <v>44</v>
      </c>
      <c r="F38" s="131">
        <f>ROUND((SUM(BH102:BH109) + SUM(BH129:BH175)),  2)</f>
        <v>0</v>
      </c>
      <c r="G38" s="33"/>
      <c r="H38" s="33"/>
      <c r="I38" s="132">
        <v>0.2</v>
      </c>
      <c r="J38" s="131">
        <f>0</f>
        <v>0</v>
      </c>
      <c r="K38" s="33"/>
      <c r="L38" s="50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14.45" hidden="1" customHeight="1">
      <c r="A39" s="33"/>
      <c r="B39" s="38"/>
      <c r="C39" s="33"/>
      <c r="D39" s="33"/>
      <c r="E39" s="113" t="s">
        <v>45</v>
      </c>
      <c r="F39" s="131">
        <f>ROUND((SUM(BI102:BI109) + SUM(BI129:BI175)),  2)</f>
        <v>0</v>
      </c>
      <c r="G39" s="33"/>
      <c r="H39" s="33"/>
      <c r="I39" s="132">
        <v>0</v>
      </c>
      <c r="J39" s="131">
        <f>0</f>
        <v>0</v>
      </c>
      <c r="K39" s="33"/>
      <c r="L39" s="50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6.95" customHeight="1">
      <c r="A40" s="33"/>
      <c r="B40" s="38"/>
      <c r="C40" s="33"/>
      <c r="D40" s="33"/>
      <c r="E40" s="33"/>
      <c r="F40" s="33"/>
      <c r="G40" s="33"/>
      <c r="H40" s="33"/>
      <c r="I40" s="114"/>
      <c r="J40" s="33"/>
      <c r="K40" s="33"/>
      <c r="L40" s="50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1" spans="1:31" s="2" customFormat="1" ht="25.35" customHeight="1">
      <c r="A41" s="33"/>
      <c r="B41" s="38"/>
      <c r="C41" s="133"/>
      <c r="D41" s="134" t="s">
        <v>46</v>
      </c>
      <c r="E41" s="135"/>
      <c r="F41" s="135"/>
      <c r="G41" s="136" t="s">
        <v>47</v>
      </c>
      <c r="H41" s="137" t="s">
        <v>48</v>
      </c>
      <c r="I41" s="138"/>
      <c r="J41" s="139">
        <f>SUM(J32:J39)</f>
        <v>0</v>
      </c>
      <c r="K41" s="140"/>
      <c r="L41" s="50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</row>
    <row r="42" spans="1:31" s="2" customFormat="1" ht="14.45" customHeight="1">
      <c r="A42" s="33"/>
      <c r="B42" s="38"/>
      <c r="C42" s="33"/>
      <c r="D42" s="33"/>
      <c r="E42" s="33"/>
      <c r="F42" s="33"/>
      <c r="G42" s="33"/>
      <c r="H42" s="33"/>
      <c r="I42" s="114"/>
      <c r="J42" s="33"/>
      <c r="K42" s="33"/>
      <c r="L42" s="50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</row>
    <row r="43" spans="1:31" s="1" customFormat="1" ht="14.45" customHeight="1">
      <c r="B43" s="19"/>
      <c r="I43" s="107"/>
      <c r="L43" s="19"/>
    </row>
    <row r="44" spans="1:31" s="1" customFormat="1" ht="14.45" customHeight="1">
      <c r="B44" s="19"/>
      <c r="I44" s="107"/>
      <c r="L44" s="19"/>
    </row>
    <row r="45" spans="1:31" s="1" customFormat="1" ht="14.45" customHeight="1">
      <c r="B45" s="19"/>
      <c r="I45" s="107"/>
      <c r="L45" s="19"/>
    </row>
    <row r="46" spans="1:31" s="1" customFormat="1" ht="14.45" customHeight="1">
      <c r="B46" s="19"/>
      <c r="I46" s="107"/>
      <c r="L46" s="19"/>
    </row>
    <row r="47" spans="1:31" s="1" customFormat="1" ht="14.45" customHeight="1">
      <c r="B47" s="19"/>
      <c r="I47" s="107"/>
      <c r="L47" s="19"/>
    </row>
    <row r="48" spans="1:31" s="1" customFormat="1" ht="14.45" customHeight="1">
      <c r="B48" s="19"/>
      <c r="I48" s="107"/>
      <c r="L48" s="19"/>
    </row>
    <row r="49" spans="1:31" s="1" customFormat="1" ht="14.45" customHeight="1">
      <c r="B49" s="19"/>
      <c r="I49" s="107"/>
      <c r="L49" s="19"/>
    </row>
    <row r="50" spans="1:31" s="2" customFormat="1" ht="14.45" customHeight="1">
      <c r="B50" s="50"/>
      <c r="D50" s="141" t="s">
        <v>49</v>
      </c>
      <c r="E50" s="142"/>
      <c r="F50" s="142"/>
      <c r="G50" s="141" t="s">
        <v>50</v>
      </c>
      <c r="H50" s="142"/>
      <c r="I50" s="143"/>
      <c r="J50" s="142"/>
      <c r="K50" s="142"/>
      <c r="L50" s="50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 ht="12.75">
      <c r="A61" s="33"/>
      <c r="B61" s="38"/>
      <c r="C61" s="33"/>
      <c r="D61" s="144" t="s">
        <v>51</v>
      </c>
      <c r="E61" s="145"/>
      <c r="F61" s="146" t="s">
        <v>52</v>
      </c>
      <c r="G61" s="144" t="s">
        <v>51</v>
      </c>
      <c r="H61" s="145"/>
      <c r="I61" s="147"/>
      <c r="J61" s="148" t="s">
        <v>52</v>
      </c>
      <c r="K61" s="145"/>
      <c r="L61" s="50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 ht="12.75">
      <c r="A65" s="33"/>
      <c r="B65" s="38"/>
      <c r="C65" s="33"/>
      <c r="D65" s="141" t="s">
        <v>53</v>
      </c>
      <c r="E65" s="149"/>
      <c r="F65" s="149"/>
      <c r="G65" s="141" t="s">
        <v>54</v>
      </c>
      <c r="H65" s="149"/>
      <c r="I65" s="150"/>
      <c r="J65" s="149"/>
      <c r="K65" s="149"/>
      <c r="L65" s="50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 ht="12.75">
      <c r="A76" s="33"/>
      <c r="B76" s="38"/>
      <c r="C76" s="33"/>
      <c r="D76" s="144" t="s">
        <v>51</v>
      </c>
      <c r="E76" s="145"/>
      <c r="F76" s="146" t="s">
        <v>52</v>
      </c>
      <c r="G76" s="144" t="s">
        <v>51</v>
      </c>
      <c r="H76" s="145"/>
      <c r="I76" s="147"/>
      <c r="J76" s="148" t="s">
        <v>52</v>
      </c>
      <c r="K76" s="145"/>
      <c r="L76" s="50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s="2" customFormat="1" ht="14.45" customHeight="1">
      <c r="A77" s="33"/>
      <c r="B77" s="151"/>
      <c r="C77" s="152"/>
      <c r="D77" s="152"/>
      <c r="E77" s="152"/>
      <c r="F77" s="152"/>
      <c r="G77" s="152"/>
      <c r="H77" s="152"/>
      <c r="I77" s="153"/>
      <c r="J77" s="152"/>
      <c r="K77" s="152"/>
      <c r="L77" s="50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81" spans="1:47" s="2" customFormat="1" ht="6.95" customHeight="1">
      <c r="A81" s="33"/>
      <c r="B81" s="154"/>
      <c r="C81" s="155"/>
      <c r="D81" s="155"/>
      <c r="E81" s="155"/>
      <c r="F81" s="155"/>
      <c r="G81" s="155"/>
      <c r="H81" s="155"/>
      <c r="I81" s="156"/>
      <c r="J81" s="155"/>
      <c r="K81" s="155"/>
      <c r="L81" s="50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</row>
    <row r="82" spans="1:47" s="2" customFormat="1" ht="24.95" customHeight="1">
      <c r="A82" s="33"/>
      <c r="B82" s="34"/>
      <c r="C82" s="22" t="s">
        <v>96</v>
      </c>
      <c r="D82" s="35"/>
      <c r="E82" s="35"/>
      <c r="F82" s="35"/>
      <c r="G82" s="35"/>
      <c r="H82" s="35"/>
      <c r="I82" s="114"/>
      <c r="J82" s="35"/>
      <c r="K82" s="35"/>
      <c r="L82" s="50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</row>
    <row r="83" spans="1:47" s="2" customFormat="1" ht="6.95" customHeight="1">
      <c r="A83" s="33"/>
      <c r="B83" s="34"/>
      <c r="C83" s="35"/>
      <c r="D83" s="35"/>
      <c r="E83" s="35"/>
      <c r="F83" s="35"/>
      <c r="G83" s="35"/>
      <c r="H83" s="35"/>
      <c r="I83" s="114"/>
      <c r="J83" s="35"/>
      <c r="K83" s="35"/>
      <c r="L83" s="50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</row>
    <row r="84" spans="1:47" s="2" customFormat="1" ht="12" customHeight="1">
      <c r="A84" s="33"/>
      <c r="B84" s="34"/>
      <c r="C84" s="28" t="s">
        <v>14</v>
      </c>
      <c r="D84" s="35"/>
      <c r="E84" s="35"/>
      <c r="F84" s="35"/>
      <c r="G84" s="35"/>
      <c r="H84" s="35"/>
      <c r="I84" s="114"/>
      <c r="J84" s="35"/>
      <c r="K84" s="35"/>
      <c r="L84" s="50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</row>
    <row r="85" spans="1:47" s="2" customFormat="1" ht="16.5" customHeight="1">
      <c r="A85" s="33"/>
      <c r="B85" s="34"/>
      <c r="C85" s="35"/>
      <c r="D85" s="35"/>
      <c r="E85" s="316" t="str">
        <f>E7</f>
        <v>Zlepšenie energetickej hospodárnosti ZŠ Malinovského Blok E</v>
      </c>
      <c r="F85" s="317"/>
      <c r="G85" s="317"/>
      <c r="H85" s="317"/>
      <c r="I85" s="114"/>
      <c r="J85" s="35"/>
      <c r="K85" s="35"/>
      <c r="L85" s="50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</row>
    <row r="86" spans="1:47" s="2" customFormat="1" ht="12" customHeight="1">
      <c r="A86" s="33"/>
      <c r="B86" s="34"/>
      <c r="C86" s="28" t="s">
        <v>92</v>
      </c>
      <c r="D86" s="35"/>
      <c r="E86" s="35"/>
      <c r="F86" s="35"/>
      <c r="G86" s="35"/>
      <c r="H86" s="35"/>
      <c r="I86" s="114"/>
      <c r="J86" s="35"/>
      <c r="K86" s="35"/>
      <c r="L86" s="50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</row>
    <row r="87" spans="1:47" s="2" customFormat="1" ht="16.5" customHeight="1">
      <c r="A87" s="33"/>
      <c r="B87" s="34"/>
      <c r="C87" s="35"/>
      <c r="D87" s="35"/>
      <c r="E87" s="288" t="str">
        <f>E9</f>
        <v>3 - Svetelná elektroinštalácia (Strecha)</v>
      </c>
      <c r="F87" s="318"/>
      <c r="G87" s="318"/>
      <c r="H87" s="318"/>
      <c r="I87" s="114"/>
      <c r="J87" s="35"/>
      <c r="K87" s="35"/>
      <c r="L87" s="50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</row>
    <row r="88" spans="1:47" s="2" customFormat="1" ht="6.95" customHeight="1">
      <c r="A88" s="33"/>
      <c r="B88" s="34"/>
      <c r="C88" s="35"/>
      <c r="D88" s="35"/>
      <c r="E88" s="35"/>
      <c r="F88" s="35"/>
      <c r="G88" s="35"/>
      <c r="H88" s="35"/>
      <c r="I88" s="114"/>
      <c r="J88" s="35"/>
      <c r="K88" s="35"/>
      <c r="L88" s="50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</row>
    <row r="89" spans="1:47" s="2" customFormat="1" ht="12" customHeight="1">
      <c r="A89" s="33"/>
      <c r="B89" s="34"/>
      <c r="C89" s="28" t="s">
        <v>18</v>
      </c>
      <c r="D89" s="35"/>
      <c r="E89" s="35"/>
      <c r="F89" s="26" t="str">
        <f>F12</f>
        <v>Partizánske</v>
      </c>
      <c r="G89" s="35"/>
      <c r="H89" s="35"/>
      <c r="I89" s="116" t="s">
        <v>20</v>
      </c>
      <c r="J89" s="65" t="str">
        <f>IF(J12="","",J12)</f>
        <v>13. 9. 2019</v>
      </c>
      <c r="K89" s="35"/>
      <c r="L89" s="50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</row>
    <row r="90" spans="1:47" s="2" customFormat="1" ht="6.95" customHeight="1">
      <c r="A90" s="33"/>
      <c r="B90" s="34"/>
      <c r="C90" s="35"/>
      <c r="D90" s="35"/>
      <c r="E90" s="35"/>
      <c r="F90" s="35"/>
      <c r="G90" s="35"/>
      <c r="H90" s="35"/>
      <c r="I90" s="114"/>
      <c r="J90" s="35"/>
      <c r="K90" s="35"/>
      <c r="L90" s="50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</row>
    <row r="91" spans="1:47" s="2" customFormat="1" ht="27.95" customHeight="1">
      <c r="A91" s="33"/>
      <c r="B91" s="34"/>
      <c r="C91" s="28" t="s">
        <v>22</v>
      </c>
      <c r="D91" s="35"/>
      <c r="E91" s="35"/>
      <c r="F91" s="26" t="str">
        <f>E15</f>
        <v>Mesto Partizánske</v>
      </c>
      <c r="G91" s="35"/>
      <c r="H91" s="35"/>
      <c r="I91" s="116" t="s">
        <v>29</v>
      </c>
      <c r="J91" s="31" t="str">
        <f>E21</f>
        <v>Ing. Rastislav Ivanka</v>
      </c>
      <c r="K91" s="35"/>
      <c r="L91" s="50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</row>
    <row r="92" spans="1:47" s="2" customFormat="1" ht="15.2" customHeight="1">
      <c r="A92" s="33"/>
      <c r="B92" s="34"/>
      <c r="C92" s="28" t="s">
        <v>27</v>
      </c>
      <c r="D92" s="35"/>
      <c r="E92" s="35"/>
      <c r="F92" s="26" t="str">
        <f>IF(E18="","",E18)</f>
        <v>Vyplň údaj</v>
      </c>
      <c r="G92" s="35"/>
      <c r="H92" s="35"/>
      <c r="I92" s="116" t="s">
        <v>33</v>
      </c>
      <c r="J92" s="31" t="str">
        <f>E24</f>
        <v>Ľudmila Tomášová</v>
      </c>
      <c r="K92" s="35"/>
      <c r="L92" s="50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</row>
    <row r="93" spans="1:47" s="2" customFormat="1" ht="10.35" customHeight="1">
      <c r="A93" s="33"/>
      <c r="B93" s="34"/>
      <c r="C93" s="35"/>
      <c r="D93" s="35"/>
      <c r="E93" s="35"/>
      <c r="F93" s="35"/>
      <c r="G93" s="35"/>
      <c r="H93" s="35"/>
      <c r="I93" s="114"/>
      <c r="J93" s="35"/>
      <c r="K93" s="35"/>
      <c r="L93" s="50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</row>
    <row r="94" spans="1:47" s="2" customFormat="1" ht="29.25" customHeight="1">
      <c r="A94" s="33"/>
      <c r="B94" s="34"/>
      <c r="C94" s="157" t="s">
        <v>97</v>
      </c>
      <c r="D94" s="158"/>
      <c r="E94" s="158"/>
      <c r="F94" s="158"/>
      <c r="G94" s="158"/>
      <c r="H94" s="158"/>
      <c r="I94" s="159"/>
      <c r="J94" s="160" t="s">
        <v>98</v>
      </c>
      <c r="K94" s="158"/>
      <c r="L94" s="50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</row>
    <row r="95" spans="1:47" s="2" customFormat="1" ht="10.35" customHeight="1">
      <c r="A95" s="33"/>
      <c r="B95" s="34"/>
      <c r="C95" s="35"/>
      <c r="D95" s="35"/>
      <c r="E95" s="35"/>
      <c r="F95" s="35"/>
      <c r="G95" s="35"/>
      <c r="H95" s="35"/>
      <c r="I95" s="114"/>
      <c r="J95" s="35"/>
      <c r="K95" s="35"/>
      <c r="L95" s="50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</row>
    <row r="96" spans="1:47" s="2" customFormat="1" ht="22.9" customHeight="1">
      <c r="A96" s="33"/>
      <c r="B96" s="34"/>
      <c r="C96" s="161" t="s">
        <v>99</v>
      </c>
      <c r="D96" s="35"/>
      <c r="E96" s="35"/>
      <c r="F96" s="35"/>
      <c r="G96" s="35"/>
      <c r="H96" s="35"/>
      <c r="I96" s="114"/>
      <c r="J96" s="83">
        <f>J129</f>
        <v>0</v>
      </c>
      <c r="K96" s="35"/>
      <c r="L96" s="50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U96" s="16" t="s">
        <v>100</v>
      </c>
    </row>
    <row r="97" spans="1:65" s="9" customFormat="1" ht="24.95" customHeight="1">
      <c r="B97" s="162"/>
      <c r="C97" s="163"/>
      <c r="D97" s="164" t="s">
        <v>327</v>
      </c>
      <c r="E97" s="165"/>
      <c r="F97" s="165"/>
      <c r="G97" s="165"/>
      <c r="H97" s="165"/>
      <c r="I97" s="166"/>
      <c r="J97" s="167">
        <f>J130</f>
        <v>0</v>
      </c>
      <c r="K97" s="163"/>
      <c r="L97" s="168"/>
    </row>
    <row r="98" spans="1:65" s="14" customFormat="1" ht="19.899999999999999" customHeight="1">
      <c r="B98" s="259"/>
      <c r="C98" s="260"/>
      <c r="D98" s="261" t="s">
        <v>328</v>
      </c>
      <c r="E98" s="262"/>
      <c r="F98" s="262"/>
      <c r="G98" s="262"/>
      <c r="H98" s="262"/>
      <c r="I98" s="263"/>
      <c r="J98" s="264">
        <f>J131</f>
        <v>0</v>
      </c>
      <c r="K98" s="260"/>
      <c r="L98" s="265"/>
    </row>
    <row r="99" spans="1:65" s="9" customFormat="1" ht="24.95" customHeight="1">
      <c r="B99" s="162"/>
      <c r="C99" s="163"/>
      <c r="D99" s="164" t="s">
        <v>330</v>
      </c>
      <c r="E99" s="165"/>
      <c r="F99" s="165"/>
      <c r="G99" s="165"/>
      <c r="H99" s="165"/>
      <c r="I99" s="166"/>
      <c r="J99" s="167">
        <f>J173</f>
        <v>0</v>
      </c>
      <c r="K99" s="163"/>
      <c r="L99" s="168"/>
    </row>
    <row r="100" spans="1:65" s="2" customFormat="1" ht="21.75" customHeight="1">
      <c r="A100" s="33"/>
      <c r="B100" s="34"/>
      <c r="C100" s="35"/>
      <c r="D100" s="35"/>
      <c r="E100" s="35"/>
      <c r="F100" s="35"/>
      <c r="G100" s="35"/>
      <c r="H100" s="35"/>
      <c r="I100" s="114"/>
      <c r="J100" s="35"/>
      <c r="K100" s="35"/>
      <c r="L100" s="50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</row>
    <row r="101" spans="1:65" s="2" customFormat="1" ht="6.95" customHeight="1">
      <c r="A101" s="33"/>
      <c r="B101" s="34"/>
      <c r="C101" s="35"/>
      <c r="D101" s="35"/>
      <c r="E101" s="35"/>
      <c r="F101" s="35"/>
      <c r="G101" s="35"/>
      <c r="H101" s="35"/>
      <c r="I101" s="114"/>
      <c r="J101" s="35"/>
      <c r="K101" s="35"/>
      <c r="L101" s="50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</row>
    <row r="102" spans="1:65" s="2" customFormat="1" ht="29.25" customHeight="1">
      <c r="A102" s="33"/>
      <c r="B102" s="34"/>
      <c r="C102" s="161" t="s">
        <v>107</v>
      </c>
      <c r="D102" s="35"/>
      <c r="E102" s="35"/>
      <c r="F102" s="35"/>
      <c r="G102" s="35"/>
      <c r="H102" s="35"/>
      <c r="I102" s="114"/>
      <c r="J102" s="169">
        <f>ROUND(J103 + J104 + J105 + J106 + J107 + J108,2)</f>
        <v>0</v>
      </c>
      <c r="K102" s="35"/>
      <c r="L102" s="50"/>
      <c r="N102" s="170" t="s">
        <v>40</v>
      </c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</row>
    <row r="103" spans="1:65" s="2" customFormat="1" ht="18" customHeight="1">
      <c r="A103" s="33"/>
      <c r="B103" s="34"/>
      <c r="C103" s="35"/>
      <c r="D103" s="319" t="s">
        <v>108</v>
      </c>
      <c r="E103" s="320"/>
      <c r="F103" s="320"/>
      <c r="G103" s="35"/>
      <c r="H103" s="35"/>
      <c r="I103" s="114"/>
      <c r="J103" s="172">
        <v>0</v>
      </c>
      <c r="K103" s="35"/>
      <c r="L103" s="173"/>
      <c r="M103" s="174"/>
      <c r="N103" s="175" t="s">
        <v>42</v>
      </c>
      <c r="O103" s="174"/>
      <c r="P103" s="174"/>
      <c r="Q103" s="174"/>
      <c r="R103" s="174"/>
      <c r="S103" s="114"/>
      <c r="T103" s="114"/>
      <c r="U103" s="114"/>
      <c r="V103" s="114"/>
      <c r="W103" s="114"/>
      <c r="X103" s="114"/>
      <c r="Y103" s="114"/>
      <c r="Z103" s="114"/>
      <c r="AA103" s="114"/>
      <c r="AB103" s="114"/>
      <c r="AC103" s="114"/>
      <c r="AD103" s="114"/>
      <c r="AE103" s="114"/>
      <c r="AF103" s="174"/>
      <c r="AG103" s="174"/>
      <c r="AH103" s="174"/>
      <c r="AI103" s="174"/>
      <c r="AJ103" s="174"/>
      <c r="AK103" s="174"/>
      <c r="AL103" s="174"/>
      <c r="AM103" s="174"/>
      <c r="AN103" s="174"/>
      <c r="AO103" s="174"/>
      <c r="AP103" s="174"/>
      <c r="AQ103" s="174"/>
      <c r="AR103" s="174"/>
      <c r="AS103" s="174"/>
      <c r="AT103" s="174"/>
      <c r="AU103" s="174"/>
      <c r="AV103" s="174"/>
      <c r="AW103" s="174"/>
      <c r="AX103" s="174"/>
      <c r="AY103" s="176" t="s">
        <v>109</v>
      </c>
      <c r="AZ103" s="174"/>
      <c r="BA103" s="174"/>
      <c r="BB103" s="174"/>
      <c r="BC103" s="174"/>
      <c r="BD103" s="174"/>
      <c r="BE103" s="177">
        <f t="shared" ref="BE103:BE108" si="0">IF(N103="základná",J103,0)</f>
        <v>0</v>
      </c>
      <c r="BF103" s="177">
        <f t="shared" ref="BF103:BF108" si="1">IF(N103="znížená",J103,0)</f>
        <v>0</v>
      </c>
      <c r="BG103" s="177">
        <f t="shared" ref="BG103:BG108" si="2">IF(N103="zákl. prenesená",J103,0)</f>
        <v>0</v>
      </c>
      <c r="BH103" s="177">
        <f t="shared" ref="BH103:BH108" si="3">IF(N103="zníž. prenesená",J103,0)</f>
        <v>0</v>
      </c>
      <c r="BI103" s="177">
        <f t="shared" ref="BI103:BI108" si="4">IF(N103="nulová",J103,0)</f>
        <v>0</v>
      </c>
      <c r="BJ103" s="176" t="s">
        <v>85</v>
      </c>
      <c r="BK103" s="174"/>
      <c r="BL103" s="174"/>
      <c r="BM103" s="174"/>
    </row>
    <row r="104" spans="1:65" s="2" customFormat="1" ht="18" customHeight="1">
      <c r="A104" s="33"/>
      <c r="B104" s="34"/>
      <c r="C104" s="35"/>
      <c r="D104" s="319" t="s">
        <v>110</v>
      </c>
      <c r="E104" s="320"/>
      <c r="F104" s="320"/>
      <c r="G104" s="35"/>
      <c r="H104" s="35"/>
      <c r="I104" s="114"/>
      <c r="J104" s="172">
        <v>0</v>
      </c>
      <c r="K104" s="35"/>
      <c r="L104" s="173"/>
      <c r="M104" s="174"/>
      <c r="N104" s="175" t="s">
        <v>42</v>
      </c>
      <c r="O104" s="174"/>
      <c r="P104" s="174"/>
      <c r="Q104" s="174"/>
      <c r="R104" s="174"/>
      <c r="S104" s="114"/>
      <c r="T104" s="114"/>
      <c r="U104" s="114"/>
      <c r="V104" s="114"/>
      <c r="W104" s="114"/>
      <c r="X104" s="114"/>
      <c r="Y104" s="114"/>
      <c r="Z104" s="114"/>
      <c r="AA104" s="114"/>
      <c r="AB104" s="114"/>
      <c r="AC104" s="114"/>
      <c r="AD104" s="114"/>
      <c r="AE104" s="114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109</v>
      </c>
      <c r="AZ104" s="174"/>
      <c r="BA104" s="174"/>
      <c r="BB104" s="174"/>
      <c r="BC104" s="174"/>
      <c r="BD104" s="174"/>
      <c r="BE104" s="177">
        <f t="shared" si="0"/>
        <v>0</v>
      </c>
      <c r="BF104" s="177">
        <f t="shared" si="1"/>
        <v>0</v>
      </c>
      <c r="BG104" s="177">
        <f t="shared" si="2"/>
        <v>0</v>
      </c>
      <c r="BH104" s="177">
        <f t="shared" si="3"/>
        <v>0</v>
      </c>
      <c r="BI104" s="177">
        <f t="shared" si="4"/>
        <v>0</v>
      </c>
      <c r="BJ104" s="176" t="s">
        <v>85</v>
      </c>
      <c r="BK104" s="174"/>
      <c r="BL104" s="174"/>
      <c r="BM104" s="174"/>
    </row>
    <row r="105" spans="1:65" s="2" customFormat="1" ht="18" customHeight="1">
      <c r="A105" s="33"/>
      <c r="B105" s="34"/>
      <c r="C105" s="35"/>
      <c r="D105" s="319" t="s">
        <v>111</v>
      </c>
      <c r="E105" s="320"/>
      <c r="F105" s="320"/>
      <c r="G105" s="35"/>
      <c r="H105" s="35"/>
      <c r="I105" s="114"/>
      <c r="J105" s="172">
        <v>0</v>
      </c>
      <c r="K105" s="35"/>
      <c r="L105" s="173"/>
      <c r="M105" s="174"/>
      <c r="N105" s="175" t="s">
        <v>42</v>
      </c>
      <c r="O105" s="174"/>
      <c r="P105" s="174"/>
      <c r="Q105" s="174"/>
      <c r="R105" s="174"/>
      <c r="S105" s="114"/>
      <c r="T105" s="114"/>
      <c r="U105" s="114"/>
      <c r="V105" s="114"/>
      <c r="W105" s="114"/>
      <c r="X105" s="114"/>
      <c r="Y105" s="114"/>
      <c r="Z105" s="114"/>
      <c r="AA105" s="114"/>
      <c r="AB105" s="114"/>
      <c r="AC105" s="114"/>
      <c r="AD105" s="114"/>
      <c r="AE105" s="114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109</v>
      </c>
      <c r="AZ105" s="174"/>
      <c r="BA105" s="174"/>
      <c r="BB105" s="174"/>
      <c r="BC105" s="174"/>
      <c r="BD105" s="174"/>
      <c r="BE105" s="177">
        <f t="shared" si="0"/>
        <v>0</v>
      </c>
      <c r="BF105" s="177">
        <f t="shared" si="1"/>
        <v>0</v>
      </c>
      <c r="BG105" s="177">
        <f t="shared" si="2"/>
        <v>0</v>
      </c>
      <c r="BH105" s="177">
        <f t="shared" si="3"/>
        <v>0</v>
      </c>
      <c r="BI105" s="177">
        <f t="shared" si="4"/>
        <v>0</v>
      </c>
      <c r="BJ105" s="176" t="s">
        <v>85</v>
      </c>
      <c r="BK105" s="174"/>
      <c r="BL105" s="174"/>
      <c r="BM105" s="174"/>
    </row>
    <row r="106" spans="1:65" s="2" customFormat="1" ht="18" customHeight="1">
      <c r="A106" s="33"/>
      <c r="B106" s="34"/>
      <c r="C106" s="35"/>
      <c r="D106" s="319" t="s">
        <v>112</v>
      </c>
      <c r="E106" s="320"/>
      <c r="F106" s="320"/>
      <c r="G106" s="35"/>
      <c r="H106" s="35"/>
      <c r="I106" s="114"/>
      <c r="J106" s="172">
        <v>0</v>
      </c>
      <c r="K106" s="35"/>
      <c r="L106" s="173"/>
      <c r="M106" s="174"/>
      <c r="N106" s="175" t="s">
        <v>42</v>
      </c>
      <c r="O106" s="174"/>
      <c r="P106" s="174"/>
      <c r="Q106" s="174"/>
      <c r="R106" s="17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  <c r="AC106" s="114"/>
      <c r="AD106" s="114"/>
      <c r="AE106" s="114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109</v>
      </c>
      <c r="AZ106" s="174"/>
      <c r="BA106" s="174"/>
      <c r="BB106" s="174"/>
      <c r="BC106" s="174"/>
      <c r="BD106" s="174"/>
      <c r="BE106" s="177">
        <f t="shared" si="0"/>
        <v>0</v>
      </c>
      <c r="BF106" s="177">
        <f t="shared" si="1"/>
        <v>0</v>
      </c>
      <c r="BG106" s="177">
        <f t="shared" si="2"/>
        <v>0</v>
      </c>
      <c r="BH106" s="177">
        <f t="shared" si="3"/>
        <v>0</v>
      </c>
      <c r="BI106" s="177">
        <f t="shared" si="4"/>
        <v>0</v>
      </c>
      <c r="BJ106" s="176" t="s">
        <v>85</v>
      </c>
      <c r="BK106" s="174"/>
      <c r="BL106" s="174"/>
      <c r="BM106" s="174"/>
    </row>
    <row r="107" spans="1:65" s="2" customFormat="1" ht="18" customHeight="1">
      <c r="A107" s="33"/>
      <c r="B107" s="34"/>
      <c r="C107" s="35"/>
      <c r="D107" s="319" t="s">
        <v>113</v>
      </c>
      <c r="E107" s="320"/>
      <c r="F107" s="320"/>
      <c r="G107" s="35"/>
      <c r="H107" s="35"/>
      <c r="I107" s="114"/>
      <c r="J107" s="172">
        <v>0</v>
      </c>
      <c r="K107" s="35"/>
      <c r="L107" s="173"/>
      <c r="M107" s="174"/>
      <c r="N107" s="175" t="s">
        <v>42</v>
      </c>
      <c r="O107" s="174"/>
      <c r="P107" s="174"/>
      <c r="Q107" s="174"/>
      <c r="R107" s="174"/>
      <c r="S107" s="114"/>
      <c r="T107" s="114"/>
      <c r="U107" s="114"/>
      <c r="V107" s="114"/>
      <c r="W107" s="114"/>
      <c r="X107" s="114"/>
      <c r="Y107" s="114"/>
      <c r="Z107" s="114"/>
      <c r="AA107" s="114"/>
      <c r="AB107" s="114"/>
      <c r="AC107" s="114"/>
      <c r="AD107" s="114"/>
      <c r="AE107" s="114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109</v>
      </c>
      <c r="AZ107" s="174"/>
      <c r="BA107" s="174"/>
      <c r="BB107" s="174"/>
      <c r="BC107" s="174"/>
      <c r="BD107" s="174"/>
      <c r="BE107" s="177">
        <f t="shared" si="0"/>
        <v>0</v>
      </c>
      <c r="BF107" s="177">
        <f t="shared" si="1"/>
        <v>0</v>
      </c>
      <c r="BG107" s="177">
        <f t="shared" si="2"/>
        <v>0</v>
      </c>
      <c r="BH107" s="177">
        <f t="shared" si="3"/>
        <v>0</v>
      </c>
      <c r="BI107" s="177">
        <f t="shared" si="4"/>
        <v>0</v>
      </c>
      <c r="BJ107" s="176" t="s">
        <v>85</v>
      </c>
      <c r="BK107" s="174"/>
      <c r="BL107" s="174"/>
      <c r="BM107" s="174"/>
    </row>
    <row r="108" spans="1:65" s="2" customFormat="1" ht="18" customHeight="1">
      <c r="A108" s="33"/>
      <c r="B108" s="34"/>
      <c r="C108" s="35"/>
      <c r="D108" s="171" t="s">
        <v>114</v>
      </c>
      <c r="E108" s="35"/>
      <c r="F108" s="35"/>
      <c r="G108" s="35"/>
      <c r="H108" s="35"/>
      <c r="I108" s="114"/>
      <c r="J108" s="172">
        <f>ROUND(J30*T108,2)</f>
        <v>0</v>
      </c>
      <c r="K108" s="35"/>
      <c r="L108" s="173"/>
      <c r="M108" s="174"/>
      <c r="N108" s="175" t="s">
        <v>42</v>
      </c>
      <c r="O108" s="174"/>
      <c r="P108" s="174"/>
      <c r="Q108" s="174"/>
      <c r="R108" s="174"/>
      <c r="S108" s="114"/>
      <c r="T108" s="114"/>
      <c r="U108" s="114"/>
      <c r="V108" s="114"/>
      <c r="W108" s="114"/>
      <c r="X108" s="114"/>
      <c r="Y108" s="114"/>
      <c r="Z108" s="114"/>
      <c r="AA108" s="114"/>
      <c r="AB108" s="114"/>
      <c r="AC108" s="114"/>
      <c r="AD108" s="114"/>
      <c r="AE108" s="114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115</v>
      </c>
      <c r="AZ108" s="174"/>
      <c r="BA108" s="174"/>
      <c r="BB108" s="174"/>
      <c r="BC108" s="174"/>
      <c r="BD108" s="174"/>
      <c r="BE108" s="177">
        <f t="shared" si="0"/>
        <v>0</v>
      </c>
      <c r="BF108" s="177">
        <f t="shared" si="1"/>
        <v>0</v>
      </c>
      <c r="BG108" s="177">
        <f t="shared" si="2"/>
        <v>0</v>
      </c>
      <c r="BH108" s="177">
        <f t="shared" si="3"/>
        <v>0</v>
      </c>
      <c r="BI108" s="177">
        <f t="shared" si="4"/>
        <v>0</v>
      </c>
      <c r="BJ108" s="176" t="s">
        <v>85</v>
      </c>
      <c r="BK108" s="174"/>
      <c r="BL108" s="174"/>
      <c r="BM108" s="174"/>
    </row>
    <row r="109" spans="1:65" s="2" customFormat="1" ht="11.25">
      <c r="A109" s="33"/>
      <c r="B109" s="34"/>
      <c r="C109" s="35"/>
      <c r="D109" s="35"/>
      <c r="E109" s="35"/>
      <c r="F109" s="35"/>
      <c r="G109" s="35"/>
      <c r="H109" s="35"/>
      <c r="I109" s="114"/>
      <c r="J109" s="35"/>
      <c r="K109" s="35"/>
      <c r="L109" s="50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</row>
    <row r="110" spans="1:65" s="2" customFormat="1" ht="29.25" customHeight="1">
      <c r="A110" s="33"/>
      <c r="B110" s="34"/>
      <c r="C110" s="178" t="s">
        <v>116</v>
      </c>
      <c r="D110" s="158"/>
      <c r="E110" s="158"/>
      <c r="F110" s="158"/>
      <c r="G110" s="158"/>
      <c r="H110" s="158"/>
      <c r="I110" s="159"/>
      <c r="J110" s="179">
        <f>ROUND(J96+J102,2)</f>
        <v>0</v>
      </c>
      <c r="K110" s="158"/>
      <c r="L110" s="50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</row>
    <row r="111" spans="1:65" s="2" customFormat="1" ht="6.95" customHeight="1">
      <c r="A111" s="33"/>
      <c r="B111" s="53"/>
      <c r="C111" s="54"/>
      <c r="D111" s="54"/>
      <c r="E111" s="54"/>
      <c r="F111" s="54"/>
      <c r="G111" s="54"/>
      <c r="H111" s="54"/>
      <c r="I111" s="153"/>
      <c r="J111" s="54"/>
      <c r="K111" s="54"/>
      <c r="L111" s="50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</row>
    <row r="115" spans="1:31" s="2" customFormat="1" ht="6.95" customHeight="1">
      <c r="A115" s="33"/>
      <c r="B115" s="55"/>
      <c r="C115" s="56"/>
      <c r="D115" s="56"/>
      <c r="E115" s="56"/>
      <c r="F115" s="56"/>
      <c r="G115" s="56"/>
      <c r="H115" s="56"/>
      <c r="I115" s="156"/>
      <c r="J115" s="56"/>
      <c r="K115" s="56"/>
      <c r="L115" s="50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</row>
    <row r="116" spans="1:31" s="2" customFormat="1" ht="24.95" customHeight="1">
      <c r="A116" s="33"/>
      <c r="B116" s="34"/>
      <c r="C116" s="22" t="s">
        <v>117</v>
      </c>
      <c r="D116" s="35"/>
      <c r="E116" s="35"/>
      <c r="F116" s="35"/>
      <c r="G116" s="35"/>
      <c r="H116" s="35"/>
      <c r="I116" s="114"/>
      <c r="J116" s="35"/>
      <c r="K116" s="35"/>
      <c r="L116" s="50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</row>
    <row r="117" spans="1:31" s="2" customFormat="1" ht="6.95" customHeight="1">
      <c r="A117" s="33"/>
      <c r="B117" s="34"/>
      <c r="C117" s="35"/>
      <c r="D117" s="35"/>
      <c r="E117" s="35"/>
      <c r="F117" s="35"/>
      <c r="G117" s="35"/>
      <c r="H117" s="35"/>
      <c r="I117" s="114"/>
      <c r="J117" s="35"/>
      <c r="K117" s="35"/>
      <c r="L117" s="50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</row>
    <row r="118" spans="1:31" s="2" customFormat="1" ht="12" customHeight="1">
      <c r="A118" s="33"/>
      <c r="B118" s="34"/>
      <c r="C118" s="28" t="s">
        <v>14</v>
      </c>
      <c r="D118" s="35"/>
      <c r="E118" s="35"/>
      <c r="F118" s="35"/>
      <c r="G118" s="35"/>
      <c r="H118" s="35"/>
      <c r="I118" s="114"/>
      <c r="J118" s="35"/>
      <c r="K118" s="35"/>
      <c r="L118" s="50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</row>
    <row r="119" spans="1:31" s="2" customFormat="1" ht="16.5" customHeight="1">
      <c r="A119" s="33"/>
      <c r="B119" s="34"/>
      <c r="C119" s="35"/>
      <c r="D119" s="35"/>
      <c r="E119" s="316" t="str">
        <f>E7</f>
        <v>Zlepšenie energetickej hospodárnosti ZŠ Malinovského Blok E</v>
      </c>
      <c r="F119" s="317"/>
      <c r="G119" s="317"/>
      <c r="H119" s="317"/>
      <c r="I119" s="114"/>
      <c r="J119" s="35"/>
      <c r="K119" s="35"/>
      <c r="L119" s="50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</row>
    <row r="120" spans="1:31" s="2" customFormat="1" ht="12" customHeight="1">
      <c r="A120" s="33"/>
      <c r="B120" s="34"/>
      <c r="C120" s="28" t="s">
        <v>92</v>
      </c>
      <c r="D120" s="35"/>
      <c r="E120" s="35"/>
      <c r="F120" s="35"/>
      <c r="G120" s="35"/>
      <c r="H120" s="35"/>
      <c r="I120" s="114"/>
      <c r="J120" s="35"/>
      <c r="K120" s="35"/>
      <c r="L120" s="50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</row>
    <row r="121" spans="1:31" s="2" customFormat="1" ht="16.5" customHeight="1">
      <c r="A121" s="33"/>
      <c r="B121" s="34"/>
      <c r="C121" s="35"/>
      <c r="D121" s="35"/>
      <c r="E121" s="288" t="str">
        <f>E9</f>
        <v>3 - Svetelná elektroinštalácia (Strecha)</v>
      </c>
      <c r="F121" s="318"/>
      <c r="G121" s="318"/>
      <c r="H121" s="318"/>
      <c r="I121" s="114"/>
      <c r="J121" s="35"/>
      <c r="K121" s="35"/>
      <c r="L121" s="50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</row>
    <row r="122" spans="1:31" s="2" customFormat="1" ht="6.95" customHeight="1">
      <c r="A122" s="33"/>
      <c r="B122" s="34"/>
      <c r="C122" s="35"/>
      <c r="D122" s="35"/>
      <c r="E122" s="35"/>
      <c r="F122" s="35"/>
      <c r="G122" s="35"/>
      <c r="H122" s="35"/>
      <c r="I122" s="114"/>
      <c r="J122" s="35"/>
      <c r="K122" s="35"/>
      <c r="L122" s="50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</row>
    <row r="123" spans="1:31" s="2" customFormat="1" ht="12" customHeight="1">
      <c r="A123" s="33"/>
      <c r="B123" s="34"/>
      <c r="C123" s="28" t="s">
        <v>18</v>
      </c>
      <c r="D123" s="35"/>
      <c r="E123" s="35"/>
      <c r="F123" s="26" t="str">
        <f>F12</f>
        <v>Partizánske</v>
      </c>
      <c r="G123" s="35"/>
      <c r="H123" s="35"/>
      <c r="I123" s="116" t="s">
        <v>20</v>
      </c>
      <c r="J123" s="65" t="str">
        <f>IF(J12="","",J12)</f>
        <v>13. 9. 2019</v>
      </c>
      <c r="K123" s="35"/>
      <c r="L123" s="50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</row>
    <row r="124" spans="1:31" s="2" customFormat="1" ht="6.95" customHeight="1">
      <c r="A124" s="33"/>
      <c r="B124" s="34"/>
      <c r="C124" s="35"/>
      <c r="D124" s="35"/>
      <c r="E124" s="35"/>
      <c r="F124" s="35"/>
      <c r="G124" s="35"/>
      <c r="H124" s="35"/>
      <c r="I124" s="114"/>
      <c r="J124" s="35"/>
      <c r="K124" s="35"/>
      <c r="L124" s="50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</row>
    <row r="125" spans="1:31" s="2" customFormat="1" ht="27.95" customHeight="1">
      <c r="A125" s="33"/>
      <c r="B125" s="34"/>
      <c r="C125" s="28" t="s">
        <v>22</v>
      </c>
      <c r="D125" s="35"/>
      <c r="E125" s="35"/>
      <c r="F125" s="26" t="str">
        <f>E15</f>
        <v>Mesto Partizánske</v>
      </c>
      <c r="G125" s="35"/>
      <c r="H125" s="35"/>
      <c r="I125" s="116" t="s">
        <v>29</v>
      </c>
      <c r="J125" s="31" t="str">
        <f>E21</f>
        <v>Ing. Rastislav Ivanka</v>
      </c>
      <c r="K125" s="35"/>
      <c r="L125" s="50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</row>
    <row r="126" spans="1:31" s="2" customFormat="1" ht="15.2" customHeight="1">
      <c r="A126" s="33"/>
      <c r="B126" s="34"/>
      <c r="C126" s="28" t="s">
        <v>27</v>
      </c>
      <c r="D126" s="35"/>
      <c r="E126" s="35"/>
      <c r="F126" s="26" t="str">
        <f>IF(E18="","",E18)</f>
        <v>Vyplň údaj</v>
      </c>
      <c r="G126" s="35"/>
      <c r="H126" s="35"/>
      <c r="I126" s="116" t="s">
        <v>33</v>
      </c>
      <c r="J126" s="31" t="str">
        <f>E24</f>
        <v>Ľudmila Tomášová</v>
      </c>
      <c r="K126" s="35"/>
      <c r="L126" s="50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</row>
    <row r="127" spans="1:31" s="2" customFormat="1" ht="10.35" customHeight="1">
      <c r="A127" s="33"/>
      <c r="B127" s="34"/>
      <c r="C127" s="35"/>
      <c r="D127" s="35"/>
      <c r="E127" s="35"/>
      <c r="F127" s="35"/>
      <c r="G127" s="35"/>
      <c r="H127" s="35"/>
      <c r="I127" s="114"/>
      <c r="J127" s="35"/>
      <c r="K127" s="35"/>
      <c r="L127" s="50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</row>
    <row r="128" spans="1:31" s="10" customFormat="1" ht="29.25" customHeight="1">
      <c r="A128" s="180"/>
      <c r="B128" s="181"/>
      <c r="C128" s="182" t="s">
        <v>118</v>
      </c>
      <c r="D128" s="183" t="s">
        <v>61</v>
      </c>
      <c r="E128" s="183" t="s">
        <v>57</v>
      </c>
      <c r="F128" s="183" t="s">
        <v>58</v>
      </c>
      <c r="G128" s="183" t="s">
        <v>119</v>
      </c>
      <c r="H128" s="183" t="s">
        <v>120</v>
      </c>
      <c r="I128" s="184" t="s">
        <v>121</v>
      </c>
      <c r="J128" s="185" t="s">
        <v>98</v>
      </c>
      <c r="K128" s="186" t="s">
        <v>122</v>
      </c>
      <c r="L128" s="187"/>
      <c r="M128" s="74" t="s">
        <v>1</v>
      </c>
      <c r="N128" s="75" t="s">
        <v>40</v>
      </c>
      <c r="O128" s="75" t="s">
        <v>123</v>
      </c>
      <c r="P128" s="75" t="s">
        <v>124</v>
      </c>
      <c r="Q128" s="75" t="s">
        <v>125</v>
      </c>
      <c r="R128" s="75" t="s">
        <v>126</v>
      </c>
      <c r="S128" s="75" t="s">
        <v>127</v>
      </c>
      <c r="T128" s="76" t="s">
        <v>128</v>
      </c>
      <c r="U128" s="180"/>
      <c r="V128" s="180"/>
      <c r="W128" s="180"/>
      <c r="X128" s="180"/>
      <c r="Y128" s="180"/>
      <c r="Z128" s="180"/>
      <c r="AA128" s="180"/>
      <c r="AB128" s="180"/>
      <c r="AC128" s="180"/>
      <c r="AD128" s="180"/>
      <c r="AE128" s="180"/>
    </row>
    <row r="129" spans="1:65" s="2" customFormat="1" ht="22.9" customHeight="1">
      <c r="A129" s="33"/>
      <c r="B129" s="34"/>
      <c r="C129" s="81" t="s">
        <v>94</v>
      </c>
      <c r="D129" s="35"/>
      <c r="E129" s="35"/>
      <c r="F129" s="35"/>
      <c r="G129" s="35"/>
      <c r="H129" s="35"/>
      <c r="I129" s="114"/>
      <c r="J129" s="188">
        <f>BK129</f>
        <v>0</v>
      </c>
      <c r="K129" s="35"/>
      <c r="L129" s="38"/>
      <c r="M129" s="77"/>
      <c r="N129" s="189"/>
      <c r="O129" s="78"/>
      <c r="P129" s="190">
        <f>P130+P173</f>
        <v>0</v>
      </c>
      <c r="Q129" s="78"/>
      <c r="R129" s="190">
        <f>R130+R173</f>
        <v>1.0267392391304351</v>
      </c>
      <c r="S129" s="78"/>
      <c r="T129" s="191">
        <f>T130+T173</f>
        <v>0</v>
      </c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T129" s="16" t="s">
        <v>75</v>
      </c>
      <c r="AU129" s="16" t="s">
        <v>100</v>
      </c>
      <c r="BK129" s="192">
        <f>BK130+BK173</f>
        <v>0</v>
      </c>
    </row>
    <row r="130" spans="1:65" s="11" customFormat="1" ht="25.9" customHeight="1">
      <c r="B130" s="193"/>
      <c r="C130" s="194"/>
      <c r="D130" s="195" t="s">
        <v>75</v>
      </c>
      <c r="E130" s="196" t="s">
        <v>166</v>
      </c>
      <c r="F130" s="196" t="s">
        <v>331</v>
      </c>
      <c r="G130" s="194"/>
      <c r="H130" s="194"/>
      <c r="I130" s="197"/>
      <c r="J130" s="198">
        <f>BK130</f>
        <v>0</v>
      </c>
      <c r="K130" s="194"/>
      <c r="L130" s="199"/>
      <c r="M130" s="200"/>
      <c r="N130" s="201"/>
      <c r="O130" s="201"/>
      <c r="P130" s="202">
        <f>P131</f>
        <v>0</v>
      </c>
      <c r="Q130" s="201"/>
      <c r="R130" s="202">
        <f>R131</f>
        <v>1.0267392391304351</v>
      </c>
      <c r="S130" s="201"/>
      <c r="T130" s="203">
        <f>T131</f>
        <v>0</v>
      </c>
      <c r="AR130" s="204" t="s">
        <v>88</v>
      </c>
      <c r="AT130" s="205" t="s">
        <v>75</v>
      </c>
      <c r="AU130" s="205" t="s">
        <v>76</v>
      </c>
      <c r="AY130" s="204" t="s">
        <v>131</v>
      </c>
      <c r="BK130" s="206">
        <f>BK131</f>
        <v>0</v>
      </c>
    </row>
    <row r="131" spans="1:65" s="11" customFormat="1" ht="22.9" customHeight="1">
      <c r="B131" s="193"/>
      <c r="C131" s="194"/>
      <c r="D131" s="195" t="s">
        <v>75</v>
      </c>
      <c r="E131" s="266" t="s">
        <v>332</v>
      </c>
      <c r="F131" s="266" t="s">
        <v>333</v>
      </c>
      <c r="G131" s="194"/>
      <c r="H131" s="194"/>
      <c r="I131" s="197"/>
      <c r="J131" s="267">
        <f>BK131</f>
        <v>0</v>
      </c>
      <c r="K131" s="194"/>
      <c r="L131" s="199"/>
      <c r="M131" s="200"/>
      <c r="N131" s="201"/>
      <c r="O131" s="201"/>
      <c r="P131" s="202">
        <f>SUM(P132:P172)</f>
        <v>0</v>
      </c>
      <c r="Q131" s="201"/>
      <c r="R131" s="202">
        <f>SUM(R132:R172)</f>
        <v>1.0267392391304351</v>
      </c>
      <c r="S131" s="201"/>
      <c r="T131" s="203">
        <f>SUM(T132:T172)</f>
        <v>0</v>
      </c>
      <c r="AR131" s="204" t="s">
        <v>88</v>
      </c>
      <c r="AT131" s="205" t="s">
        <v>75</v>
      </c>
      <c r="AU131" s="205" t="s">
        <v>81</v>
      </c>
      <c r="AY131" s="204" t="s">
        <v>131</v>
      </c>
      <c r="BK131" s="206">
        <f>SUM(BK132:BK172)</f>
        <v>0</v>
      </c>
    </row>
    <row r="132" spans="1:65" s="2" customFormat="1" ht="24" customHeight="1">
      <c r="A132" s="33"/>
      <c r="B132" s="34"/>
      <c r="C132" s="207" t="s">
        <v>81</v>
      </c>
      <c r="D132" s="207" t="s">
        <v>132</v>
      </c>
      <c r="E132" s="208" t="s">
        <v>416</v>
      </c>
      <c r="F132" s="209" t="s">
        <v>417</v>
      </c>
      <c r="G132" s="210" t="s">
        <v>268</v>
      </c>
      <c r="H132" s="211">
        <v>30</v>
      </c>
      <c r="I132" s="212"/>
      <c r="J132" s="211">
        <f t="shared" ref="J132:J172" si="5">ROUND(I132*H132,3)</f>
        <v>0</v>
      </c>
      <c r="K132" s="213"/>
      <c r="L132" s="38"/>
      <c r="M132" s="214" t="s">
        <v>1</v>
      </c>
      <c r="N132" s="215" t="s">
        <v>42</v>
      </c>
      <c r="O132" s="70"/>
      <c r="P132" s="216">
        <f t="shared" ref="P132:P172" si="6">O132*H132</f>
        <v>0</v>
      </c>
      <c r="Q132" s="216">
        <v>0</v>
      </c>
      <c r="R132" s="216">
        <f t="shared" ref="R132:R172" si="7">Q132*H132</f>
        <v>0</v>
      </c>
      <c r="S132" s="216">
        <v>0</v>
      </c>
      <c r="T132" s="217">
        <f t="shared" ref="T132:T172" si="8">S132*H132</f>
        <v>0</v>
      </c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R132" s="218" t="s">
        <v>259</v>
      </c>
      <c r="AT132" s="218" t="s">
        <v>132</v>
      </c>
      <c r="AU132" s="218" t="s">
        <v>85</v>
      </c>
      <c r="AY132" s="16" t="s">
        <v>131</v>
      </c>
      <c r="BE132" s="219">
        <f t="shared" ref="BE132:BE172" si="9">IF(N132="základná",J132,0)</f>
        <v>0</v>
      </c>
      <c r="BF132" s="219">
        <f t="shared" ref="BF132:BF172" si="10">IF(N132="znížená",J132,0)</f>
        <v>0</v>
      </c>
      <c r="BG132" s="219">
        <f t="shared" ref="BG132:BG172" si="11">IF(N132="zákl. prenesená",J132,0)</f>
        <v>0</v>
      </c>
      <c r="BH132" s="219">
        <f t="shared" ref="BH132:BH172" si="12">IF(N132="zníž. prenesená",J132,0)</f>
        <v>0</v>
      </c>
      <c r="BI132" s="219">
        <f t="shared" ref="BI132:BI172" si="13">IF(N132="nulová",J132,0)</f>
        <v>0</v>
      </c>
      <c r="BJ132" s="16" t="s">
        <v>85</v>
      </c>
      <c r="BK132" s="220">
        <f t="shared" ref="BK132:BK172" si="14">ROUND(I132*H132,3)</f>
        <v>0</v>
      </c>
      <c r="BL132" s="16" t="s">
        <v>259</v>
      </c>
      <c r="BM132" s="218" t="s">
        <v>85</v>
      </c>
    </row>
    <row r="133" spans="1:65" s="2" customFormat="1" ht="24" customHeight="1">
      <c r="A133" s="33"/>
      <c r="B133" s="34"/>
      <c r="C133" s="244" t="s">
        <v>85</v>
      </c>
      <c r="D133" s="244" t="s">
        <v>166</v>
      </c>
      <c r="E133" s="245" t="s">
        <v>418</v>
      </c>
      <c r="F133" s="246" t="s">
        <v>419</v>
      </c>
      <c r="G133" s="247" t="s">
        <v>268</v>
      </c>
      <c r="H133" s="248">
        <v>30</v>
      </c>
      <c r="I133" s="249"/>
      <c r="J133" s="248">
        <f t="shared" si="5"/>
        <v>0</v>
      </c>
      <c r="K133" s="250"/>
      <c r="L133" s="251"/>
      <c r="M133" s="252" t="s">
        <v>1</v>
      </c>
      <c r="N133" s="253" t="s">
        <v>42</v>
      </c>
      <c r="O133" s="70"/>
      <c r="P133" s="216">
        <f t="shared" si="6"/>
        <v>0</v>
      </c>
      <c r="Q133" s="216">
        <v>1.06E-3</v>
      </c>
      <c r="R133" s="216">
        <f t="shared" si="7"/>
        <v>3.1800000000000002E-2</v>
      </c>
      <c r="S133" s="216">
        <v>0</v>
      </c>
      <c r="T133" s="217">
        <f t="shared" si="8"/>
        <v>0</v>
      </c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R133" s="218" t="s">
        <v>338</v>
      </c>
      <c r="AT133" s="218" t="s">
        <v>166</v>
      </c>
      <c r="AU133" s="218" t="s">
        <v>85</v>
      </c>
      <c r="AY133" s="16" t="s">
        <v>131</v>
      </c>
      <c r="BE133" s="219">
        <f t="shared" si="9"/>
        <v>0</v>
      </c>
      <c r="BF133" s="219">
        <f t="shared" si="10"/>
        <v>0</v>
      </c>
      <c r="BG133" s="219">
        <f t="shared" si="11"/>
        <v>0</v>
      </c>
      <c r="BH133" s="219">
        <f t="shared" si="12"/>
        <v>0</v>
      </c>
      <c r="BI133" s="219">
        <f t="shared" si="13"/>
        <v>0</v>
      </c>
      <c r="BJ133" s="16" t="s">
        <v>85</v>
      </c>
      <c r="BK133" s="220">
        <f t="shared" si="14"/>
        <v>0</v>
      </c>
      <c r="BL133" s="16" t="s">
        <v>259</v>
      </c>
      <c r="BM133" s="218" t="s">
        <v>136</v>
      </c>
    </row>
    <row r="134" spans="1:65" s="2" customFormat="1" ht="24" customHeight="1">
      <c r="A134" s="33"/>
      <c r="B134" s="34"/>
      <c r="C134" s="207" t="s">
        <v>88</v>
      </c>
      <c r="D134" s="207" t="s">
        <v>132</v>
      </c>
      <c r="E134" s="208" t="s">
        <v>420</v>
      </c>
      <c r="F134" s="209" t="s">
        <v>421</v>
      </c>
      <c r="G134" s="210" t="s">
        <v>174</v>
      </c>
      <c r="H134" s="211">
        <v>10</v>
      </c>
      <c r="I134" s="212"/>
      <c r="J134" s="211">
        <f t="shared" si="5"/>
        <v>0</v>
      </c>
      <c r="K134" s="213"/>
      <c r="L134" s="38"/>
      <c r="M134" s="214" t="s">
        <v>1</v>
      </c>
      <c r="N134" s="215" t="s">
        <v>42</v>
      </c>
      <c r="O134" s="70"/>
      <c r="P134" s="216">
        <f t="shared" si="6"/>
        <v>0</v>
      </c>
      <c r="Q134" s="216">
        <v>0</v>
      </c>
      <c r="R134" s="216">
        <f t="shared" si="7"/>
        <v>0</v>
      </c>
      <c r="S134" s="216">
        <v>0</v>
      </c>
      <c r="T134" s="217">
        <f t="shared" si="8"/>
        <v>0</v>
      </c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R134" s="218" t="s">
        <v>259</v>
      </c>
      <c r="AT134" s="218" t="s">
        <v>132</v>
      </c>
      <c r="AU134" s="218" t="s">
        <v>85</v>
      </c>
      <c r="AY134" s="16" t="s">
        <v>131</v>
      </c>
      <c r="BE134" s="219">
        <f t="shared" si="9"/>
        <v>0</v>
      </c>
      <c r="BF134" s="219">
        <f t="shared" si="10"/>
        <v>0</v>
      </c>
      <c r="BG134" s="219">
        <f t="shared" si="11"/>
        <v>0</v>
      </c>
      <c r="BH134" s="219">
        <f t="shared" si="12"/>
        <v>0</v>
      </c>
      <c r="BI134" s="219">
        <f t="shared" si="13"/>
        <v>0</v>
      </c>
      <c r="BJ134" s="16" t="s">
        <v>85</v>
      </c>
      <c r="BK134" s="220">
        <f t="shared" si="14"/>
        <v>0</v>
      </c>
      <c r="BL134" s="16" t="s">
        <v>259</v>
      </c>
      <c r="BM134" s="218" t="s">
        <v>142</v>
      </c>
    </row>
    <row r="135" spans="1:65" s="2" customFormat="1" ht="16.5" customHeight="1">
      <c r="A135" s="33"/>
      <c r="B135" s="34"/>
      <c r="C135" s="244" t="s">
        <v>136</v>
      </c>
      <c r="D135" s="244" t="s">
        <v>166</v>
      </c>
      <c r="E135" s="245" t="s">
        <v>422</v>
      </c>
      <c r="F135" s="246" t="s">
        <v>423</v>
      </c>
      <c r="G135" s="247" t="s">
        <v>174</v>
      </c>
      <c r="H135" s="248">
        <v>10</v>
      </c>
      <c r="I135" s="249"/>
      <c r="J135" s="248">
        <f t="shared" si="5"/>
        <v>0</v>
      </c>
      <c r="K135" s="250"/>
      <c r="L135" s="251"/>
      <c r="M135" s="252" t="s">
        <v>1</v>
      </c>
      <c r="N135" s="253" t="s">
        <v>42</v>
      </c>
      <c r="O135" s="70"/>
      <c r="P135" s="216">
        <f t="shared" si="6"/>
        <v>0</v>
      </c>
      <c r="Q135" s="216">
        <v>3.2000000000000003E-4</v>
      </c>
      <c r="R135" s="216">
        <f t="shared" si="7"/>
        <v>3.2000000000000002E-3</v>
      </c>
      <c r="S135" s="216">
        <v>0</v>
      </c>
      <c r="T135" s="217">
        <f t="shared" si="8"/>
        <v>0</v>
      </c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R135" s="218" t="s">
        <v>338</v>
      </c>
      <c r="AT135" s="218" t="s">
        <v>166</v>
      </c>
      <c r="AU135" s="218" t="s">
        <v>85</v>
      </c>
      <c r="AY135" s="16" t="s">
        <v>131</v>
      </c>
      <c r="BE135" s="219">
        <f t="shared" si="9"/>
        <v>0</v>
      </c>
      <c r="BF135" s="219">
        <f t="shared" si="10"/>
        <v>0</v>
      </c>
      <c r="BG135" s="219">
        <f t="shared" si="11"/>
        <v>0</v>
      </c>
      <c r="BH135" s="219">
        <f t="shared" si="12"/>
        <v>0</v>
      </c>
      <c r="BI135" s="219">
        <f t="shared" si="13"/>
        <v>0</v>
      </c>
      <c r="BJ135" s="16" t="s">
        <v>85</v>
      </c>
      <c r="BK135" s="220">
        <f t="shared" si="14"/>
        <v>0</v>
      </c>
      <c r="BL135" s="16" t="s">
        <v>259</v>
      </c>
      <c r="BM135" s="218" t="s">
        <v>148</v>
      </c>
    </row>
    <row r="136" spans="1:65" s="2" customFormat="1" ht="24" customHeight="1">
      <c r="A136" s="33"/>
      <c r="B136" s="34"/>
      <c r="C136" s="207" t="s">
        <v>149</v>
      </c>
      <c r="D136" s="207" t="s">
        <v>132</v>
      </c>
      <c r="E136" s="208" t="s">
        <v>424</v>
      </c>
      <c r="F136" s="209" t="s">
        <v>425</v>
      </c>
      <c r="G136" s="210" t="s">
        <v>268</v>
      </c>
      <c r="H136" s="211">
        <v>165</v>
      </c>
      <c r="I136" s="212"/>
      <c r="J136" s="211">
        <f t="shared" si="5"/>
        <v>0</v>
      </c>
      <c r="K136" s="213"/>
      <c r="L136" s="38"/>
      <c r="M136" s="214" t="s">
        <v>1</v>
      </c>
      <c r="N136" s="215" t="s">
        <v>42</v>
      </c>
      <c r="O136" s="70"/>
      <c r="P136" s="216">
        <f t="shared" si="6"/>
        <v>0</v>
      </c>
      <c r="Q136" s="216">
        <v>0</v>
      </c>
      <c r="R136" s="216">
        <f t="shared" si="7"/>
        <v>0</v>
      </c>
      <c r="S136" s="216">
        <v>0</v>
      </c>
      <c r="T136" s="217">
        <f t="shared" si="8"/>
        <v>0</v>
      </c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R136" s="218" t="s">
        <v>259</v>
      </c>
      <c r="AT136" s="218" t="s">
        <v>132</v>
      </c>
      <c r="AU136" s="218" t="s">
        <v>85</v>
      </c>
      <c r="AY136" s="16" t="s">
        <v>131</v>
      </c>
      <c r="BE136" s="219">
        <f t="shared" si="9"/>
        <v>0</v>
      </c>
      <c r="BF136" s="219">
        <f t="shared" si="10"/>
        <v>0</v>
      </c>
      <c r="BG136" s="219">
        <f t="shared" si="11"/>
        <v>0</v>
      </c>
      <c r="BH136" s="219">
        <f t="shared" si="12"/>
        <v>0</v>
      </c>
      <c r="BI136" s="219">
        <f t="shared" si="13"/>
        <v>0</v>
      </c>
      <c r="BJ136" s="16" t="s">
        <v>85</v>
      </c>
      <c r="BK136" s="220">
        <f t="shared" si="14"/>
        <v>0</v>
      </c>
      <c r="BL136" s="16" t="s">
        <v>259</v>
      </c>
      <c r="BM136" s="218" t="s">
        <v>152</v>
      </c>
    </row>
    <row r="137" spans="1:65" s="2" customFormat="1" ht="16.5" customHeight="1">
      <c r="A137" s="33"/>
      <c r="B137" s="34"/>
      <c r="C137" s="244" t="s">
        <v>142</v>
      </c>
      <c r="D137" s="244" t="s">
        <v>166</v>
      </c>
      <c r="E137" s="245" t="s">
        <v>426</v>
      </c>
      <c r="F137" s="246" t="s">
        <v>427</v>
      </c>
      <c r="G137" s="247" t="s">
        <v>268</v>
      </c>
      <c r="H137" s="248">
        <v>165</v>
      </c>
      <c r="I137" s="249"/>
      <c r="J137" s="248">
        <f t="shared" si="5"/>
        <v>0</v>
      </c>
      <c r="K137" s="250"/>
      <c r="L137" s="251"/>
      <c r="M137" s="252" t="s">
        <v>1</v>
      </c>
      <c r="N137" s="253" t="s">
        <v>42</v>
      </c>
      <c r="O137" s="70"/>
      <c r="P137" s="216">
        <f t="shared" si="6"/>
        <v>0</v>
      </c>
      <c r="Q137" s="216">
        <v>1.73E-3</v>
      </c>
      <c r="R137" s="216">
        <f t="shared" si="7"/>
        <v>0.28544999999999998</v>
      </c>
      <c r="S137" s="216">
        <v>0</v>
      </c>
      <c r="T137" s="217">
        <f t="shared" si="8"/>
        <v>0</v>
      </c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R137" s="218" t="s">
        <v>338</v>
      </c>
      <c r="AT137" s="218" t="s">
        <v>166</v>
      </c>
      <c r="AU137" s="218" t="s">
        <v>85</v>
      </c>
      <c r="AY137" s="16" t="s">
        <v>131</v>
      </c>
      <c r="BE137" s="219">
        <f t="shared" si="9"/>
        <v>0</v>
      </c>
      <c r="BF137" s="219">
        <f t="shared" si="10"/>
        <v>0</v>
      </c>
      <c r="BG137" s="219">
        <f t="shared" si="11"/>
        <v>0</v>
      </c>
      <c r="BH137" s="219">
        <f t="shared" si="12"/>
        <v>0</v>
      </c>
      <c r="BI137" s="219">
        <f t="shared" si="13"/>
        <v>0</v>
      </c>
      <c r="BJ137" s="16" t="s">
        <v>85</v>
      </c>
      <c r="BK137" s="220">
        <f t="shared" si="14"/>
        <v>0</v>
      </c>
      <c r="BL137" s="16" t="s">
        <v>259</v>
      </c>
      <c r="BM137" s="218" t="s">
        <v>158</v>
      </c>
    </row>
    <row r="138" spans="1:65" s="2" customFormat="1" ht="24" customHeight="1">
      <c r="A138" s="33"/>
      <c r="B138" s="34"/>
      <c r="C138" s="207" t="s">
        <v>159</v>
      </c>
      <c r="D138" s="207" t="s">
        <v>132</v>
      </c>
      <c r="E138" s="208" t="s">
        <v>428</v>
      </c>
      <c r="F138" s="209" t="s">
        <v>429</v>
      </c>
      <c r="G138" s="210" t="s">
        <v>174</v>
      </c>
      <c r="H138" s="211">
        <v>50</v>
      </c>
      <c r="I138" s="212"/>
      <c r="J138" s="211">
        <f t="shared" si="5"/>
        <v>0</v>
      </c>
      <c r="K138" s="213"/>
      <c r="L138" s="38"/>
      <c r="M138" s="214" t="s">
        <v>1</v>
      </c>
      <c r="N138" s="215" t="s">
        <v>42</v>
      </c>
      <c r="O138" s="70"/>
      <c r="P138" s="216">
        <f t="shared" si="6"/>
        <v>0</v>
      </c>
      <c r="Q138" s="216">
        <v>0</v>
      </c>
      <c r="R138" s="216">
        <f t="shared" si="7"/>
        <v>0</v>
      </c>
      <c r="S138" s="216">
        <v>0</v>
      </c>
      <c r="T138" s="217">
        <f t="shared" si="8"/>
        <v>0</v>
      </c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R138" s="218" t="s">
        <v>259</v>
      </c>
      <c r="AT138" s="218" t="s">
        <v>132</v>
      </c>
      <c r="AU138" s="218" t="s">
        <v>85</v>
      </c>
      <c r="AY138" s="16" t="s">
        <v>131</v>
      </c>
      <c r="BE138" s="219">
        <f t="shared" si="9"/>
        <v>0</v>
      </c>
      <c r="BF138" s="219">
        <f t="shared" si="10"/>
        <v>0</v>
      </c>
      <c r="BG138" s="219">
        <f t="shared" si="11"/>
        <v>0</v>
      </c>
      <c r="BH138" s="219">
        <f t="shared" si="12"/>
        <v>0</v>
      </c>
      <c r="BI138" s="219">
        <f t="shared" si="13"/>
        <v>0</v>
      </c>
      <c r="BJ138" s="16" t="s">
        <v>85</v>
      </c>
      <c r="BK138" s="220">
        <f t="shared" si="14"/>
        <v>0</v>
      </c>
      <c r="BL138" s="16" t="s">
        <v>259</v>
      </c>
      <c r="BM138" s="218" t="s">
        <v>162</v>
      </c>
    </row>
    <row r="139" spans="1:65" s="2" customFormat="1" ht="24" customHeight="1">
      <c r="A139" s="33"/>
      <c r="B139" s="34"/>
      <c r="C139" s="244" t="s">
        <v>148</v>
      </c>
      <c r="D139" s="244" t="s">
        <v>166</v>
      </c>
      <c r="E139" s="245" t="s">
        <v>430</v>
      </c>
      <c r="F139" s="246" t="s">
        <v>431</v>
      </c>
      <c r="G139" s="247" t="s">
        <v>139</v>
      </c>
      <c r="H139" s="248">
        <v>2.5000000000000001E-2</v>
      </c>
      <c r="I139" s="249"/>
      <c r="J139" s="248">
        <f t="shared" si="5"/>
        <v>0</v>
      </c>
      <c r="K139" s="250"/>
      <c r="L139" s="251"/>
      <c r="M139" s="252" t="s">
        <v>1</v>
      </c>
      <c r="N139" s="253" t="s">
        <v>42</v>
      </c>
      <c r="O139" s="70"/>
      <c r="P139" s="216">
        <f t="shared" si="6"/>
        <v>0</v>
      </c>
      <c r="Q139" s="216">
        <v>1</v>
      </c>
      <c r="R139" s="216">
        <f t="shared" si="7"/>
        <v>2.5000000000000001E-2</v>
      </c>
      <c r="S139" s="216">
        <v>0</v>
      </c>
      <c r="T139" s="217">
        <f t="shared" si="8"/>
        <v>0</v>
      </c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R139" s="218" t="s">
        <v>338</v>
      </c>
      <c r="AT139" s="218" t="s">
        <v>166</v>
      </c>
      <c r="AU139" s="218" t="s">
        <v>85</v>
      </c>
      <c r="AY139" s="16" t="s">
        <v>131</v>
      </c>
      <c r="BE139" s="219">
        <f t="shared" si="9"/>
        <v>0</v>
      </c>
      <c r="BF139" s="219">
        <f t="shared" si="10"/>
        <v>0</v>
      </c>
      <c r="BG139" s="219">
        <f t="shared" si="11"/>
        <v>0</v>
      </c>
      <c r="BH139" s="219">
        <f t="shared" si="12"/>
        <v>0</v>
      </c>
      <c r="BI139" s="219">
        <f t="shared" si="13"/>
        <v>0</v>
      </c>
      <c r="BJ139" s="16" t="s">
        <v>85</v>
      </c>
      <c r="BK139" s="220">
        <f t="shared" si="14"/>
        <v>0</v>
      </c>
      <c r="BL139" s="16" t="s">
        <v>259</v>
      </c>
      <c r="BM139" s="218" t="s">
        <v>157</v>
      </c>
    </row>
    <row r="140" spans="1:65" s="2" customFormat="1" ht="24" customHeight="1">
      <c r="A140" s="33"/>
      <c r="B140" s="34"/>
      <c r="C140" s="244" t="s">
        <v>129</v>
      </c>
      <c r="D140" s="244" t="s">
        <v>166</v>
      </c>
      <c r="E140" s="245" t="s">
        <v>432</v>
      </c>
      <c r="F140" s="246" t="s">
        <v>433</v>
      </c>
      <c r="G140" s="247" t="s">
        <v>139</v>
      </c>
      <c r="H140" s="248">
        <v>0.08</v>
      </c>
      <c r="I140" s="249"/>
      <c r="J140" s="248">
        <f t="shared" si="5"/>
        <v>0</v>
      </c>
      <c r="K140" s="250"/>
      <c r="L140" s="251"/>
      <c r="M140" s="252" t="s">
        <v>1</v>
      </c>
      <c r="N140" s="253" t="s">
        <v>42</v>
      </c>
      <c r="O140" s="70"/>
      <c r="P140" s="216">
        <f t="shared" si="6"/>
        <v>0</v>
      </c>
      <c r="Q140" s="216">
        <v>1</v>
      </c>
      <c r="R140" s="216">
        <f t="shared" si="7"/>
        <v>0.08</v>
      </c>
      <c r="S140" s="216">
        <v>0</v>
      </c>
      <c r="T140" s="217">
        <f t="shared" si="8"/>
        <v>0</v>
      </c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R140" s="218" t="s">
        <v>338</v>
      </c>
      <c r="AT140" s="218" t="s">
        <v>166</v>
      </c>
      <c r="AU140" s="218" t="s">
        <v>85</v>
      </c>
      <c r="AY140" s="16" t="s">
        <v>131</v>
      </c>
      <c r="BE140" s="219">
        <f t="shared" si="9"/>
        <v>0</v>
      </c>
      <c r="BF140" s="219">
        <f t="shared" si="10"/>
        <v>0</v>
      </c>
      <c r="BG140" s="219">
        <f t="shared" si="11"/>
        <v>0</v>
      </c>
      <c r="BH140" s="219">
        <f t="shared" si="12"/>
        <v>0</v>
      </c>
      <c r="BI140" s="219">
        <f t="shared" si="13"/>
        <v>0</v>
      </c>
      <c r="BJ140" s="16" t="s">
        <v>85</v>
      </c>
      <c r="BK140" s="220">
        <f t="shared" si="14"/>
        <v>0</v>
      </c>
      <c r="BL140" s="16" t="s">
        <v>259</v>
      </c>
      <c r="BM140" s="218" t="s">
        <v>170</v>
      </c>
    </row>
    <row r="141" spans="1:65" s="2" customFormat="1" ht="24" customHeight="1">
      <c r="A141" s="33"/>
      <c r="B141" s="34"/>
      <c r="C141" s="244" t="s">
        <v>152</v>
      </c>
      <c r="D141" s="244" t="s">
        <v>166</v>
      </c>
      <c r="E141" s="245" t="s">
        <v>434</v>
      </c>
      <c r="F141" s="246" t="s">
        <v>435</v>
      </c>
      <c r="G141" s="247" t="s">
        <v>139</v>
      </c>
      <c r="H141" s="248">
        <v>0.125</v>
      </c>
      <c r="I141" s="249"/>
      <c r="J141" s="248">
        <f t="shared" si="5"/>
        <v>0</v>
      </c>
      <c r="K141" s="250"/>
      <c r="L141" s="251"/>
      <c r="M141" s="252" t="s">
        <v>1</v>
      </c>
      <c r="N141" s="253" t="s">
        <v>42</v>
      </c>
      <c r="O141" s="70"/>
      <c r="P141" s="216">
        <f t="shared" si="6"/>
        <v>0</v>
      </c>
      <c r="Q141" s="216">
        <v>1</v>
      </c>
      <c r="R141" s="216">
        <f t="shared" si="7"/>
        <v>0.125</v>
      </c>
      <c r="S141" s="216">
        <v>0</v>
      </c>
      <c r="T141" s="217">
        <f t="shared" si="8"/>
        <v>0</v>
      </c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R141" s="218" t="s">
        <v>338</v>
      </c>
      <c r="AT141" s="218" t="s">
        <v>166</v>
      </c>
      <c r="AU141" s="218" t="s">
        <v>85</v>
      </c>
      <c r="AY141" s="16" t="s">
        <v>131</v>
      </c>
      <c r="BE141" s="219">
        <f t="shared" si="9"/>
        <v>0</v>
      </c>
      <c r="BF141" s="219">
        <f t="shared" si="10"/>
        <v>0</v>
      </c>
      <c r="BG141" s="219">
        <f t="shared" si="11"/>
        <v>0</v>
      </c>
      <c r="BH141" s="219">
        <f t="shared" si="12"/>
        <v>0</v>
      </c>
      <c r="BI141" s="219">
        <f t="shared" si="13"/>
        <v>0</v>
      </c>
      <c r="BJ141" s="16" t="s">
        <v>85</v>
      </c>
      <c r="BK141" s="220">
        <f t="shared" si="14"/>
        <v>0</v>
      </c>
      <c r="BL141" s="16" t="s">
        <v>259</v>
      </c>
      <c r="BM141" s="218" t="s">
        <v>7</v>
      </c>
    </row>
    <row r="142" spans="1:65" s="2" customFormat="1" ht="16.5" customHeight="1">
      <c r="A142" s="33"/>
      <c r="B142" s="34"/>
      <c r="C142" s="244" t="s">
        <v>175</v>
      </c>
      <c r="D142" s="244" t="s">
        <v>166</v>
      </c>
      <c r="E142" s="245" t="s">
        <v>436</v>
      </c>
      <c r="F142" s="246" t="s">
        <v>437</v>
      </c>
      <c r="G142" s="247" t="s">
        <v>212</v>
      </c>
      <c r="H142" s="248">
        <v>1.288</v>
      </c>
      <c r="I142" s="249"/>
      <c r="J142" s="248">
        <f t="shared" si="5"/>
        <v>0</v>
      </c>
      <c r="K142" s="250"/>
      <c r="L142" s="251"/>
      <c r="M142" s="252" t="s">
        <v>1</v>
      </c>
      <c r="N142" s="253" t="s">
        <v>42</v>
      </c>
      <c r="O142" s="70"/>
      <c r="P142" s="216">
        <f t="shared" si="6"/>
        <v>0</v>
      </c>
      <c r="Q142" s="216">
        <v>1.00155279503106E-3</v>
      </c>
      <c r="R142" s="216">
        <f t="shared" si="7"/>
        <v>1.2900000000000053E-3</v>
      </c>
      <c r="S142" s="216">
        <v>0</v>
      </c>
      <c r="T142" s="217">
        <f t="shared" si="8"/>
        <v>0</v>
      </c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R142" s="218" t="s">
        <v>338</v>
      </c>
      <c r="AT142" s="218" t="s">
        <v>166</v>
      </c>
      <c r="AU142" s="218" t="s">
        <v>85</v>
      </c>
      <c r="AY142" s="16" t="s">
        <v>131</v>
      </c>
      <c r="BE142" s="219">
        <f t="shared" si="9"/>
        <v>0</v>
      </c>
      <c r="BF142" s="219">
        <f t="shared" si="10"/>
        <v>0</v>
      </c>
      <c r="BG142" s="219">
        <f t="shared" si="11"/>
        <v>0</v>
      </c>
      <c r="BH142" s="219">
        <f t="shared" si="12"/>
        <v>0</v>
      </c>
      <c r="BI142" s="219">
        <f t="shared" si="13"/>
        <v>0</v>
      </c>
      <c r="BJ142" s="16" t="s">
        <v>85</v>
      </c>
      <c r="BK142" s="220">
        <f t="shared" si="14"/>
        <v>0</v>
      </c>
      <c r="BL142" s="16" t="s">
        <v>259</v>
      </c>
      <c r="BM142" s="218" t="s">
        <v>178</v>
      </c>
    </row>
    <row r="143" spans="1:65" s="2" customFormat="1" ht="16.5" customHeight="1">
      <c r="A143" s="33"/>
      <c r="B143" s="34"/>
      <c r="C143" s="244" t="s">
        <v>158</v>
      </c>
      <c r="D143" s="244" t="s">
        <v>166</v>
      </c>
      <c r="E143" s="245" t="s">
        <v>438</v>
      </c>
      <c r="F143" s="246" t="s">
        <v>439</v>
      </c>
      <c r="G143" s="247" t="s">
        <v>212</v>
      </c>
      <c r="H143" s="248">
        <v>0.42899999999999999</v>
      </c>
      <c r="I143" s="249"/>
      <c r="J143" s="248">
        <f t="shared" si="5"/>
        <v>0</v>
      </c>
      <c r="K143" s="250"/>
      <c r="L143" s="251"/>
      <c r="M143" s="252" t="s">
        <v>1</v>
      </c>
      <c r="N143" s="253" t="s">
        <v>42</v>
      </c>
      <c r="O143" s="70"/>
      <c r="P143" s="216">
        <f t="shared" si="6"/>
        <v>0</v>
      </c>
      <c r="Q143" s="216">
        <v>1.0023310023309999E-3</v>
      </c>
      <c r="R143" s="216">
        <f t="shared" si="7"/>
        <v>4.2999999999999896E-4</v>
      </c>
      <c r="S143" s="216">
        <v>0</v>
      </c>
      <c r="T143" s="217">
        <f t="shared" si="8"/>
        <v>0</v>
      </c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R143" s="218" t="s">
        <v>338</v>
      </c>
      <c r="AT143" s="218" t="s">
        <v>166</v>
      </c>
      <c r="AU143" s="218" t="s">
        <v>85</v>
      </c>
      <c r="AY143" s="16" t="s">
        <v>131</v>
      </c>
      <c r="BE143" s="219">
        <f t="shared" si="9"/>
        <v>0</v>
      </c>
      <c r="BF143" s="219">
        <f t="shared" si="10"/>
        <v>0</v>
      </c>
      <c r="BG143" s="219">
        <f t="shared" si="11"/>
        <v>0</v>
      </c>
      <c r="BH143" s="219">
        <f t="shared" si="12"/>
        <v>0</v>
      </c>
      <c r="BI143" s="219">
        <f t="shared" si="13"/>
        <v>0</v>
      </c>
      <c r="BJ143" s="16" t="s">
        <v>85</v>
      </c>
      <c r="BK143" s="220">
        <f t="shared" si="14"/>
        <v>0</v>
      </c>
      <c r="BL143" s="16" t="s">
        <v>259</v>
      </c>
      <c r="BM143" s="218" t="s">
        <v>181</v>
      </c>
    </row>
    <row r="144" spans="1:65" s="2" customFormat="1" ht="24" customHeight="1">
      <c r="A144" s="33"/>
      <c r="B144" s="34"/>
      <c r="C144" s="244" t="s">
        <v>182</v>
      </c>
      <c r="D144" s="244" t="s">
        <v>166</v>
      </c>
      <c r="E144" s="245" t="s">
        <v>440</v>
      </c>
      <c r="F144" s="246" t="s">
        <v>441</v>
      </c>
      <c r="G144" s="247" t="s">
        <v>442</v>
      </c>
      <c r="H144" s="248">
        <v>7.4999999999999997E-2</v>
      </c>
      <c r="I144" s="249"/>
      <c r="J144" s="248">
        <f t="shared" si="5"/>
        <v>0</v>
      </c>
      <c r="K144" s="250"/>
      <c r="L144" s="251"/>
      <c r="M144" s="252" t="s">
        <v>1</v>
      </c>
      <c r="N144" s="253" t="s">
        <v>42</v>
      </c>
      <c r="O144" s="70"/>
      <c r="P144" s="216">
        <f t="shared" si="6"/>
        <v>0</v>
      </c>
      <c r="Q144" s="216">
        <v>1.9733333333333301E-2</v>
      </c>
      <c r="R144" s="216">
        <f t="shared" si="7"/>
        <v>1.4799999999999976E-3</v>
      </c>
      <c r="S144" s="216">
        <v>0</v>
      </c>
      <c r="T144" s="217">
        <f t="shared" si="8"/>
        <v>0</v>
      </c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R144" s="218" t="s">
        <v>338</v>
      </c>
      <c r="AT144" s="218" t="s">
        <v>166</v>
      </c>
      <c r="AU144" s="218" t="s">
        <v>85</v>
      </c>
      <c r="AY144" s="16" t="s">
        <v>131</v>
      </c>
      <c r="BE144" s="219">
        <f t="shared" si="9"/>
        <v>0</v>
      </c>
      <c r="BF144" s="219">
        <f t="shared" si="10"/>
        <v>0</v>
      </c>
      <c r="BG144" s="219">
        <f t="shared" si="11"/>
        <v>0</v>
      </c>
      <c r="BH144" s="219">
        <f t="shared" si="12"/>
        <v>0</v>
      </c>
      <c r="BI144" s="219">
        <f t="shared" si="13"/>
        <v>0</v>
      </c>
      <c r="BJ144" s="16" t="s">
        <v>85</v>
      </c>
      <c r="BK144" s="220">
        <f t="shared" si="14"/>
        <v>0</v>
      </c>
      <c r="BL144" s="16" t="s">
        <v>259</v>
      </c>
      <c r="BM144" s="218" t="s">
        <v>185</v>
      </c>
    </row>
    <row r="145" spans="1:65" s="2" customFormat="1" ht="24" customHeight="1">
      <c r="A145" s="33"/>
      <c r="B145" s="34"/>
      <c r="C145" s="207" t="s">
        <v>162</v>
      </c>
      <c r="D145" s="207" t="s">
        <v>132</v>
      </c>
      <c r="E145" s="208" t="s">
        <v>443</v>
      </c>
      <c r="F145" s="209" t="s">
        <v>444</v>
      </c>
      <c r="G145" s="210" t="s">
        <v>174</v>
      </c>
      <c r="H145" s="211">
        <v>25</v>
      </c>
      <c r="I145" s="212"/>
      <c r="J145" s="211">
        <f t="shared" si="5"/>
        <v>0</v>
      </c>
      <c r="K145" s="213"/>
      <c r="L145" s="38"/>
      <c r="M145" s="214" t="s">
        <v>1</v>
      </c>
      <c r="N145" s="215" t="s">
        <v>42</v>
      </c>
      <c r="O145" s="70"/>
      <c r="P145" s="216">
        <f t="shared" si="6"/>
        <v>0</v>
      </c>
      <c r="Q145" s="216">
        <v>0</v>
      </c>
      <c r="R145" s="216">
        <f t="shared" si="7"/>
        <v>0</v>
      </c>
      <c r="S145" s="216">
        <v>0</v>
      </c>
      <c r="T145" s="217">
        <f t="shared" si="8"/>
        <v>0</v>
      </c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R145" s="218" t="s">
        <v>259</v>
      </c>
      <c r="AT145" s="218" t="s">
        <v>132</v>
      </c>
      <c r="AU145" s="218" t="s">
        <v>85</v>
      </c>
      <c r="AY145" s="16" t="s">
        <v>131</v>
      </c>
      <c r="BE145" s="219">
        <f t="shared" si="9"/>
        <v>0</v>
      </c>
      <c r="BF145" s="219">
        <f t="shared" si="10"/>
        <v>0</v>
      </c>
      <c r="BG145" s="219">
        <f t="shared" si="11"/>
        <v>0</v>
      </c>
      <c r="BH145" s="219">
        <f t="shared" si="12"/>
        <v>0</v>
      </c>
      <c r="BI145" s="219">
        <f t="shared" si="13"/>
        <v>0</v>
      </c>
      <c r="BJ145" s="16" t="s">
        <v>85</v>
      </c>
      <c r="BK145" s="220">
        <f t="shared" si="14"/>
        <v>0</v>
      </c>
      <c r="BL145" s="16" t="s">
        <v>259</v>
      </c>
      <c r="BM145" s="218" t="s">
        <v>188</v>
      </c>
    </row>
    <row r="146" spans="1:65" s="2" customFormat="1" ht="24" customHeight="1">
      <c r="A146" s="33"/>
      <c r="B146" s="34"/>
      <c r="C146" s="244" t="s">
        <v>189</v>
      </c>
      <c r="D146" s="244" t="s">
        <v>166</v>
      </c>
      <c r="E146" s="245" t="s">
        <v>445</v>
      </c>
      <c r="F146" s="246" t="s">
        <v>446</v>
      </c>
      <c r="G146" s="247" t="s">
        <v>139</v>
      </c>
      <c r="H146" s="248">
        <v>1.4999999999999999E-2</v>
      </c>
      <c r="I146" s="249"/>
      <c r="J146" s="248">
        <f t="shared" si="5"/>
        <v>0</v>
      </c>
      <c r="K146" s="250"/>
      <c r="L146" s="251"/>
      <c r="M146" s="252" t="s">
        <v>1</v>
      </c>
      <c r="N146" s="253" t="s">
        <v>42</v>
      </c>
      <c r="O146" s="70"/>
      <c r="P146" s="216">
        <f t="shared" si="6"/>
        <v>0</v>
      </c>
      <c r="Q146" s="216">
        <v>1</v>
      </c>
      <c r="R146" s="216">
        <f t="shared" si="7"/>
        <v>1.4999999999999999E-2</v>
      </c>
      <c r="S146" s="216">
        <v>0</v>
      </c>
      <c r="T146" s="217">
        <f t="shared" si="8"/>
        <v>0</v>
      </c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R146" s="218" t="s">
        <v>338</v>
      </c>
      <c r="AT146" s="218" t="s">
        <v>166</v>
      </c>
      <c r="AU146" s="218" t="s">
        <v>85</v>
      </c>
      <c r="AY146" s="16" t="s">
        <v>131</v>
      </c>
      <c r="BE146" s="219">
        <f t="shared" si="9"/>
        <v>0</v>
      </c>
      <c r="BF146" s="219">
        <f t="shared" si="10"/>
        <v>0</v>
      </c>
      <c r="BG146" s="219">
        <f t="shared" si="11"/>
        <v>0</v>
      </c>
      <c r="BH146" s="219">
        <f t="shared" si="12"/>
        <v>0</v>
      </c>
      <c r="BI146" s="219">
        <f t="shared" si="13"/>
        <v>0</v>
      </c>
      <c r="BJ146" s="16" t="s">
        <v>85</v>
      </c>
      <c r="BK146" s="220">
        <f t="shared" si="14"/>
        <v>0</v>
      </c>
      <c r="BL146" s="16" t="s">
        <v>259</v>
      </c>
      <c r="BM146" s="218" t="s">
        <v>192</v>
      </c>
    </row>
    <row r="147" spans="1:65" s="2" customFormat="1" ht="24" customHeight="1">
      <c r="A147" s="33"/>
      <c r="B147" s="34"/>
      <c r="C147" s="244" t="s">
        <v>157</v>
      </c>
      <c r="D147" s="244" t="s">
        <v>166</v>
      </c>
      <c r="E147" s="245" t="s">
        <v>447</v>
      </c>
      <c r="F147" s="246" t="s">
        <v>448</v>
      </c>
      <c r="G147" s="247" t="s">
        <v>139</v>
      </c>
      <c r="H147" s="248">
        <v>5.2999999999999999E-2</v>
      </c>
      <c r="I147" s="249"/>
      <c r="J147" s="248">
        <f t="shared" si="5"/>
        <v>0</v>
      </c>
      <c r="K147" s="250"/>
      <c r="L147" s="251"/>
      <c r="M147" s="252" t="s">
        <v>1</v>
      </c>
      <c r="N147" s="253" t="s">
        <v>42</v>
      </c>
      <c r="O147" s="70"/>
      <c r="P147" s="216">
        <f t="shared" si="6"/>
        <v>0</v>
      </c>
      <c r="Q147" s="216">
        <v>1</v>
      </c>
      <c r="R147" s="216">
        <f t="shared" si="7"/>
        <v>5.2999999999999999E-2</v>
      </c>
      <c r="S147" s="216">
        <v>0</v>
      </c>
      <c r="T147" s="217">
        <f t="shared" si="8"/>
        <v>0</v>
      </c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R147" s="218" t="s">
        <v>338</v>
      </c>
      <c r="AT147" s="218" t="s">
        <v>166</v>
      </c>
      <c r="AU147" s="218" t="s">
        <v>85</v>
      </c>
      <c r="AY147" s="16" t="s">
        <v>131</v>
      </c>
      <c r="BE147" s="219">
        <f t="shared" si="9"/>
        <v>0</v>
      </c>
      <c r="BF147" s="219">
        <f t="shared" si="10"/>
        <v>0</v>
      </c>
      <c r="BG147" s="219">
        <f t="shared" si="11"/>
        <v>0</v>
      </c>
      <c r="BH147" s="219">
        <f t="shared" si="12"/>
        <v>0</v>
      </c>
      <c r="BI147" s="219">
        <f t="shared" si="13"/>
        <v>0</v>
      </c>
      <c r="BJ147" s="16" t="s">
        <v>85</v>
      </c>
      <c r="BK147" s="220">
        <f t="shared" si="14"/>
        <v>0</v>
      </c>
      <c r="BL147" s="16" t="s">
        <v>259</v>
      </c>
      <c r="BM147" s="218" t="s">
        <v>169</v>
      </c>
    </row>
    <row r="148" spans="1:65" s="2" customFormat="1" ht="24" customHeight="1">
      <c r="A148" s="33"/>
      <c r="B148" s="34"/>
      <c r="C148" s="244" t="s">
        <v>195</v>
      </c>
      <c r="D148" s="244" t="s">
        <v>166</v>
      </c>
      <c r="E148" s="245" t="s">
        <v>434</v>
      </c>
      <c r="F148" s="246" t="s">
        <v>435</v>
      </c>
      <c r="G148" s="247" t="s">
        <v>139</v>
      </c>
      <c r="H148" s="248">
        <v>7.4999999999999997E-2</v>
      </c>
      <c r="I148" s="249"/>
      <c r="J148" s="248">
        <f t="shared" si="5"/>
        <v>0</v>
      </c>
      <c r="K148" s="250"/>
      <c r="L148" s="251"/>
      <c r="M148" s="252" t="s">
        <v>1</v>
      </c>
      <c r="N148" s="253" t="s">
        <v>42</v>
      </c>
      <c r="O148" s="70"/>
      <c r="P148" s="216">
        <f t="shared" si="6"/>
        <v>0</v>
      </c>
      <c r="Q148" s="216">
        <v>1</v>
      </c>
      <c r="R148" s="216">
        <f t="shared" si="7"/>
        <v>7.4999999999999997E-2</v>
      </c>
      <c r="S148" s="216">
        <v>0</v>
      </c>
      <c r="T148" s="217">
        <f t="shared" si="8"/>
        <v>0</v>
      </c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R148" s="218" t="s">
        <v>338</v>
      </c>
      <c r="AT148" s="218" t="s">
        <v>166</v>
      </c>
      <c r="AU148" s="218" t="s">
        <v>85</v>
      </c>
      <c r="AY148" s="16" t="s">
        <v>131</v>
      </c>
      <c r="BE148" s="219">
        <f t="shared" si="9"/>
        <v>0</v>
      </c>
      <c r="BF148" s="219">
        <f t="shared" si="10"/>
        <v>0</v>
      </c>
      <c r="BG148" s="219">
        <f t="shared" si="11"/>
        <v>0</v>
      </c>
      <c r="BH148" s="219">
        <f t="shared" si="12"/>
        <v>0</v>
      </c>
      <c r="BI148" s="219">
        <f t="shared" si="13"/>
        <v>0</v>
      </c>
      <c r="BJ148" s="16" t="s">
        <v>85</v>
      </c>
      <c r="BK148" s="220">
        <f t="shared" si="14"/>
        <v>0</v>
      </c>
      <c r="BL148" s="16" t="s">
        <v>259</v>
      </c>
      <c r="BM148" s="218" t="s">
        <v>198</v>
      </c>
    </row>
    <row r="149" spans="1:65" s="2" customFormat="1" ht="16.5" customHeight="1">
      <c r="A149" s="33"/>
      <c r="B149" s="34"/>
      <c r="C149" s="244" t="s">
        <v>170</v>
      </c>
      <c r="D149" s="244" t="s">
        <v>166</v>
      </c>
      <c r="E149" s="245" t="s">
        <v>436</v>
      </c>
      <c r="F149" s="246" t="s">
        <v>437</v>
      </c>
      <c r="G149" s="247" t="s">
        <v>212</v>
      </c>
      <c r="H149" s="248">
        <v>0.79800000000000004</v>
      </c>
      <c r="I149" s="249"/>
      <c r="J149" s="248">
        <f t="shared" si="5"/>
        <v>0</v>
      </c>
      <c r="K149" s="250"/>
      <c r="L149" s="251"/>
      <c r="M149" s="252" t="s">
        <v>1</v>
      </c>
      <c r="N149" s="253" t="s">
        <v>42</v>
      </c>
      <c r="O149" s="70"/>
      <c r="P149" s="216">
        <f t="shared" si="6"/>
        <v>0</v>
      </c>
      <c r="Q149" s="216">
        <v>1.00155279503106E-3</v>
      </c>
      <c r="R149" s="216">
        <f t="shared" si="7"/>
        <v>7.99239130434786E-4</v>
      </c>
      <c r="S149" s="216">
        <v>0</v>
      </c>
      <c r="T149" s="217">
        <f t="shared" si="8"/>
        <v>0</v>
      </c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R149" s="218" t="s">
        <v>338</v>
      </c>
      <c r="AT149" s="218" t="s">
        <v>166</v>
      </c>
      <c r="AU149" s="218" t="s">
        <v>85</v>
      </c>
      <c r="AY149" s="16" t="s">
        <v>131</v>
      </c>
      <c r="BE149" s="219">
        <f t="shared" si="9"/>
        <v>0</v>
      </c>
      <c r="BF149" s="219">
        <f t="shared" si="10"/>
        <v>0</v>
      </c>
      <c r="BG149" s="219">
        <f t="shared" si="11"/>
        <v>0</v>
      </c>
      <c r="BH149" s="219">
        <f t="shared" si="12"/>
        <v>0</v>
      </c>
      <c r="BI149" s="219">
        <f t="shared" si="13"/>
        <v>0</v>
      </c>
      <c r="BJ149" s="16" t="s">
        <v>85</v>
      </c>
      <c r="BK149" s="220">
        <f t="shared" si="14"/>
        <v>0</v>
      </c>
      <c r="BL149" s="16" t="s">
        <v>259</v>
      </c>
      <c r="BM149" s="218" t="s">
        <v>201</v>
      </c>
    </row>
    <row r="150" spans="1:65" s="2" customFormat="1" ht="24" customHeight="1">
      <c r="A150" s="33"/>
      <c r="B150" s="34"/>
      <c r="C150" s="207" t="s">
        <v>202</v>
      </c>
      <c r="D150" s="207" t="s">
        <v>132</v>
      </c>
      <c r="E150" s="208" t="s">
        <v>449</v>
      </c>
      <c r="F150" s="209" t="s">
        <v>450</v>
      </c>
      <c r="G150" s="210" t="s">
        <v>174</v>
      </c>
      <c r="H150" s="211">
        <v>9</v>
      </c>
      <c r="I150" s="212"/>
      <c r="J150" s="211">
        <f t="shared" si="5"/>
        <v>0</v>
      </c>
      <c r="K150" s="213"/>
      <c r="L150" s="38"/>
      <c r="M150" s="214" t="s">
        <v>1</v>
      </c>
      <c r="N150" s="215" t="s">
        <v>42</v>
      </c>
      <c r="O150" s="70"/>
      <c r="P150" s="216">
        <f t="shared" si="6"/>
        <v>0</v>
      </c>
      <c r="Q150" s="216">
        <v>0</v>
      </c>
      <c r="R150" s="216">
        <f t="shared" si="7"/>
        <v>0</v>
      </c>
      <c r="S150" s="216">
        <v>0</v>
      </c>
      <c r="T150" s="217">
        <f t="shared" si="8"/>
        <v>0</v>
      </c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R150" s="218" t="s">
        <v>259</v>
      </c>
      <c r="AT150" s="218" t="s">
        <v>132</v>
      </c>
      <c r="AU150" s="218" t="s">
        <v>85</v>
      </c>
      <c r="AY150" s="16" t="s">
        <v>131</v>
      </c>
      <c r="BE150" s="219">
        <f t="shared" si="9"/>
        <v>0</v>
      </c>
      <c r="BF150" s="219">
        <f t="shared" si="10"/>
        <v>0</v>
      </c>
      <c r="BG150" s="219">
        <f t="shared" si="11"/>
        <v>0</v>
      </c>
      <c r="BH150" s="219">
        <f t="shared" si="12"/>
        <v>0</v>
      </c>
      <c r="BI150" s="219">
        <f t="shared" si="13"/>
        <v>0</v>
      </c>
      <c r="BJ150" s="16" t="s">
        <v>85</v>
      </c>
      <c r="BK150" s="220">
        <f t="shared" si="14"/>
        <v>0</v>
      </c>
      <c r="BL150" s="16" t="s">
        <v>259</v>
      </c>
      <c r="BM150" s="218" t="s">
        <v>205</v>
      </c>
    </row>
    <row r="151" spans="1:65" s="2" customFormat="1" ht="24" customHeight="1">
      <c r="A151" s="33"/>
      <c r="B151" s="34"/>
      <c r="C151" s="207" t="s">
        <v>7</v>
      </c>
      <c r="D151" s="207" t="s">
        <v>132</v>
      </c>
      <c r="E151" s="208" t="s">
        <v>451</v>
      </c>
      <c r="F151" s="209" t="s">
        <v>452</v>
      </c>
      <c r="G151" s="210" t="s">
        <v>174</v>
      </c>
      <c r="H151" s="211">
        <v>5</v>
      </c>
      <c r="I151" s="212"/>
      <c r="J151" s="211">
        <f t="shared" si="5"/>
        <v>0</v>
      </c>
      <c r="K151" s="213"/>
      <c r="L151" s="38"/>
      <c r="M151" s="214" t="s">
        <v>1</v>
      </c>
      <c r="N151" s="215" t="s">
        <v>42</v>
      </c>
      <c r="O151" s="70"/>
      <c r="P151" s="216">
        <f t="shared" si="6"/>
        <v>0</v>
      </c>
      <c r="Q151" s="216">
        <v>0</v>
      </c>
      <c r="R151" s="216">
        <f t="shared" si="7"/>
        <v>0</v>
      </c>
      <c r="S151" s="216">
        <v>0</v>
      </c>
      <c r="T151" s="217">
        <f t="shared" si="8"/>
        <v>0</v>
      </c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R151" s="218" t="s">
        <v>259</v>
      </c>
      <c r="AT151" s="218" t="s">
        <v>132</v>
      </c>
      <c r="AU151" s="218" t="s">
        <v>85</v>
      </c>
      <c r="AY151" s="16" t="s">
        <v>131</v>
      </c>
      <c r="BE151" s="219">
        <f t="shared" si="9"/>
        <v>0</v>
      </c>
      <c r="BF151" s="219">
        <f t="shared" si="10"/>
        <v>0</v>
      </c>
      <c r="BG151" s="219">
        <f t="shared" si="11"/>
        <v>0</v>
      </c>
      <c r="BH151" s="219">
        <f t="shared" si="12"/>
        <v>0</v>
      </c>
      <c r="BI151" s="219">
        <f t="shared" si="13"/>
        <v>0</v>
      </c>
      <c r="BJ151" s="16" t="s">
        <v>85</v>
      </c>
      <c r="BK151" s="220">
        <f t="shared" si="14"/>
        <v>0</v>
      </c>
      <c r="BL151" s="16" t="s">
        <v>259</v>
      </c>
      <c r="BM151" s="218" t="s">
        <v>208</v>
      </c>
    </row>
    <row r="152" spans="1:65" s="2" customFormat="1" ht="16.5" customHeight="1">
      <c r="A152" s="33"/>
      <c r="B152" s="34"/>
      <c r="C152" s="244" t="s">
        <v>209</v>
      </c>
      <c r="D152" s="244" t="s">
        <v>166</v>
      </c>
      <c r="E152" s="245" t="s">
        <v>453</v>
      </c>
      <c r="F152" s="246" t="s">
        <v>454</v>
      </c>
      <c r="G152" s="247" t="s">
        <v>174</v>
      </c>
      <c r="H152" s="248">
        <v>5</v>
      </c>
      <c r="I152" s="249"/>
      <c r="J152" s="248">
        <f t="shared" si="5"/>
        <v>0</v>
      </c>
      <c r="K152" s="250"/>
      <c r="L152" s="251"/>
      <c r="M152" s="252" t="s">
        <v>1</v>
      </c>
      <c r="N152" s="253" t="s">
        <v>42</v>
      </c>
      <c r="O152" s="70"/>
      <c r="P152" s="216">
        <f t="shared" si="6"/>
        <v>0</v>
      </c>
      <c r="Q152" s="216">
        <v>5.0000000000000002E-5</v>
      </c>
      <c r="R152" s="216">
        <f t="shared" si="7"/>
        <v>2.5000000000000001E-4</v>
      </c>
      <c r="S152" s="216">
        <v>0</v>
      </c>
      <c r="T152" s="217">
        <f t="shared" si="8"/>
        <v>0</v>
      </c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R152" s="218" t="s">
        <v>338</v>
      </c>
      <c r="AT152" s="218" t="s">
        <v>166</v>
      </c>
      <c r="AU152" s="218" t="s">
        <v>85</v>
      </c>
      <c r="AY152" s="16" t="s">
        <v>131</v>
      </c>
      <c r="BE152" s="219">
        <f t="shared" si="9"/>
        <v>0</v>
      </c>
      <c r="BF152" s="219">
        <f t="shared" si="10"/>
        <v>0</v>
      </c>
      <c r="BG152" s="219">
        <f t="shared" si="11"/>
        <v>0</v>
      </c>
      <c r="BH152" s="219">
        <f t="shared" si="12"/>
        <v>0</v>
      </c>
      <c r="BI152" s="219">
        <f t="shared" si="13"/>
        <v>0</v>
      </c>
      <c r="BJ152" s="16" t="s">
        <v>85</v>
      </c>
      <c r="BK152" s="220">
        <f t="shared" si="14"/>
        <v>0</v>
      </c>
      <c r="BL152" s="16" t="s">
        <v>259</v>
      </c>
      <c r="BM152" s="218" t="s">
        <v>213</v>
      </c>
    </row>
    <row r="153" spans="1:65" s="2" customFormat="1" ht="24" customHeight="1">
      <c r="A153" s="33"/>
      <c r="B153" s="34"/>
      <c r="C153" s="207" t="s">
        <v>178</v>
      </c>
      <c r="D153" s="207" t="s">
        <v>132</v>
      </c>
      <c r="E153" s="208" t="s">
        <v>455</v>
      </c>
      <c r="F153" s="209" t="s">
        <v>456</v>
      </c>
      <c r="G153" s="210" t="s">
        <v>174</v>
      </c>
      <c r="H153" s="211">
        <v>25</v>
      </c>
      <c r="I153" s="212"/>
      <c r="J153" s="211">
        <f t="shared" si="5"/>
        <v>0</v>
      </c>
      <c r="K153" s="213"/>
      <c r="L153" s="38"/>
      <c r="M153" s="214" t="s">
        <v>1</v>
      </c>
      <c r="N153" s="215" t="s">
        <v>42</v>
      </c>
      <c r="O153" s="70"/>
      <c r="P153" s="216">
        <f t="shared" si="6"/>
        <v>0</v>
      </c>
      <c r="Q153" s="216">
        <v>0</v>
      </c>
      <c r="R153" s="216">
        <f t="shared" si="7"/>
        <v>0</v>
      </c>
      <c r="S153" s="216">
        <v>0</v>
      </c>
      <c r="T153" s="217">
        <f t="shared" si="8"/>
        <v>0</v>
      </c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R153" s="218" t="s">
        <v>259</v>
      </c>
      <c r="AT153" s="218" t="s">
        <v>132</v>
      </c>
      <c r="AU153" s="218" t="s">
        <v>85</v>
      </c>
      <c r="AY153" s="16" t="s">
        <v>131</v>
      </c>
      <c r="BE153" s="219">
        <f t="shared" si="9"/>
        <v>0</v>
      </c>
      <c r="BF153" s="219">
        <f t="shared" si="10"/>
        <v>0</v>
      </c>
      <c r="BG153" s="219">
        <f t="shared" si="11"/>
        <v>0</v>
      </c>
      <c r="BH153" s="219">
        <f t="shared" si="12"/>
        <v>0</v>
      </c>
      <c r="BI153" s="219">
        <f t="shared" si="13"/>
        <v>0</v>
      </c>
      <c r="BJ153" s="16" t="s">
        <v>85</v>
      </c>
      <c r="BK153" s="220">
        <f t="shared" si="14"/>
        <v>0</v>
      </c>
      <c r="BL153" s="16" t="s">
        <v>259</v>
      </c>
      <c r="BM153" s="218" t="s">
        <v>216</v>
      </c>
    </row>
    <row r="154" spans="1:65" s="2" customFormat="1" ht="16.5" customHeight="1">
      <c r="A154" s="33"/>
      <c r="B154" s="34"/>
      <c r="C154" s="244" t="s">
        <v>218</v>
      </c>
      <c r="D154" s="244" t="s">
        <v>166</v>
      </c>
      <c r="E154" s="245" t="s">
        <v>457</v>
      </c>
      <c r="F154" s="246" t="s">
        <v>458</v>
      </c>
      <c r="G154" s="247" t="s">
        <v>174</v>
      </c>
      <c r="H154" s="248">
        <v>16</v>
      </c>
      <c r="I154" s="249"/>
      <c r="J154" s="248">
        <f t="shared" si="5"/>
        <v>0</v>
      </c>
      <c r="K154" s="250"/>
      <c r="L154" s="251"/>
      <c r="M154" s="252" t="s">
        <v>1</v>
      </c>
      <c r="N154" s="253" t="s">
        <v>42</v>
      </c>
      <c r="O154" s="70"/>
      <c r="P154" s="216">
        <f t="shared" si="6"/>
        <v>0</v>
      </c>
      <c r="Q154" s="216">
        <v>0.01</v>
      </c>
      <c r="R154" s="216">
        <f t="shared" si="7"/>
        <v>0.16</v>
      </c>
      <c r="S154" s="216">
        <v>0</v>
      </c>
      <c r="T154" s="217">
        <f t="shared" si="8"/>
        <v>0</v>
      </c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R154" s="218" t="s">
        <v>338</v>
      </c>
      <c r="AT154" s="218" t="s">
        <v>166</v>
      </c>
      <c r="AU154" s="218" t="s">
        <v>85</v>
      </c>
      <c r="AY154" s="16" t="s">
        <v>131</v>
      </c>
      <c r="BE154" s="219">
        <f t="shared" si="9"/>
        <v>0</v>
      </c>
      <c r="BF154" s="219">
        <f t="shared" si="10"/>
        <v>0</v>
      </c>
      <c r="BG154" s="219">
        <f t="shared" si="11"/>
        <v>0</v>
      </c>
      <c r="BH154" s="219">
        <f t="shared" si="12"/>
        <v>0</v>
      </c>
      <c r="BI154" s="219">
        <f t="shared" si="13"/>
        <v>0</v>
      </c>
      <c r="BJ154" s="16" t="s">
        <v>85</v>
      </c>
      <c r="BK154" s="220">
        <f t="shared" si="14"/>
        <v>0</v>
      </c>
      <c r="BL154" s="16" t="s">
        <v>259</v>
      </c>
      <c r="BM154" s="218" t="s">
        <v>221</v>
      </c>
    </row>
    <row r="155" spans="1:65" s="2" customFormat="1" ht="16.5" customHeight="1">
      <c r="A155" s="33"/>
      <c r="B155" s="34"/>
      <c r="C155" s="244" t="s">
        <v>181</v>
      </c>
      <c r="D155" s="244" t="s">
        <v>166</v>
      </c>
      <c r="E155" s="245" t="s">
        <v>459</v>
      </c>
      <c r="F155" s="246" t="s">
        <v>460</v>
      </c>
      <c r="G155" s="247" t="s">
        <v>174</v>
      </c>
      <c r="H155" s="248">
        <v>9</v>
      </c>
      <c r="I155" s="249"/>
      <c r="J155" s="248">
        <f t="shared" si="5"/>
        <v>0</v>
      </c>
      <c r="K155" s="250"/>
      <c r="L155" s="251"/>
      <c r="M155" s="252" t="s">
        <v>1</v>
      </c>
      <c r="N155" s="253" t="s">
        <v>42</v>
      </c>
      <c r="O155" s="70"/>
      <c r="P155" s="216">
        <f t="shared" si="6"/>
        <v>0</v>
      </c>
      <c r="Q155" s="216">
        <v>0.01</v>
      </c>
      <c r="R155" s="216">
        <f t="shared" si="7"/>
        <v>0.09</v>
      </c>
      <c r="S155" s="216">
        <v>0</v>
      </c>
      <c r="T155" s="217">
        <f t="shared" si="8"/>
        <v>0</v>
      </c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R155" s="218" t="s">
        <v>338</v>
      </c>
      <c r="AT155" s="218" t="s">
        <v>166</v>
      </c>
      <c r="AU155" s="218" t="s">
        <v>85</v>
      </c>
      <c r="AY155" s="16" t="s">
        <v>131</v>
      </c>
      <c r="BE155" s="219">
        <f t="shared" si="9"/>
        <v>0</v>
      </c>
      <c r="BF155" s="219">
        <f t="shared" si="10"/>
        <v>0</v>
      </c>
      <c r="BG155" s="219">
        <f t="shared" si="11"/>
        <v>0</v>
      </c>
      <c r="BH155" s="219">
        <f t="shared" si="12"/>
        <v>0</v>
      </c>
      <c r="BI155" s="219">
        <f t="shared" si="13"/>
        <v>0</v>
      </c>
      <c r="BJ155" s="16" t="s">
        <v>85</v>
      </c>
      <c r="BK155" s="220">
        <f t="shared" si="14"/>
        <v>0</v>
      </c>
      <c r="BL155" s="16" t="s">
        <v>259</v>
      </c>
      <c r="BM155" s="218" t="s">
        <v>226</v>
      </c>
    </row>
    <row r="156" spans="1:65" s="2" customFormat="1" ht="16.5" customHeight="1">
      <c r="A156" s="33"/>
      <c r="B156" s="34"/>
      <c r="C156" s="244" t="s">
        <v>229</v>
      </c>
      <c r="D156" s="244" t="s">
        <v>166</v>
      </c>
      <c r="E156" s="245" t="s">
        <v>461</v>
      </c>
      <c r="F156" s="246" t="s">
        <v>462</v>
      </c>
      <c r="G156" s="247" t="s">
        <v>174</v>
      </c>
      <c r="H156" s="248">
        <v>25</v>
      </c>
      <c r="I156" s="249"/>
      <c r="J156" s="248">
        <f t="shared" si="5"/>
        <v>0</v>
      </c>
      <c r="K156" s="250"/>
      <c r="L156" s="251"/>
      <c r="M156" s="252" t="s">
        <v>1</v>
      </c>
      <c r="N156" s="253" t="s">
        <v>42</v>
      </c>
      <c r="O156" s="70"/>
      <c r="P156" s="216">
        <f t="shared" si="6"/>
        <v>0</v>
      </c>
      <c r="Q156" s="216">
        <v>0</v>
      </c>
      <c r="R156" s="216">
        <f t="shared" si="7"/>
        <v>0</v>
      </c>
      <c r="S156" s="216">
        <v>0</v>
      </c>
      <c r="T156" s="217">
        <f t="shared" si="8"/>
        <v>0</v>
      </c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R156" s="218" t="s">
        <v>338</v>
      </c>
      <c r="AT156" s="218" t="s">
        <v>166</v>
      </c>
      <c r="AU156" s="218" t="s">
        <v>85</v>
      </c>
      <c r="AY156" s="16" t="s">
        <v>131</v>
      </c>
      <c r="BE156" s="219">
        <f t="shared" si="9"/>
        <v>0</v>
      </c>
      <c r="BF156" s="219">
        <f t="shared" si="10"/>
        <v>0</v>
      </c>
      <c r="BG156" s="219">
        <f t="shared" si="11"/>
        <v>0</v>
      </c>
      <c r="BH156" s="219">
        <f t="shared" si="12"/>
        <v>0</v>
      </c>
      <c r="BI156" s="219">
        <f t="shared" si="13"/>
        <v>0</v>
      </c>
      <c r="BJ156" s="16" t="s">
        <v>85</v>
      </c>
      <c r="BK156" s="220">
        <f t="shared" si="14"/>
        <v>0</v>
      </c>
      <c r="BL156" s="16" t="s">
        <v>259</v>
      </c>
      <c r="BM156" s="218" t="s">
        <v>232</v>
      </c>
    </row>
    <row r="157" spans="1:65" s="2" customFormat="1" ht="16.5" customHeight="1">
      <c r="A157" s="33"/>
      <c r="B157" s="34"/>
      <c r="C157" s="207" t="s">
        <v>185</v>
      </c>
      <c r="D157" s="207" t="s">
        <v>132</v>
      </c>
      <c r="E157" s="208" t="s">
        <v>463</v>
      </c>
      <c r="F157" s="209" t="s">
        <v>464</v>
      </c>
      <c r="G157" s="210" t="s">
        <v>174</v>
      </c>
      <c r="H157" s="211">
        <v>9</v>
      </c>
      <c r="I157" s="212"/>
      <c r="J157" s="211">
        <f t="shared" si="5"/>
        <v>0</v>
      </c>
      <c r="K157" s="213"/>
      <c r="L157" s="38"/>
      <c r="M157" s="214" t="s">
        <v>1</v>
      </c>
      <c r="N157" s="215" t="s">
        <v>42</v>
      </c>
      <c r="O157" s="70"/>
      <c r="P157" s="216">
        <f t="shared" si="6"/>
        <v>0</v>
      </c>
      <c r="Q157" s="216">
        <v>0</v>
      </c>
      <c r="R157" s="216">
        <f t="shared" si="7"/>
        <v>0</v>
      </c>
      <c r="S157" s="216">
        <v>0</v>
      </c>
      <c r="T157" s="217">
        <f t="shared" si="8"/>
        <v>0</v>
      </c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R157" s="218" t="s">
        <v>259</v>
      </c>
      <c r="AT157" s="218" t="s">
        <v>132</v>
      </c>
      <c r="AU157" s="218" t="s">
        <v>85</v>
      </c>
      <c r="AY157" s="16" t="s">
        <v>131</v>
      </c>
      <c r="BE157" s="219">
        <f t="shared" si="9"/>
        <v>0</v>
      </c>
      <c r="BF157" s="219">
        <f t="shared" si="10"/>
        <v>0</v>
      </c>
      <c r="BG157" s="219">
        <f t="shared" si="11"/>
        <v>0</v>
      </c>
      <c r="BH157" s="219">
        <f t="shared" si="12"/>
        <v>0</v>
      </c>
      <c r="BI157" s="219">
        <f t="shared" si="13"/>
        <v>0</v>
      </c>
      <c r="BJ157" s="16" t="s">
        <v>85</v>
      </c>
      <c r="BK157" s="220">
        <f t="shared" si="14"/>
        <v>0</v>
      </c>
      <c r="BL157" s="16" t="s">
        <v>259</v>
      </c>
      <c r="BM157" s="218" t="s">
        <v>236</v>
      </c>
    </row>
    <row r="158" spans="1:65" s="2" customFormat="1" ht="16.5" customHeight="1">
      <c r="A158" s="33"/>
      <c r="B158" s="34"/>
      <c r="C158" s="207" t="s">
        <v>237</v>
      </c>
      <c r="D158" s="207" t="s">
        <v>132</v>
      </c>
      <c r="E158" s="208" t="s">
        <v>465</v>
      </c>
      <c r="F158" s="209" t="s">
        <v>466</v>
      </c>
      <c r="G158" s="210" t="s">
        <v>174</v>
      </c>
      <c r="H158" s="211">
        <v>16</v>
      </c>
      <c r="I158" s="212"/>
      <c r="J158" s="211">
        <f t="shared" si="5"/>
        <v>0</v>
      </c>
      <c r="K158" s="213"/>
      <c r="L158" s="38"/>
      <c r="M158" s="214" t="s">
        <v>1</v>
      </c>
      <c r="N158" s="215" t="s">
        <v>42</v>
      </c>
      <c r="O158" s="70"/>
      <c r="P158" s="216">
        <f t="shared" si="6"/>
        <v>0</v>
      </c>
      <c r="Q158" s="216">
        <v>0</v>
      </c>
      <c r="R158" s="216">
        <f t="shared" si="7"/>
        <v>0</v>
      </c>
      <c r="S158" s="216">
        <v>0</v>
      </c>
      <c r="T158" s="217">
        <f t="shared" si="8"/>
        <v>0</v>
      </c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R158" s="218" t="s">
        <v>259</v>
      </c>
      <c r="AT158" s="218" t="s">
        <v>132</v>
      </c>
      <c r="AU158" s="218" t="s">
        <v>85</v>
      </c>
      <c r="AY158" s="16" t="s">
        <v>131</v>
      </c>
      <c r="BE158" s="219">
        <f t="shared" si="9"/>
        <v>0</v>
      </c>
      <c r="BF158" s="219">
        <f t="shared" si="10"/>
        <v>0</v>
      </c>
      <c r="BG158" s="219">
        <f t="shared" si="11"/>
        <v>0</v>
      </c>
      <c r="BH158" s="219">
        <f t="shared" si="12"/>
        <v>0</v>
      </c>
      <c r="BI158" s="219">
        <f t="shared" si="13"/>
        <v>0</v>
      </c>
      <c r="BJ158" s="16" t="s">
        <v>85</v>
      </c>
      <c r="BK158" s="220">
        <f t="shared" si="14"/>
        <v>0</v>
      </c>
      <c r="BL158" s="16" t="s">
        <v>259</v>
      </c>
      <c r="BM158" s="218" t="s">
        <v>240</v>
      </c>
    </row>
    <row r="159" spans="1:65" s="2" customFormat="1" ht="24" customHeight="1">
      <c r="A159" s="33"/>
      <c r="B159" s="34"/>
      <c r="C159" s="207" t="s">
        <v>188</v>
      </c>
      <c r="D159" s="207" t="s">
        <v>132</v>
      </c>
      <c r="E159" s="208" t="s">
        <v>467</v>
      </c>
      <c r="F159" s="209" t="s">
        <v>468</v>
      </c>
      <c r="G159" s="210" t="s">
        <v>174</v>
      </c>
      <c r="H159" s="211">
        <v>5</v>
      </c>
      <c r="I159" s="212"/>
      <c r="J159" s="211">
        <f t="shared" si="5"/>
        <v>0</v>
      </c>
      <c r="K159" s="213"/>
      <c r="L159" s="38"/>
      <c r="M159" s="214" t="s">
        <v>1</v>
      </c>
      <c r="N159" s="215" t="s">
        <v>42</v>
      </c>
      <c r="O159" s="70"/>
      <c r="P159" s="216">
        <f t="shared" si="6"/>
        <v>0</v>
      </c>
      <c r="Q159" s="216">
        <v>0</v>
      </c>
      <c r="R159" s="216">
        <f t="shared" si="7"/>
        <v>0</v>
      </c>
      <c r="S159" s="216">
        <v>0</v>
      </c>
      <c r="T159" s="217">
        <f t="shared" si="8"/>
        <v>0</v>
      </c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R159" s="218" t="s">
        <v>259</v>
      </c>
      <c r="AT159" s="218" t="s">
        <v>132</v>
      </c>
      <c r="AU159" s="218" t="s">
        <v>85</v>
      </c>
      <c r="AY159" s="16" t="s">
        <v>131</v>
      </c>
      <c r="BE159" s="219">
        <f t="shared" si="9"/>
        <v>0</v>
      </c>
      <c r="BF159" s="219">
        <f t="shared" si="10"/>
        <v>0</v>
      </c>
      <c r="BG159" s="219">
        <f t="shared" si="11"/>
        <v>0</v>
      </c>
      <c r="BH159" s="219">
        <f t="shared" si="12"/>
        <v>0</v>
      </c>
      <c r="BI159" s="219">
        <f t="shared" si="13"/>
        <v>0</v>
      </c>
      <c r="BJ159" s="16" t="s">
        <v>85</v>
      </c>
      <c r="BK159" s="220">
        <f t="shared" si="14"/>
        <v>0</v>
      </c>
      <c r="BL159" s="16" t="s">
        <v>259</v>
      </c>
      <c r="BM159" s="218" t="s">
        <v>243</v>
      </c>
    </row>
    <row r="160" spans="1:65" s="2" customFormat="1" ht="16.5" customHeight="1">
      <c r="A160" s="33"/>
      <c r="B160" s="34"/>
      <c r="C160" s="244" t="s">
        <v>244</v>
      </c>
      <c r="D160" s="244" t="s">
        <v>166</v>
      </c>
      <c r="E160" s="245" t="s">
        <v>469</v>
      </c>
      <c r="F160" s="246" t="s">
        <v>470</v>
      </c>
      <c r="G160" s="247" t="s">
        <v>174</v>
      </c>
      <c r="H160" s="248">
        <v>3</v>
      </c>
      <c r="I160" s="249"/>
      <c r="J160" s="248">
        <f t="shared" si="5"/>
        <v>0</v>
      </c>
      <c r="K160" s="250"/>
      <c r="L160" s="251"/>
      <c r="M160" s="252" t="s">
        <v>1</v>
      </c>
      <c r="N160" s="253" t="s">
        <v>42</v>
      </c>
      <c r="O160" s="70"/>
      <c r="P160" s="216">
        <f t="shared" si="6"/>
        <v>0</v>
      </c>
      <c r="Q160" s="216">
        <v>1.2E-4</v>
      </c>
      <c r="R160" s="216">
        <f t="shared" si="7"/>
        <v>3.6000000000000002E-4</v>
      </c>
      <c r="S160" s="216">
        <v>0</v>
      </c>
      <c r="T160" s="217">
        <f t="shared" si="8"/>
        <v>0</v>
      </c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R160" s="218" t="s">
        <v>338</v>
      </c>
      <c r="AT160" s="218" t="s">
        <v>166</v>
      </c>
      <c r="AU160" s="218" t="s">
        <v>85</v>
      </c>
      <c r="AY160" s="16" t="s">
        <v>131</v>
      </c>
      <c r="BE160" s="219">
        <f t="shared" si="9"/>
        <v>0</v>
      </c>
      <c r="BF160" s="219">
        <f t="shared" si="10"/>
        <v>0</v>
      </c>
      <c r="BG160" s="219">
        <f t="shared" si="11"/>
        <v>0</v>
      </c>
      <c r="BH160" s="219">
        <f t="shared" si="12"/>
        <v>0</v>
      </c>
      <c r="BI160" s="219">
        <f t="shared" si="13"/>
        <v>0</v>
      </c>
      <c r="BJ160" s="16" t="s">
        <v>85</v>
      </c>
      <c r="BK160" s="220">
        <f t="shared" si="14"/>
        <v>0</v>
      </c>
      <c r="BL160" s="16" t="s">
        <v>259</v>
      </c>
      <c r="BM160" s="218" t="s">
        <v>247</v>
      </c>
    </row>
    <row r="161" spans="1:65" s="2" customFormat="1" ht="16.5" customHeight="1">
      <c r="A161" s="33"/>
      <c r="B161" s="34"/>
      <c r="C161" s="244" t="s">
        <v>192</v>
      </c>
      <c r="D161" s="244" t="s">
        <v>166</v>
      </c>
      <c r="E161" s="245" t="s">
        <v>471</v>
      </c>
      <c r="F161" s="246" t="s">
        <v>472</v>
      </c>
      <c r="G161" s="247" t="s">
        <v>174</v>
      </c>
      <c r="H161" s="248">
        <v>1</v>
      </c>
      <c r="I161" s="249"/>
      <c r="J161" s="248">
        <f t="shared" si="5"/>
        <v>0</v>
      </c>
      <c r="K161" s="250"/>
      <c r="L161" s="251"/>
      <c r="M161" s="252" t="s">
        <v>1</v>
      </c>
      <c r="N161" s="253" t="s">
        <v>42</v>
      </c>
      <c r="O161" s="70"/>
      <c r="P161" s="216">
        <f t="shared" si="6"/>
        <v>0</v>
      </c>
      <c r="Q161" s="216">
        <v>6.9999999999999994E-5</v>
      </c>
      <c r="R161" s="216">
        <f t="shared" si="7"/>
        <v>6.9999999999999994E-5</v>
      </c>
      <c r="S161" s="216">
        <v>0</v>
      </c>
      <c r="T161" s="217">
        <f t="shared" si="8"/>
        <v>0</v>
      </c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R161" s="218" t="s">
        <v>338</v>
      </c>
      <c r="AT161" s="218" t="s">
        <v>166</v>
      </c>
      <c r="AU161" s="218" t="s">
        <v>85</v>
      </c>
      <c r="AY161" s="16" t="s">
        <v>131</v>
      </c>
      <c r="BE161" s="219">
        <f t="shared" si="9"/>
        <v>0</v>
      </c>
      <c r="BF161" s="219">
        <f t="shared" si="10"/>
        <v>0</v>
      </c>
      <c r="BG161" s="219">
        <f t="shared" si="11"/>
        <v>0</v>
      </c>
      <c r="BH161" s="219">
        <f t="shared" si="12"/>
        <v>0</v>
      </c>
      <c r="BI161" s="219">
        <f t="shared" si="13"/>
        <v>0</v>
      </c>
      <c r="BJ161" s="16" t="s">
        <v>85</v>
      </c>
      <c r="BK161" s="220">
        <f t="shared" si="14"/>
        <v>0</v>
      </c>
      <c r="BL161" s="16" t="s">
        <v>259</v>
      </c>
      <c r="BM161" s="218" t="s">
        <v>250</v>
      </c>
    </row>
    <row r="162" spans="1:65" s="2" customFormat="1" ht="16.5" customHeight="1">
      <c r="A162" s="33"/>
      <c r="B162" s="34"/>
      <c r="C162" s="244" t="s">
        <v>253</v>
      </c>
      <c r="D162" s="244" t="s">
        <v>166</v>
      </c>
      <c r="E162" s="245" t="s">
        <v>473</v>
      </c>
      <c r="F162" s="246" t="s">
        <v>474</v>
      </c>
      <c r="G162" s="247" t="s">
        <v>174</v>
      </c>
      <c r="H162" s="248">
        <v>1</v>
      </c>
      <c r="I162" s="249"/>
      <c r="J162" s="248">
        <f t="shared" si="5"/>
        <v>0</v>
      </c>
      <c r="K162" s="250"/>
      <c r="L162" s="251"/>
      <c r="M162" s="252" t="s">
        <v>1</v>
      </c>
      <c r="N162" s="253" t="s">
        <v>42</v>
      </c>
      <c r="O162" s="70"/>
      <c r="P162" s="216">
        <f t="shared" si="6"/>
        <v>0</v>
      </c>
      <c r="Q162" s="216">
        <v>3.8999999999999999E-4</v>
      </c>
      <c r="R162" s="216">
        <f t="shared" si="7"/>
        <v>3.8999999999999999E-4</v>
      </c>
      <c r="S162" s="216">
        <v>0</v>
      </c>
      <c r="T162" s="217">
        <f t="shared" si="8"/>
        <v>0</v>
      </c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R162" s="218" t="s">
        <v>338</v>
      </c>
      <c r="AT162" s="218" t="s">
        <v>166</v>
      </c>
      <c r="AU162" s="218" t="s">
        <v>85</v>
      </c>
      <c r="AY162" s="16" t="s">
        <v>131</v>
      </c>
      <c r="BE162" s="219">
        <f t="shared" si="9"/>
        <v>0</v>
      </c>
      <c r="BF162" s="219">
        <f t="shared" si="10"/>
        <v>0</v>
      </c>
      <c r="BG162" s="219">
        <f t="shared" si="11"/>
        <v>0</v>
      </c>
      <c r="BH162" s="219">
        <f t="shared" si="12"/>
        <v>0</v>
      </c>
      <c r="BI162" s="219">
        <f t="shared" si="13"/>
        <v>0</v>
      </c>
      <c r="BJ162" s="16" t="s">
        <v>85</v>
      </c>
      <c r="BK162" s="220">
        <f t="shared" si="14"/>
        <v>0</v>
      </c>
      <c r="BL162" s="16" t="s">
        <v>259</v>
      </c>
      <c r="BM162" s="218" t="s">
        <v>256</v>
      </c>
    </row>
    <row r="163" spans="1:65" s="2" customFormat="1" ht="16.5" customHeight="1">
      <c r="A163" s="33"/>
      <c r="B163" s="34"/>
      <c r="C163" s="244" t="s">
        <v>169</v>
      </c>
      <c r="D163" s="244" t="s">
        <v>166</v>
      </c>
      <c r="E163" s="245" t="s">
        <v>475</v>
      </c>
      <c r="F163" s="246" t="s">
        <v>476</v>
      </c>
      <c r="G163" s="247" t="s">
        <v>174</v>
      </c>
      <c r="H163" s="248">
        <v>1</v>
      </c>
      <c r="I163" s="249"/>
      <c r="J163" s="248">
        <f t="shared" si="5"/>
        <v>0</v>
      </c>
      <c r="K163" s="250"/>
      <c r="L163" s="251"/>
      <c r="M163" s="252" t="s">
        <v>1</v>
      </c>
      <c r="N163" s="253" t="s">
        <v>42</v>
      </c>
      <c r="O163" s="70"/>
      <c r="P163" s="216">
        <f t="shared" si="6"/>
        <v>0</v>
      </c>
      <c r="Q163" s="216">
        <v>2.2000000000000001E-4</v>
      </c>
      <c r="R163" s="216">
        <f t="shared" si="7"/>
        <v>2.2000000000000001E-4</v>
      </c>
      <c r="S163" s="216">
        <v>0</v>
      </c>
      <c r="T163" s="217">
        <f t="shared" si="8"/>
        <v>0</v>
      </c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R163" s="218" t="s">
        <v>338</v>
      </c>
      <c r="AT163" s="218" t="s">
        <v>166</v>
      </c>
      <c r="AU163" s="218" t="s">
        <v>85</v>
      </c>
      <c r="AY163" s="16" t="s">
        <v>131</v>
      </c>
      <c r="BE163" s="219">
        <f t="shared" si="9"/>
        <v>0</v>
      </c>
      <c r="BF163" s="219">
        <f t="shared" si="10"/>
        <v>0</v>
      </c>
      <c r="BG163" s="219">
        <f t="shared" si="11"/>
        <v>0</v>
      </c>
      <c r="BH163" s="219">
        <f t="shared" si="12"/>
        <v>0</v>
      </c>
      <c r="BI163" s="219">
        <f t="shared" si="13"/>
        <v>0</v>
      </c>
      <c r="BJ163" s="16" t="s">
        <v>85</v>
      </c>
      <c r="BK163" s="220">
        <f t="shared" si="14"/>
        <v>0</v>
      </c>
      <c r="BL163" s="16" t="s">
        <v>259</v>
      </c>
      <c r="BM163" s="218" t="s">
        <v>259</v>
      </c>
    </row>
    <row r="164" spans="1:65" s="2" customFormat="1" ht="24" customHeight="1">
      <c r="A164" s="33"/>
      <c r="B164" s="34"/>
      <c r="C164" s="207" t="s">
        <v>260</v>
      </c>
      <c r="D164" s="207" t="s">
        <v>132</v>
      </c>
      <c r="E164" s="208" t="s">
        <v>477</v>
      </c>
      <c r="F164" s="209" t="s">
        <v>478</v>
      </c>
      <c r="G164" s="210" t="s">
        <v>268</v>
      </c>
      <c r="H164" s="211">
        <v>50</v>
      </c>
      <c r="I164" s="212"/>
      <c r="J164" s="211">
        <f t="shared" si="5"/>
        <v>0</v>
      </c>
      <c r="K164" s="213"/>
      <c r="L164" s="38"/>
      <c r="M164" s="214" t="s">
        <v>1</v>
      </c>
      <c r="N164" s="215" t="s">
        <v>42</v>
      </c>
      <c r="O164" s="70"/>
      <c r="P164" s="216">
        <f t="shared" si="6"/>
        <v>0</v>
      </c>
      <c r="Q164" s="216">
        <v>0</v>
      </c>
      <c r="R164" s="216">
        <f t="shared" si="7"/>
        <v>0</v>
      </c>
      <c r="S164" s="216">
        <v>0</v>
      </c>
      <c r="T164" s="217">
        <f t="shared" si="8"/>
        <v>0</v>
      </c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R164" s="218" t="s">
        <v>259</v>
      </c>
      <c r="AT164" s="218" t="s">
        <v>132</v>
      </c>
      <c r="AU164" s="218" t="s">
        <v>85</v>
      </c>
      <c r="AY164" s="16" t="s">
        <v>131</v>
      </c>
      <c r="BE164" s="219">
        <f t="shared" si="9"/>
        <v>0</v>
      </c>
      <c r="BF164" s="219">
        <f t="shared" si="10"/>
        <v>0</v>
      </c>
      <c r="BG164" s="219">
        <f t="shared" si="11"/>
        <v>0</v>
      </c>
      <c r="BH164" s="219">
        <f t="shared" si="12"/>
        <v>0</v>
      </c>
      <c r="BI164" s="219">
        <f t="shared" si="13"/>
        <v>0</v>
      </c>
      <c r="BJ164" s="16" t="s">
        <v>85</v>
      </c>
      <c r="BK164" s="220">
        <f t="shared" si="14"/>
        <v>0</v>
      </c>
      <c r="BL164" s="16" t="s">
        <v>259</v>
      </c>
      <c r="BM164" s="218" t="s">
        <v>263</v>
      </c>
    </row>
    <row r="165" spans="1:65" s="2" customFormat="1" ht="16.5" customHeight="1">
      <c r="A165" s="33"/>
      <c r="B165" s="34"/>
      <c r="C165" s="244" t="s">
        <v>198</v>
      </c>
      <c r="D165" s="244" t="s">
        <v>166</v>
      </c>
      <c r="E165" s="245" t="s">
        <v>479</v>
      </c>
      <c r="F165" s="246" t="s">
        <v>480</v>
      </c>
      <c r="G165" s="247" t="s">
        <v>268</v>
      </c>
      <c r="H165" s="248">
        <v>50</v>
      </c>
      <c r="I165" s="249"/>
      <c r="J165" s="248">
        <f t="shared" si="5"/>
        <v>0</v>
      </c>
      <c r="K165" s="250"/>
      <c r="L165" s="251"/>
      <c r="M165" s="252" t="s">
        <v>1</v>
      </c>
      <c r="N165" s="253" t="s">
        <v>42</v>
      </c>
      <c r="O165" s="70"/>
      <c r="P165" s="216">
        <f t="shared" si="6"/>
        <v>0</v>
      </c>
      <c r="Q165" s="216">
        <v>1.8000000000000001E-4</v>
      </c>
      <c r="R165" s="216">
        <f t="shared" si="7"/>
        <v>9.0000000000000011E-3</v>
      </c>
      <c r="S165" s="216">
        <v>0</v>
      </c>
      <c r="T165" s="217">
        <f t="shared" si="8"/>
        <v>0</v>
      </c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R165" s="218" t="s">
        <v>338</v>
      </c>
      <c r="AT165" s="218" t="s">
        <v>166</v>
      </c>
      <c r="AU165" s="218" t="s">
        <v>85</v>
      </c>
      <c r="AY165" s="16" t="s">
        <v>131</v>
      </c>
      <c r="BE165" s="219">
        <f t="shared" si="9"/>
        <v>0</v>
      </c>
      <c r="BF165" s="219">
        <f t="shared" si="10"/>
        <v>0</v>
      </c>
      <c r="BG165" s="219">
        <f t="shared" si="11"/>
        <v>0</v>
      </c>
      <c r="BH165" s="219">
        <f t="shared" si="12"/>
        <v>0</v>
      </c>
      <c r="BI165" s="219">
        <f t="shared" si="13"/>
        <v>0</v>
      </c>
      <c r="BJ165" s="16" t="s">
        <v>85</v>
      </c>
      <c r="BK165" s="220">
        <f t="shared" si="14"/>
        <v>0</v>
      </c>
      <c r="BL165" s="16" t="s">
        <v>259</v>
      </c>
      <c r="BM165" s="218" t="s">
        <v>269</v>
      </c>
    </row>
    <row r="166" spans="1:65" s="2" customFormat="1" ht="24" customHeight="1">
      <c r="A166" s="33"/>
      <c r="B166" s="34"/>
      <c r="C166" s="207" t="s">
        <v>270</v>
      </c>
      <c r="D166" s="207" t="s">
        <v>132</v>
      </c>
      <c r="E166" s="208" t="s">
        <v>481</v>
      </c>
      <c r="F166" s="209" t="s">
        <v>482</v>
      </c>
      <c r="G166" s="210" t="s">
        <v>268</v>
      </c>
      <c r="H166" s="211">
        <v>345</v>
      </c>
      <c r="I166" s="212"/>
      <c r="J166" s="211">
        <f t="shared" si="5"/>
        <v>0</v>
      </c>
      <c r="K166" s="213"/>
      <c r="L166" s="38"/>
      <c r="M166" s="214" t="s">
        <v>1</v>
      </c>
      <c r="N166" s="215" t="s">
        <v>42</v>
      </c>
      <c r="O166" s="70"/>
      <c r="P166" s="216">
        <f t="shared" si="6"/>
        <v>0</v>
      </c>
      <c r="Q166" s="216">
        <v>0</v>
      </c>
      <c r="R166" s="216">
        <f t="shared" si="7"/>
        <v>0</v>
      </c>
      <c r="S166" s="216">
        <v>0</v>
      </c>
      <c r="T166" s="217">
        <f t="shared" si="8"/>
        <v>0</v>
      </c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R166" s="218" t="s">
        <v>259</v>
      </c>
      <c r="AT166" s="218" t="s">
        <v>132</v>
      </c>
      <c r="AU166" s="218" t="s">
        <v>85</v>
      </c>
      <c r="AY166" s="16" t="s">
        <v>131</v>
      </c>
      <c r="BE166" s="219">
        <f t="shared" si="9"/>
        <v>0</v>
      </c>
      <c r="BF166" s="219">
        <f t="shared" si="10"/>
        <v>0</v>
      </c>
      <c r="BG166" s="219">
        <f t="shared" si="11"/>
        <v>0</v>
      </c>
      <c r="BH166" s="219">
        <f t="shared" si="12"/>
        <v>0</v>
      </c>
      <c r="BI166" s="219">
        <f t="shared" si="13"/>
        <v>0</v>
      </c>
      <c r="BJ166" s="16" t="s">
        <v>85</v>
      </c>
      <c r="BK166" s="220">
        <f t="shared" si="14"/>
        <v>0</v>
      </c>
      <c r="BL166" s="16" t="s">
        <v>259</v>
      </c>
      <c r="BM166" s="218" t="s">
        <v>274</v>
      </c>
    </row>
    <row r="167" spans="1:65" s="2" customFormat="1" ht="16.5" customHeight="1">
      <c r="A167" s="33"/>
      <c r="B167" s="34"/>
      <c r="C167" s="244" t="s">
        <v>201</v>
      </c>
      <c r="D167" s="244" t="s">
        <v>166</v>
      </c>
      <c r="E167" s="245" t="s">
        <v>483</v>
      </c>
      <c r="F167" s="246" t="s">
        <v>484</v>
      </c>
      <c r="G167" s="247" t="s">
        <v>268</v>
      </c>
      <c r="H167" s="248">
        <v>345</v>
      </c>
      <c r="I167" s="249"/>
      <c r="J167" s="248">
        <f t="shared" si="5"/>
        <v>0</v>
      </c>
      <c r="K167" s="250"/>
      <c r="L167" s="251"/>
      <c r="M167" s="252" t="s">
        <v>1</v>
      </c>
      <c r="N167" s="253" t="s">
        <v>42</v>
      </c>
      <c r="O167" s="70"/>
      <c r="P167" s="216">
        <f t="shared" si="6"/>
        <v>0</v>
      </c>
      <c r="Q167" s="216">
        <v>2.0000000000000001E-4</v>
      </c>
      <c r="R167" s="216">
        <f t="shared" si="7"/>
        <v>6.9000000000000006E-2</v>
      </c>
      <c r="S167" s="216">
        <v>0</v>
      </c>
      <c r="T167" s="217">
        <f t="shared" si="8"/>
        <v>0</v>
      </c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R167" s="218" t="s">
        <v>338</v>
      </c>
      <c r="AT167" s="218" t="s">
        <v>166</v>
      </c>
      <c r="AU167" s="218" t="s">
        <v>85</v>
      </c>
      <c r="AY167" s="16" t="s">
        <v>131</v>
      </c>
      <c r="BE167" s="219">
        <f t="shared" si="9"/>
        <v>0</v>
      </c>
      <c r="BF167" s="219">
        <f t="shared" si="10"/>
        <v>0</v>
      </c>
      <c r="BG167" s="219">
        <f t="shared" si="11"/>
        <v>0</v>
      </c>
      <c r="BH167" s="219">
        <f t="shared" si="12"/>
        <v>0</v>
      </c>
      <c r="BI167" s="219">
        <f t="shared" si="13"/>
        <v>0</v>
      </c>
      <c r="BJ167" s="16" t="s">
        <v>85</v>
      </c>
      <c r="BK167" s="220">
        <f t="shared" si="14"/>
        <v>0</v>
      </c>
      <c r="BL167" s="16" t="s">
        <v>259</v>
      </c>
      <c r="BM167" s="218" t="s">
        <v>278</v>
      </c>
    </row>
    <row r="168" spans="1:65" s="2" customFormat="1" ht="16.5" customHeight="1">
      <c r="A168" s="33"/>
      <c r="B168" s="34"/>
      <c r="C168" s="207" t="s">
        <v>279</v>
      </c>
      <c r="D168" s="207" t="s">
        <v>132</v>
      </c>
      <c r="E168" s="208" t="s">
        <v>485</v>
      </c>
      <c r="F168" s="209" t="s">
        <v>486</v>
      </c>
      <c r="G168" s="210" t="s">
        <v>225</v>
      </c>
      <c r="H168" s="212"/>
      <c r="I168" s="212"/>
      <c r="J168" s="211">
        <f t="shared" si="5"/>
        <v>0</v>
      </c>
      <c r="K168" s="213"/>
      <c r="L168" s="38"/>
      <c r="M168" s="214" t="s">
        <v>1</v>
      </c>
      <c r="N168" s="215" t="s">
        <v>42</v>
      </c>
      <c r="O168" s="70"/>
      <c r="P168" s="216">
        <f t="shared" si="6"/>
        <v>0</v>
      </c>
      <c r="Q168" s="216">
        <v>0</v>
      </c>
      <c r="R168" s="216">
        <f t="shared" si="7"/>
        <v>0</v>
      </c>
      <c r="S168" s="216">
        <v>0</v>
      </c>
      <c r="T168" s="217">
        <f t="shared" si="8"/>
        <v>0</v>
      </c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R168" s="218" t="s">
        <v>259</v>
      </c>
      <c r="AT168" s="218" t="s">
        <v>132</v>
      </c>
      <c r="AU168" s="218" t="s">
        <v>85</v>
      </c>
      <c r="AY168" s="16" t="s">
        <v>131</v>
      </c>
      <c r="BE168" s="219">
        <f t="shared" si="9"/>
        <v>0</v>
      </c>
      <c r="BF168" s="219">
        <f t="shared" si="10"/>
        <v>0</v>
      </c>
      <c r="BG168" s="219">
        <f t="shared" si="11"/>
        <v>0</v>
      </c>
      <c r="BH168" s="219">
        <f t="shared" si="12"/>
        <v>0</v>
      </c>
      <c r="BI168" s="219">
        <f t="shared" si="13"/>
        <v>0</v>
      </c>
      <c r="BJ168" s="16" t="s">
        <v>85</v>
      </c>
      <c r="BK168" s="220">
        <f t="shared" si="14"/>
        <v>0</v>
      </c>
      <c r="BL168" s="16" t="s">
        <v>259</v>
      </c>
      <c r="BM168" s="218" t="s">
        <v>282</v>
      </c>
    </row>
    <row r="169" spans="1:65" s="2" customFormat="1" ht="16.5" customHeight="1">
      <c r="A169" s="33"/>
      <c r="B169" s="34"/>
      <c r="C169" s="207" t="s">
        <v>205</v>
      </c>
      <c r="D169" s="207" t="s">
        <v>132</v>
      </c>
      <c r="E169" s="208" t="s">
        <v>395</v>
      </c>
      <c r="F169" s="209" t="s">
        <v>396</v>
      </c>
      <c r="G169" s="210" t="s">
        <v>225</v>
      </c>
      <c r="H169" s="212"/>
      <c r="I169" s="212"/>
      <c r="J169" s="211">
        <f t="shared" si="5"/>
        <v>0</v>
      </c>
      <c r="K169" s="213"/>
      <c r="L169" s="38"/>
      <c r="M169" s="214" t="s">
        <v>1</v>
      </c>
      <c r="N169" s="215" t="s">
        <v>42</v>
      </c>
      <c r="O169" s="70"/>
      <c r="P169" s="216">
        <f t="shared" si="6"/>
        <v>0</v>
      </c>
      <c r="Q169" s="216">
        <v>0</v>
      </c>
      <c r="R169" s="216">
        <f t="shared" si="7"/>
        <v>0</v>
      </c>
      <c r="S169" s="216">
        <v>0</v>
      </c>
      <c r="T169" s="217">
        <f t="shared" si="8"/>
        <v>0</v>
      </c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R169" s="218" t="s">
        <v>259</v>
      </c>
      <c r="AT169" s="218" t="s">
        <v>132</v>
      </c>
      <c r="AU169" s="218" t="s">
        <v>85</v>
      </c>
      <c r="AY169" s="16" t="s">
        <v>131</v>
      </c>
      <c r="BE169" s="219">
        <f t="shared" si="9"/>
        <v>0</v>
      </c>
      <c r="BF169" s="219">
        <f t="shared" si="10"/>
        <v>0</v>
      </c>
      <c r="BG169" s="219">
        <f t="shared" si="11"/>
        <v>0</v>
      </c>
      <c r="BH169" s="219">
        <f t="shared" si="12"/>
        <v>0</v>
      </c>
      <c r="BI169" s="219">
        <f t="shared" si="13"/>
        <v>0</v>
      </c>
      <c r="BJ169" s="16" t="s">
        <v>85</v>
      </c>
      <c r="BK169" s="220">
        <f t="shared" si="14"/>
        <v>0</v>
      </c>
      <c r="BL169" s="16" t="s">
        <v>259</v>
      </c>
      <c r="BM169" s="218" t="s">
        <v>284</v>
      </c>
    </row>
    <row r="170" spans="1:65" s="2" customFormat="1" ht="16.5" customHeight="1">
      <c r="A170" s="33"/>
      <c r="B170" s="34"/>
      <c r="C170" s="207" t="s">
        <v>285</v>
      </c>
      <c r="D170" s="207" t="s">
        <v>132</v>
      </c>
      <c r="E170" s="208" t="s">
        <v>487</v>
      </c>
      <c r="F170" s="209" t="s">
        <v>488</v>
      </c>
      <c r="G170" s="210" t="s">
        <v>225</v>
      </c>
      <c r="H170" s="212"/>
      <c r="I170" s="212"/>
      <c r="J170" s="211">
        <f t="shared" si="5"/>
        <v>0</v>
      </c>
      <c r="K170" s="213"/>
      <c r="L170" s="38"/>
      <c r="M170" s="214" t="s">
        <v>1</v>
      </c>
      <c r="N170" s="215" t="s">
        <v>42</v>
      </c>
      <c r="O170" s="70"/>
      <c r="P170" s="216">
        <f t="shared" si="6"/>
        <v>0</v>
      </c>
      <c r="Q170" s="216">
        <v>0</v>
      </c>
      <c r="R170" s="216">
        <f t="shared" si="7"/>
        <v>0</v>
      </c>
      <c r="S170" s="216">
        <v>0</v>
      </c>
      <c r="T170" s="217">
        <f t="shared" si="8"/>
        <v>0</v>
      </c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R170" s="218" t="s">
        <v>259</v>
      </c>
      <c r="AT170" s="218" t="s">
        <v>132</v>
      </c>
      <c r="AU170" s="218" t="s">
        <v>85</v>
      </c>
      <c r="AY170" s="16" t="s">
        <v>131</v>
      </c>
      <c r="BE170" s="219">
        <f t="shared" si="9"/>
        <v>0</v>
      </c>
      <c r="BF170" s="219">
        <f t="shared" si="10"/>
        <v>0</v>
      </c>
      <c r="BG170" s="219">
        <f t="shared" si="11"/>
        <v>0</v>
      </c>
      <c r="BH170" s="219">
        <f t="shared" si="12"/>
        <v>0</v>
      </c>
      <c r="BI170" s="219">
        <f t="shared" si="13"/>
        <v>0</v>
      </c>
      <c r="BJ170" s="16" t="s">
        <v>85</v>
      </c>
      <c r="BK170" s="220">
        <f t="shared" si="14"/>
        <v>0</v>
      </c>
      <c r="BL170" s="16" t="s">
        <v>259</v>
      </c>
      <c r="BM170" s="218" t="s">
        <v>288</v>
      </c>
    </row>
    <row r="171" spans="1:65" s="2" customFormat="1" ht="16.5" customHeight="1">
      <c r="A171" s="33"/>
      <c r="B171" s="34"/>
      <c r="C171" s="207" t="s">
        <v>208</v>
      </c>
      <c r="D171" s="207" t="s">
        <v>132</v>
      </c>
      <c r="E171" s="208" t="s">
        <v>397</v>
      </c>
      <c r="F171" s="209" t="s">
        <v>398</v>
      </c>
      <c r="G171" s="210" t="s">
        <v>225</v>
      </c>
      <c r="H171" s="212"/>
      <c r="I171" s="212"/>
      <c r="J171" s="211">
        <f t="shared" si="5"/>
        <v>0</v>
      </c>
      <c r="K171" s="213"/>
      <c r="L171" s="38"/>
      <c r="M171" s="214" t="s">
        <v>1</v>
      </c>
      <c r="N171" s="215" t="s">
        <v>42</v>
      </c>
      <c r="O171" s="70"/>
      <c r="P171" s="216">
        <f t="shared" si="6"/>
        <v>0</v>
      </c>
      <c r="Q171" s="216">
        <v>0</v>
      </c>
      <c r="R171" s="216">
        <f t="shared" si="7"/>
        <v>0</v>
      </c>
      <c r="S171" s="216">
        <v>0</v>
      </c>
      <c r="T171" s="217">
        <f t="shared" si="8"/>
        <v>0</v>
      </c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R171" s="218" t="s">
        <v>259</v>
      </c>
      <c r="AT171" s="218" t="s">
        <v>132</v>
      </c>
      <c r="AU171" s="218" t="s">
        <v>85</v>
      </c>
      <c r="AY171" s="16" t="s">
        <v>131</v>
      </c>
      <c r="BE171" s="219">
        <f t="shared" si="9"/>
        <v>0</v>
      </c>
      <c r="BF171" s="219">
        <f t="shared" si="10"/>
        <v>0</v>
      </c>
      <c r="BG171" s="219">
        <f t="shared" si="11"/>
        <v>0</v>
      </c>
      <c r="BH171" s="219">
        <f t="shared" si="12"/>
        <v>0</v>
      </c>
      <c r="BI171" s="219">
        <f t="shared" si="13"/>
        <v>0</v>
      </c>
      <c r="BJ171" s="16" t="s">
        <v>85</v>
      </c>
      <c r="BK171" s="220">
        <f t="shared" si="14"/>
        <v>0</v>
      </c>
      <c r="BL171" s="16" t="s">
        <v>259</v>
      </c>
      <c r="BM171" s="218" t="s">
        <v>291</v>
      </c>
    </row>
    <row r="172" spans="1:65" s="2" customFormat="1" ht="16.5" customHeight="1">
      <c r="A172" s="33"/>
      <c r="B172" s="34"/>
      <c r="C172" s="207" t="s">
        <v>293</v>
      </c>
      <c r="D172" s="207" t="s">
        <v>132</v>
      </c>
      <c r="E172" s="208" t="s">
        <v>399</v>
      </c>
      <c r="F172" s="209" t="s">
        <v>400</v>
      </c>
      <c r="G172" s="210" t="s">
        <v>225</v>
      </c>
      <c r="H172" s="212"/>
      <c r="I172" s="212"/>
      <c r="J172" s="211">
        <f t="shared" si="5"/>
        <v>0</v>
      </c>
      <c r="K172" s="213"/>
      <c r="L172" s="38"/>
      <c r="M172" s="214" t="s">
        <v>1</v>
      </c>
      <c r="N172" s="215" t="s">
        <v>42</v>
      </c>
      <c r="O172" s="70"/>
      <c r="P172" s="216">
        <f t="shared" si="6"/>
        <v>0</v>
      </c>
      <c r="Q172" s="216">
        <v>0</v>
      </c>
      <c r="R172" s="216">
        <f t="shared" si="7"/>
        <v>0</v>
      </c>
      <c r="S172" s="216">
        <v>0</v>
      </c>
      <c r="T172" s="217">
        <f t="shared" si="8"/>
        <v>0</v>
      </c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R172" s="218" t="s">
        <v>259</v>
      </c>
      <c r="AT172" s="218" t="s">
        <v>132</v>
      </c>
      <c r="AU172" s="218" t="s">
        <v>85</v>
      </c>
      <c r="AY172" s="16" t="s">
        <v>131</v>
      </c>
      <c r="BE172" s="219">
        <f t="shared" si="9"/>
        <v>0</v>
      </c>
      <c r="BF172" s="219">
        <f t="shared" si="10"/>
        <v>0</v>
      </c>
      <c r="BG172" s="219">
        <f t="shared" si="11"/>
        <v>0</v>
      </c>
      <c r="BH172" s="219">
        <f t="shared" si="12"/>
        <v>0</v>
      </c>
      <c r="BI172" s="219">
        <f t="shared" si="13"/>
        <v>0</v>
      </c>
      <c r="BJ172" s="16" t="s">
        <v>85</v>
      </c>
      <c r="BK172" s="220">
        <f t="shared" si="14"/>
        <v>0</v>
      </c>
      <c r="BL172" s="16" t="s">
        <v>259</v>
      </c>
      <c r="BM172" s="218" t="s">
        <v>296</v>
      </c>
    </row>
    <row r="173" spans="1:65" s="11" customFormat="1" ht="25.9" customHeight="1">
      <c r="B173" s="193"/>
      <c r="C173" s="194"/>
      <c r="D173" s="195" t="s">
        <v>75</v>
      </c>
      <c r="E173" s="196" t="s">
        <v>407</v>
      </c>
      <c r="F173" s="196" t="s">
        <v>408</v>
      </c>
      <c r="G173" s="194"/>
      <c r="H173" s="194"/>
      <c r="I173" s="197"/>
      <c r="J173" s="198">
        <f>BK173</f>
        <v>0</v>
      </c>
      <c r="K173" s="194"/>
      <c r="L173" s="199"/>
      <c r="M173" s="200"/>
      <c r="N173" s="201"/>
      <c r="O173" s="201"/>
      <c r="P173" s="202">
        <f>SUM(P174:P175)</f>
        <v>0</v>
      </c>
      <c r="Q173" s="201"/>
      <c r="R173" s="202">
        <f>SUM(R174:R175)</f>
        <v>0</v>
      </c>
      <c r="S173" s="201"/>
      <c r="T173" s="203">
        <f>SUM(T174:T175)</f>
        <v>0</v>
      </c>
      <c r="AR173" s="204" t="s">
        <v>136</v>
      </c>
      <c r="AT173" s="205" t="s">
        <v>75</v>
      </c>
      <c r="AU173" s="205" t="s">
        <v>76</v>
      </c>
      <c r="AY173" s="204" t="s">
        <v>131</v>
      </c>
      <c r="BK173" s="206">
        <f>SUM(BK174:BK175)</f>
        <v>0</v>
      </c>
    </row>
    <row r="174" spans="1:65" s="2" customFormat="1" ht="16.5" customHeight="1">
      <c r="A174" s="33"/>
      <c r="B174" s="34"/>
      <c r="C174" s="207" t="s">
        <v>213</v>
      </c>
      <c r="D174" s="207" t="s">
        <v>132</v>
      </c>
      <c r="E174" s="208" t="s">
        <v>409</v>
      </c>
      <c r="F174" s="209" t="s">
        <v>489</v>
      </c>
      <c r="G174" s="210" t="s">
        <v>411</v>
      </c>
      <c r="H174" s="211">
        <v>50</v>
      </c>
      <c r="I174" s="212"/>
      <c r="J174" s="211">
        <f>ROUND(I174*H174,3)</f>
        <v>0</v>
      </c>
      <c r="K174" s="213"/>
      <c r="L174" s="38"/>
      <c r="M174" s="214" t="s">
        <v>1</v>
      </c>
      <c r="N174" s="215" t="s">
        <v>42</v>
      </c>
      <c r="O174" s="70"/>
      <c r="P174" s="216">
        <f>O174*H174</f>
        <v>0</v>
      </c>
      <c r="Q174" s="216">
        <v>0</v>
      </c>
      <c r="R174" s="216">
        <f>Q174*H174</f>
        <v>0</v>
      </c>
      <c r="S174" s="216">
        <v>0</v>
      </c>
      <c r="T174" s="217">
        <f>S174*H174</f>
        <v>0</v>
      </c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R174" s="218" t="s">
        <v>412</v>
      </c>
      <c r="AT174" s="218" t="s">
        <v>132</v>
      </c>
      <c r="AU174" s="218" t="s">
        <v>81</v>
      </c>
      <c r="AY174" s="16" t="s">
        <v>131</v>
      </c>
      <c r="BE174" s="219">
        <f>IF(N174="základná",J174,0)</f>
        <v>0</v>
      </c>
      <c r="BF174" s="219">
        <f>IF(N174="znížená",J174,0)</f>
        <v>0</v>
      </c>
      <c r="BG174" s="219">
        <f>IF(N174="zákl. prenesená",J174,0)</f>
        <v>0</v>
      </c>
      <c r="BH174" s="219">
        <f>IF(N174="zníž. prenesená",J174,0)</f>
        <v>0</v>
      </c>
      <c r="BI174" s="219">
        <f>IF(N174="nulová",J174,0)</f>
        <v>0</v>
      </c>
      <c r="BJ174" s="16" t="s">
        <v>85</v>
      </c>
      <c r="BK174" s="220">
        <f>ROUND(I174*H174,3)</f>
        <v>0</v>
      </c>
      <c r="BL174" s="16" t="s">
        <v>412</v>
      </c>
      <c r="BM174" s="218" t="s">
        <v>300</v>
      </c>
    </row>
    <row r="175" spans="1:65" s="2" customFormat="1" ht="16.5" customHeight="1">
      <c r="A175" s="33"/>
      <c r="B175" s="34"/>
      <c r="C175" s="207" t="s">
        <v>302</v>
      </c>
      <c r="D175" s="207" t="s">
        <v>132</v>
      </c>
      <c r="E175" s="208" t="s">
        <v>413</v>
      </c>
      <c r="F175" s="209" t="s">
        <v>490</v>
      </c>
      <c r="G175" s="210" t="s">
        <v>411</v>
      </c>
      <c r="H175" s="211">
        <v>20</v>
      </c>
      <c r="I175" s="212"/>
      <c r="J175" s="211">
        <f>ROUND(I175*H175,3)</f>
        <v>0</v>
      </c>
      <c r="K175" s="213"/>
      <c r="L175" s="38"/>
      <c r="M175" s="254" t="s">
        <v>1</v>
      </c>
      <c r="N175" s="255" t="s">
        <v>42</v>
      </c>
      <c r="O175" s="256"/>
      <c r="P175" s="257">
        <f>O175*H175</f>
        <v>0</v>
      </c>
      <c r="Q175" s="257">
        <v>0</v>
      </c>
      <c r="R175" s="257">
        <f>Q175*H175</f>
        <v>0</v>
      </c>
      <c r="S175" s="257">
        <v>0</v>
      </c>
      <c r="T175" s="258">
        <f>S175*H175</f>
        <v>0</v>
      </c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R175" s="218" t="s">
        <v>412</v>
      </c>
      <c r="AT175" s="218" t="s">
        <v>132</v>
      </c>
      <c r="AU175" s="218" t="s">
        <v>81</v>
      </c>
      <c r="AY175" s="16" t="s">
        <v>131</v>
      </c>
      <c r="BE175" s="219">
        <f>IF(N175="základná",J175,0)</f>
        <v>0</v>
      </c>
      <c r="BF175" s="219">
        <f>IF(N175="znížená",J175,0)</f>
        <v>0</v>
      </c>
      <c r="BG175" s="219">
        <f>IF(N175="zákl. prenesená",J175,0)</f>
        <v>0</v>
      </c>
      <c r="BH175" s="219">
        <f>IF(N175="zníž. prenesená",J175,0)</f>
        <v>0</v>
      </c>
      <c r="BI175" s="219">
        <f>IF(N175="nulová",J175,0)</f>
        <v>0</v>
      </c>
      <c r="BJ175" s="16" t="s">
        <v>85</v>
      </c>
      <c r="BK175" s="220">
        <f>ROUND(I175*H175,3)</f>
        <v>0</v>
      </c>
      <c r="BL175" s="16" t="s">
        <v>412</v>
      </c>
      <c r="BM175" s="218" t="s">
        <v>305</v>
      </c>
    </row>
    <row r="176" spans="1:65" s="2" customFormat="1" ht="6.95" customHeight="1">
      <c r="A176" s="33"/>
      <c r="B176" s="53"/>
      <c r="C176" s="54"/>
      <c r="D176" s="54"/>
      <c r="E176" s="54"/>
      <c r="F176" s="54"/>
      <c r="G176" s="54"/>
      <c r="H176" s="54"/>
      <c r="I176" s="153"/>
      <c r="J176" s="54"/>
      <c r="K176" s="54"/>
      <c r="L176" s="38"/>
      <c r="M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</row>
  </sheetData>
  <sheetProtection algorithmName="SHA-512" hashValue="0ogsMfrbzc3D1Xp3IktYbZolwQL2dP5gYoeTIRgQ9wQrMPUDsUWbce1W9vmZXk6wPLxjmI9PNzVnYWJMg/KqlA==" saltValue="EmfhZNR/oR/m+ltHQ3VFH/Umb3Rj+bp88bT9DLrTefYKey7hzeDcLLjnk1wIHm55E4IEKJMoy159vSxkr9+18A==" spinCount="100000" sheet="1" objects="1" scenarios="1" formatColumns="0" formatRows="0" autoFilter="0"/>
  <autoFilter ref="C128:K175"/>
  <mergeCells count="14">
    <mergeCell ref="D107:F107"/>
    <mergeCell ref="E119:H119"/>
    <mergeCell ref="E121:H121"/>
    <mergeCell ref="L2:V2"/>
    <mergeCell ref="E87:H87"/>
    <mergeCell ref="D103:F103"/>
    <mergeCell ref="D104:F104"/>
    <mergeCell ref="D105:F105"/>
    <mergeCell ref="D106:F106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8</vt:i4>
      </vt:variant>
    </vt:vector>
  </HeadingPairs>
  <TitlesOfParts>
    <vt:vector size="12" baseType="lpstr">
      <vt:lpstr>Rekapitulácia stavby</vt:lpstr>
      <vt:lpstr>1 - Architektúra (Strecha)</vt:lpstr>
      <vt:lpstr>2 - Bleskozvod (Strecha)</vt:lpstr>
      <vt:lpstr>3 - Svetelná elektroinšta...</vt:lpstr>
      <vt:lpstr>'1 - Architektúra (Strecha)'!Názvy_tlače</vt:lpstr>
      <vt:lpstr>'2 - Bleskozvod (Strecha)'!Názvy_tlače</vt:lpstr>
      <vt:lpstr>'3 - Svetelná elektroinšta...'!Názvy_tlače</vt:lpstr>
      <vt:lpstr>'Rekapitulácia stavby'!Názvy_tlače</vt:lpstr>
      <vt:lpstr>'1 - Architektúra (Strecha)'!Oblasť_tlače</vt:lpstr>
      <vt:lpstr>'2 - Bleskozvod (Strecha)'!Oblasť_tlače</vt:lpstr>
      <vt:lpstr>'3 - Svetelná elektroinšta...'!Oblasť_tlače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ridzik</dc:creator>
  <cp:lastModifiedBy>Pretova</cp:lastModifiedBy>
  <dcterms:created xsi:type="dcterms:W3CDTF">2019-09-13T11:30:19Z</dcterms:created>
  <dcterms:modified xsi:type="dcterms:W3CDTF">2019-09-18T06:41:07Z</dcterms:modified>
</cp:coreProperties>
</file>