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P:\1_Preťová\Verejné_obstarávanie\2019_verejné_obstarávanie\TV_ZŠ_Malinovského\"/>
    </mc:Choice>
  </mc:AlternateContent>
  <bookViews>
    <workbookView xWindow="0" yWindow="0" windowWidth="24000" windowHeight="9735"/>
  </bookViews>
  <sheets>
    <sheet name="Rekapitulácia stavby" sheetId="1" r:id="rId1"/>
    <sheet name="ZStelocvicna - Zlepšenie ..." sheetId="2" r:id="rId2"/>
  </sheets>
  <definedNames>
    <definedName name="_xlnm._FilterDatabase" localSheetId="1" hidden="1">'ZStelocvicna - Zlepšenie ...'!$C$133:$K$380</definedName>
    <definedName name="_xlnm.Print_Titles" localSheetId="0">'Rekapitulácia stavby'!$92:$92</definedName>
    <definedName name="_xlnm.Print_Titles" localSheetId="1">'ZStelocvicna - Zlepšenie ...'!$133:$133</definedName>
    <definedName name="_xlnm.Print_Area" localSheetId="0">'Rekapitulácia stavby'!$D$4:$AO$76,'Rekapitulácia stavby'!$C$82:$AQ$96</definedName>
    <definedName name="_xlnm.Print_Area" localSheetId="1">'ZStelocvicna - Zlepšenie ...'!$C$4:$J$76,'ZStelocvicna - Zlepšenie ...'!$C$82:$J$117,'ZStelocvicna - Zlepšenie ...'!$C$123:$K$380</definedName>
  </definedNames>
  <calcPr calcId="152511"/>
</workbook>
</file>

<file path=xl/calcChain.xml><?xml version="1.0" encoding="utf-8"?>
<calcChain xmlns="http://schemas.openxmlformats.org/spreadsheetml/2006/main">
  <c r="J37" i="2" l="1"/>
  <c r="J36" i="2"/>
  <c r="AY95" i="1"/>
  <c r="J35" i="2"/>
  <c r="AX95" i="1"/>
  <c r="BI380" i="2"/>
  <c r="BH380" i="2"/>
  <c r="BG380" i="2"/>
  <c r="BE380" i="2"/>
  <c r="T380" i="2"/>
  <c r="T379" i="2"/>
  <c r="R380" i="2"/>
  <c r="R379" i="2"/>
  <c r="P380" i="2"/>
  <c r="P379" i="2"/>
  <c r="BK380" i="2"/>
  <c r="BK379" i="2" s="1"/>
  <c r="J380" i="2"/>
  <c r="BF380" i="2" s="1"/>
  <c r="BI378" i="2"/>
  <c r="BH378" i="2"/>
  <c r="BG378" i="2"/>
  <c r="BE378" i="2"/>
  <c r="T378" i="2"/>
  <c r="T377" i="2"/>
  <c r="R378" i="2"/>
  <c r="R377" i="2"/>
  <c r="P378" i="2"/>
  <c r="P377" i="2"/>
  <c r="BK378" i="2"/>
  <c r="BK377" i="2"/>
  <c r="J377" i="2" s="1"/>
  <c r="J105" i="2" s="1"/>
  <c r="J378" i="2"/>
  <c r="BF378" i="2" s="1"/>
  <c r="BI374" i="2"/>
  <c r="BH374" i="2"/>
  <c r="BG374" i="2"/>
  <c r="BE374" i="2"/>
  <c r="T374" i="2"/>
  <c r="R374" i="2"/>
  <c r="P374" i="2"/>
  <c r="BK374" i="2"/>
  <c r="J374" i="2"/>
  <c r="BF374" i="2"/>
  <c r="BI366" i="2"/>
  <c r="BH366" i="2"/>
  <c r="BG366" i="2"/>
  <c r="BE366" i="2"/>
  <c r="T366" i="2"/>
  <c r="R366" i="2"/>
  <c r="P366" i="2"/>
  <c r="BK366" i="2"/>
  <c r="J366" i="2"/>
  <c r="BF366" i="2"/>
  <c r="BI365" i="2"/>
  <c r="BH365" i="2"/>
  <c r="BG365" i="2"/>
  <c r="BE365" i="2"/>
  <c r="T365" i="2"/>
  <c r="T364" i="2"/>
  <c r="R365" i="2"/>
  <c r="R364" i="2"/>
  <c r="P365" i="2"/>
  <c r="P364" i="2"/>
  <c r="BK365" i="2"/>
  <c r="BK364" i="2"/>
  <c r="J364" i="2" s="1"/>
  <c r="J104" i="2" s="1"/>
  <c r="J365" i="2"/>
  <c r="BF365" i="2" s="1"/>
  <c r="BI360" i="2"/>
  <c r="BH360" i="2"/>
  <c r="BG360" i="2"/>
  <c r="BE360" i="2"/>
  <c r="T360" i="2"/>
  <c r="R360" i="2"/>
  <c r="P360" i="2"/>
  <c r="BK360" i="2"/>
  <c r="J360" i="2"/>
  <c r="BF360" i="2"/>
  <c r="BI359" i="2"/>
  <c r="BH359" i="2"/>
  <c r="BG359" i="2"/>
  <c r="BE359" i="2"/>
  <c r="T359" i="2"/>
  <c r="R359" i="2"/>
  <c r="P359" i="2"/>
  <c r="BK359" i="2"/>
  <c r="J359" i="2"/>
  <c r="BF359" i="2"/>
  <c r="BI358" i="2"/>
  <c r="BH358" i="2"/>
  <c r="BG358" i="2"/>
  <c r="BE358" i="2"/>
  <c r="T358" i="2"/>
  <c r="R358" i="2"/>
  <c r="P358" i="2"/>
  <c r="BK358" i="2"/>
  <c r="J358" i="2"/>
  <c r="BF358" i="2"/>
  <c r="BI357" i="2"/>
  <c r="BH357" i="2"/>
  <c r="BG357" i="2"/>
  <c r="BE357" i="2"/>
  <c r="T357" i="2"/>
  <c r="T356" i="2"/>
  <c r="R357" i="2"/>
  <c r="R356" i="2"/>
  <c r="P357" i="2"/>
  <c r="P356" i="2"/>
  <c r="BK357" i="2"/>
  <c r="BK356" i="2"/>
  <c r="J356" i="2" s="1"/>
  <c r="J103" i="2" s="1"/>
  <c r="J357" i="2"/>
  <c r="BF357" i="2" s="1"/>
  <c r="BI355" i="2"/>
  <c r="BH355" i="2"/>
  <c r="BG355" i="2"/>
  <c r="BE355" i="2"/>
  <c r="T355" i="2"/>
  <c r="R355" i="2"/>
  <c r="P355" i="2"/>
  <c r="BK355" i="2"/>
  <c r="J355" i="2"/>
  <c r="BF355" i="2"/>
  <c r="BI354" i="2"/>
  <c r="BH354" i="2"/>
  <c r="BG354" i="2"/>
  <c r="BE354" i="2"/>
  <c r="T354" i="2"/>
  <c r="R354" i="2"/>
  <c r="P354" i="2"/>
  <c r="BK354" i="2"/>
  <c r="J354" i="2"/>
  <c r="BF354" i="2"/>
  <c r="BI353" i="2"/>
  <c r="BH353" i="2"/>
  <c r="BG353" i="2"/>
  <c r="BE353" i="2"/>
  <c r="T353" i="2"/>
  <c r="R353" i="2"/>
  <c r="P353" i="2"/>
  <c r="BK353" i="2"/>
  <c r="J353" i="2"/>
  <c r="BF353" i="2"/>
  <c r="BI352" i="2"/>
  <c r="BH352" i="2"/>
  <c r="BG352" i="2"/>
  <c r="BE352" i="2"/>
  <c r="T352" i="2"/>
  <c r="R352" i="2"/>
  <c r="P352" i="2"/>
  <c r="BK352" i="2"/>
  <c r="J352" i="2"/>
  <c r="BF352" i="2"/>
  <c r="BI349" i="2"/>
  <c r="BH349" i="2"/>
  <c r="BG349" i="2"/>
  <c r="BE349" i="2"/>
  <c r="T349" i="2"/>
  <c r="R349" i="2"/>
  <c r="P349" i="2"/>
  <c r="BK349" i="2"/>
  <c r="J349" i="2"/>
  <c r="BF349" i="2"/>
  <c r="BI348" i="2"/>
  <c r="BH348" i="2"/>
  <c r="BG348" i="2"/>
  <c r="BE348" i="2"/>
  <c r="T348" i="2"/>
  <c r="R348" i="2"/>
  <c r="P348" i="2"/>
  <c r="BK348" i="2"/>
  <c r="J348" i="2"/>
  <c r="BF348" i="2"/>
  <c r="BI347" i="2"/>
  <c r="BH347" i="2"/>
  <c r="BG347" i="2"/>
  <c r="BE347" i="2"/>
  <c r="T347" i="2"/>
  <c r="R347" i="2"/>
  <c r="P347" i="2"/>
  <c r="BK347" i="2"/>
  <c r="J347" i="2"/>
  <c r="BF347" i="2"/>
  <c r="BI346" i="2"/>
  <c r="BH346" i="2"/>
  <c r="BG346" i="2"/>
  <c r="BE346" i="2"/>
  <c r="T346" i="2"/>
  <c r="R346" i="2"/>
  <c r="P346" i="2"/>
  <c r="BK346" i="2"/>
  <c r="J346" i="2"/>
  <c r="BF346" i="2"/>
  <c r="BI345" i="2"/>
  <c r="BH345" i="2"/>
  <c r="BG345" i="2"/>
  <c r="BE345" i="2"/>
  <c r="T345" i="2"/>
  <c r="R345" i="2"/>
  <c r="P345" i="2"/>
  <c r="BK345" i="2"/>
  <c r="J345" i="2"/>
  <c r="BF345" i="2"/>
  <c r="BI344" i="2"/>
  <c r="BH344" i="2"/>
  <c r="BG344" i="2"/>
  <c r="BE344" i="2"/>
  <c r="T344" i="2"/>
  <c r="R344" i="2"/>
  <c r="P344" i="2"/>
  <c r="BK344" i="2"/>
  <c r="J344" i="2"/>
  <c r="BF344" i="2"/>
  <c r="BI343" i="2"/>
  <c r="BH343" i="2"/>
  <c r="BG343" i="2"/>
  <c r="BE343" i="2"/>
  <c r="T343" i="2"/>
  <c r="R343" i="2"/>
  <c r="P343" i="2"/>
  <c r="BK343" i="2"/>
  <c r="J343" i="2"/>
  <c r="BF343" i="2"/>
  <c r="BI340" i="2"/>
  <c r="BH340" i="2"/>
  <c r="BG340" i="2"/>
  <c r="BE340" i="2"/>
  <c r="T340" i="2"/>
  <c r="R340" i="2"/>
  <c r="P340" i="2"/>
  <c r="BK340" i="2"/>
  <c r="J340" i="2"/>
  <c r="BF340" i="2"/>
  <c r="BI337" i="2"/>
  <c r="BH337" i="2"/>
  <c r="BG337" i="2"/>
  <c r="BE337" i="2"/>
  <c r="T337" i="2"/>
  <c r="T336" i="2"/>
  <c r="R337" i="2"/>
  <c r="R336" i="2"/>
  <c r="P337" i="2"/>
  <c r="P336" i="2"/>
  <c r="BK337" i="2"/>
  <c r="BK336" i="2"/>
  <c r="J336" i="2" s="1"/>
  <c r="J102" i="2" s="1"/>
  <c r="J337" i="2"/>
  <c r="BF337" i="2" s="1"/>
  <c r="BI335" i="2"/>
  <c r="BH335" i="2"/>
  <c r="BG335" i="2"/>
  <c r="BE335" i="2"/>
  <c r="T335" i="2"/>
  <c r="R335" i="2"/>
  <c r="P335" i="2"/>
  <c r="BK335" i="2"/>
  <c r="J335" i="2"/>
  <c r="BF335" i="2"/>
  <c r="BI334" i="2"/>
  <c r="BH334" i="2"/>
  <c r="BG334" i="2"/>
  <c r="BE334" i="2"/>
  <c r="T334" i="2"/>
  <c r="R334" i="2"/>
  <c r="P334" i="2"/>
  <c r="BK334" i="2"/>
  <c r="J334" i="2"/>
  <c r="BF334" i="2"/>
  <c r="BI329" i="2"/>
  <c r="BH329" i="2"/>
  <c r="BG329" i="2"/>
  <c r="BE329" i="2"/>
  <c r="T329" i="2"/>
  <c r="T328" i="2"/>
  <c r="R329" i="2"/>
  <c r="R328" i="2"/>
  <c r="P329" i="2"/>
  <c r="P328" i="2"/>
  <c r="BK329" i="2"/>
  <c r="BK328" i="2"/>
  <c r="J328" i="2" s="1"/>
  <c r="J101" i="2" s="1"/>
  <c r="J329" i="2"/>
  <c r="BF329" i="2" s="1"/>
  <c r="BI327" i="2"/>
  <c r="BH327" i="2"/>
  <c r="BG327" i="2"/>
  <c r="BE327" i="2"/>
  <c r="T327" i="2"/>
  <c r="R327" i="2"/>
  <c r="P327" i="2"/>
  <c r="BK327" i="2"/>
  <c r="J327" i="2"/>
  <c r="BF327" i="2"/>
  <c r="BI324" i="2"/>
  <c r="BH324" i="2"/>
  <c r="BG324" i="2"/>
  <c r="BE324" i="2"/>
  <c r="T324" i="2"/>
  <c r="R324" i="2"/>
  <c r="P324" i="2"/>
  <c r="BK324" i="2"/>
  <c r="J324" i="2"/>
  <c r="BF324" i="2"/>
  <c r="BI321" i="2"/>
  <c r="BH321" i="2"/>
  <c r="BG321" i="2"/>
  <c r="BE321" i="2"/>
  <c r="T321" i="2"/>
  <c r="T320" i="2"/>
  <c r="R321" i="2"/>
  <c r="R320" i="2"/>
  <c r="P321" i="2"/>
  <c r="P320" i="2"/>
  <c r="BK321" i="2"/>
  <c r="BK320" i="2"/>
  <c r="J320" i="2" s="1"/>
  <c r="J100" i="2" s="1"/>
  <c r="J321" i="2"/>
  <c r="BF321" i="2" s="1"/>
  <c r="BI319" i="2"/>
  <c r="BH319" i="2"/>
  <c r="BG319" i="2"/>
  <c r="BE319" i="2"/>
  <c r="T319" i="2"/>
  <c r="T318" i="2"/>
  <c r="R319" i="2"/>
  <c r="R318" i="2"/>
  <c r="P319" i="2"/>
  <c r="P318" i="2"/>
  <c r="BK319" i="2"/>
  <c r="BK318" i="2"/>
  <c r="J318" i="2" s="1"/>
  <c r="J99" i="2" s="1"/>
  <c r="J319" i="2"/>
  <c r="BF319" i="2" s="1"/>
  <c r="BI317" i="2"/>
  <c r="BH317" i="2"/>
  <c r="BG317" i="2"/>
  <c r="BE317" i="2"/>
  <c r="T317" i="2"/>
  <c r="R317" i="2"/>
  <c r="P317" i="2"/>
  <c r="BK317" i="2"/>
  <c r="J317" i="2"/>
  <c r="BF317" i="2"/>
  <c r="BI316" i="2"/>
  <c r="BH316" i="2"/>
  <c r="BG316" i="2"/>
  <c r="BE316" i="2"/>
  <c r="T316" i="2"/>
  <c r="R316" i="2"/>
  <c r="P316" i="2"/>
  <c r="BK316" i="2"/>
  <c r="J316" i="2"/>
  <c r="BF316" i="2"/>
  <c r="BI315" i="2"/>
  <c r="BH315" i="2"/>
  <c r="BG315" i="2"/>
  <c r="BE315" i="2"/>
  <c r="T315" i="2"/>
  <c r="R315" i="2"/>
  <c r="P315" i="2"/>
  <c r="BK315" i="2"/>
  <c r="J315" i="2"/>
  <c r="BF315" i="2"/>
  <c r="BI314" i="2"/>
  <c r="BH314" i="2"/>
  <c r="BG314" i="2"/>
  <c r="BE314" i="2"/>
  <c r="T314" i="2"/>
  <c r="R314" i="2"/>
  <c r="P314" i="2"/>
  <c r="BK314" i="2"/>
  <c r="J314" i="2"/>
  <c r="BF314" i="2"/>
  <c r="BI313" i="2"/>
  <c r="BH313" i="2"/>
  <c r="BG313" i="2"/>
  <c r="BE313" i="2"/>
  <c r="T313" i="2"/>
  <c r="R313" i="2"/>
  <c r="P313" i="2"/>
  <c r="BK313" i="2"/>
  <c r="J313" i="2"/>
  <c r="BF313" i="2"/>
  <c r="BI312" i="2"/>
  <c r="BH312" i="2"/>
  <c r="BG312" i="2"/>
  <c r="BE312" i="2"/>
  <c r="T312" i="2"/>
  <c r="R312" i="2"/>
  <c r="P312" i="2"/>
  <c r="BK312" i="2"/>
  <c r="J312" i="2"/>
  <c r="BF312" i="2"/>
  <c r="BI311" i="2"/>
  <c r="BH311" i="2"/>
  <c r="BG311" i="2"/>
  <c r="BE311" i="2"/>
  <c r="T311" i="2"/>
  <c r="R311" i="2"/>
  <c r="P311" i="2"/>
  <c r="BK311" i="2"/>
  <c r="J311" i="2"/>
  <c r="BF311" i="2"/>
  <c r="BI310" i="2"/>
  <c r="BH310" i="2"/>
  <c r="BG310" i="2"/>
  <c r="BE310" i="2"/>
  <c r="T310" i="2"/>
  <c r="R310" i="2"/>
  <c r="P310" i="2"/>
  <c r="BK310" i="2"/>
  <c r="J310" i="2"/>
  <c r="BF310" i="2"/>
  <c r="BI306" i="2"/>
  <c r="BH306" i="2"/>
  <c r="BG306" i="2"/>
  <c r="BE306" i="2"/>
  <c r="T306" i="2"/>
  <c r="R306" i="2"/>
  <c r="P306" i="2"/>
  <c r="BK306" i="2"/>
  <c r="J306" i="2"/>
  <c r="BF306" i="2"/>
  <c r="BI303" i="2"/>
  <c r="BH303" i="2"/>
  <c r="BG303" i="2"/>
  <c r="BE303" i="2"/>
  <c r="T303" i="2"/>
  <c r="R303" i="2"/>
  <c r="P303" i="2"/>
  <c r="BK303" i="2"/>
  <c r="J303" i="2"/>
  <c r="BF303" i="2"/>
  <c r="BI299" i="2"/>
  <c r="BH299" i="2"/>
  <c r="BG299" i="2"/>
  <c r="BE299" i="2"/>
  <c r="T299" i="2"/>
  <c r="R299" i="2"/>
  <c r="P299" i="2"/>
  <c r="BK299" i="2"/>
  <c r="J299" i="2"/>
  <c r="BF299" i="2"/>
  <c r="BI296" i="2"/>
  <c r="BH296" i="2"/>
  <c r="BG296" i="2"/>
  <c r="BE296" i="2"/>
  <c r="T296" i="2"/>
  <c r="R296" i="2"/>
  <c r="P296" i="2"/>
  <c r="BK296" i="2"/>
  <c r="J296" i="2"/>
  <c r="BF296" i="2"/>
  <c r="BI293" i="2"/>
  <c r="BH293" i="2"/>
  <c r="BG293" i="2"/>
  <c r="BE293" i="2"/>
  <c r="T293" i="2"/>
  <c r="R293" i="2"/>
  <c r="P293" i="2"/>
  <c r="BK293" i="2"/>
  <c r="J293" i="2"/>
  <c r="BF293" i="2"/>
  <c r="BI292" i="2"/>
  <c r="BH292" i="2"/>
  <c r="BG292" i="2"/>
  <c r="BE292" i="2"/>
  <c r="T292" i="2"/>
  <c r="R292" i="2"/>
  <c r="P292" i="2"/>
  <c r="BK292" i="2"/>
  <c r="J292" i="2"/>
  <c r="BF292" i="2"/>
  <c r="BI291" i="2"/>
  <c r="BH291" i="2"/>
  <c r="BG291" i="2"/>
  <c r="BE291" i="2"/>
  <c r="T291" i="2"/>
  <c r="R291" i="2"/>
  <c r="P291" i="2"/>
  <c r="BK291" i="2"/>
  <c r="J291" i="2"/>
  <c r="BF291" i="2"/>
  <c r="BI288" i="2"/>
  <c r="BH288" i="2"/>
  <c r="BG288" i="2"/>
  <c r="BE288" i="2"/>
  <c r="T288" i="2"/>
  <c r="R288" i="2"/>
  <c r="P288" i="2"/>
  <c r="BK288" i="2"/>
  <c r="J288" i="2"/>
  <c r="BF288" i="2"/>
  <c r="BI285" i="2"/>
  <c r="BH285" i="2"/>
  <c r="BG285" i="2"/>
  <c r="BE285" i="2"/>
  <c r="T285" i="2"/>
  <c r="T284" i="2"/>
  <c r="R285" i="2"/>
  <c r="R284" i="2"/>
  <c r="P285" i="2"/>
  <c r="P284" i="2"/>
  <c r="BK285" i="2"/>
  <c r="BK284" i="2"/>
  <c r="J284" i="2" s="1"/>
  <c r="J98" i="2" s="1"/>
  <c r="J285" i="2"/>
  <c r="BF285" i="2" s="1"/>
  <c r="BI283" i="2"/>
  <c r="BH283" i="2"/>
  <c r="BG283" i="2"/>
  <c r="BE283" i="2"/>
  <c r="T283" i="2"/>
  <c r="R283" i="2"/>
  <c r="P283" i="2"/>
  <c r="BK283" i="2"/>
  <c r="J283" i="2"/>
  <c r="BF283" i="2"/>
  <c r="BI282" i="2"/>
  <c r="BH282" i="2"/>
  <c r="BG282" i="2"/>
  <c r="BE282" i="2"/>
  <c r="T282" i="2"/>
  <c r="R282" i="2"/>
  <c r="P282" i="2"/>
  <c r="BK282" i="2"/>
  <c r="J282" i="2"/>
  <c r="BF282" i="2"/>
  <c r="BI279" i="2"/>
  <c r="BH279" i="2"/>
  <c r="BG279" i="2"/>
  <c r="BE279" i="2"/>
  <c r="T279" i="2"/>
  <c r="R279" i="2"/>
  <c r="P279" i="2"/>
  <c r="BK279" i="2"/>
  <c r="J279" i="2"/>
  <c r="BF279" i="2"/>
  <c r="BI276" i="2"/>
  <c r="BH276" i="2"/>
  <c r="BG276" i="2"/>
  <c r="BE276" i="2"/>
  <c r="T276" i="2"/>
  <c r="R276" i="2"/>
  <c r="P276" i="2"/>
  <c r="BK276" i="2"/>
  <c r="J276" i="2"/>
  <c r="BF276" i="2"/>
  <c r="BI273" i="2"/>
  <c r="BH273" i="2"/>
  <c r="BG273" i="2"/>
  <c r="BE273" i="2"/>
  <c r="T273" i="2"/>
  <c r="R273" i="2"/>
  <c r="P273" i="2"/>
  <c r="BK273" i="2"/>
  <c r="J273" i="2"/>
  <c r="BF273" i="2"/>
  <c r="BI264" i="2"/>
  <c r="BH264" i="2"/>
  <c r="BG264" i="2"/>
  <c r="BE264" i="2"/>
  <c r="T264" i="2"/>
  <c r="R264" i="2"/>
  <c r="P264" i="2"/>
  <c r="BK264" i="2"/>
  <c r="J264" i="2"/>
  <c r="BF264" i="2"/>
  <c r="BI261" i="2"/>
  <c r="BH261" i="2"/>
  <c r="BG261" i="2"/>
  <c r="BE261" i="2"/>
  <c r="T261" i="2"/>
  <c r="R261" i="2"/>
  <c r="P261" i="2"/>
  <c r="BK261" i="2"/>
  <c r="J261" i="2"/>
  <c r="BF261" i="2"/>
  <c r="BI258" i="2"/>
  <c r="BH258" i="2"/>
  <c r="BG258" i="2"/>
  <c r="BE258" i="2"/>
  <c r="T258" i="2"/>
  <c r="R258" i="2"/>
  <c r="P258" i="2"/>
  <c r="BK258" i="2"/>
  <c r="J258" i="2"/>
  <c r="BF258" i="2"/>
  <c r="BI255" i="2"/>
  <c r="BH255" i="2"/>
  <c r="BG255" i="2"/>
  <c r="BE255" i="2"/>
  <c r="T255" i="2"/>
  <c r="R255" i="2"/>
  <c r="P255" i="2"/>
  <c r="BK255" i="2"/>
  <c r="J255" i="2"/>
  <c r="BF255" i="2"/>
  <c r="BI250" i="2"/>
  <c r="BH250" i="2"/>
  <c r="BG250" i="2"/>
  <c r="BE250" i="2"/>
  <c r="T250" i="2"/>
  <c r="R250" i="2"/>
  <c r="P250" i="2"/>
  <c r="BK250" i="2"/>
  <c r="J250" i="2"/>
  <c r="BF250" i="2"/>
  <c r="BI249" i="2"/>
  <c r="BH249" i="2"/>
  <c r="BG249" i="2"/>
  <c r="BE249" i="2"/>
  <c r="T249" i="2"/>
  <c r="R249" i="2"/>
  <c r="P249" i="2"/>
  <c r="BK249" i="2"/>
  <c r="J249" i="2"/>
  <c r="BF249" i="2"/>
  <c r="BI246" i="2"/>
  <c r="BH246" i="2"/>
  <c r="BG246" i="2"/>
  <c r="BE246" i="2"/>
  <c r="T246" i="2"/>
  <c r="R246" i="2"/>
  <c r="P246" i="2"/>
  <c r="BK246" i="2"/>
  <c r="J246" i="2"/>
  <c r="BF246" i="2"/>
  <c r="BI242" i="2"/>
  <c r="BH242" i="2"/>
  <c r="BG242" i="2"/>
  <c r="BE242" i="2"/>
  <c r="T242" i="2"/>
  <c r="R242" i="2"/>
  <c r="P242" i="2"/>
  <c r="BK242" i="2"/>
  <c r="J242" i="2"/>
  <c r="BF242" i="2"/>
  <c r="BI234" i="2"/>
  <c r="BH234" i="2"/>
  <c r="BG234" i="2"/>
  <c r="BE234" i="2"/>
  <c r="T234" i="2"/>
  <c r="R234" i="2"/>
  <c r="P234" i="2"/>
  <c r="BK234" i="2"/>
  <c r="J234" i="2"/>
  <c r="BF234" i="2"/>
  <c r="BI227" i="2"/>
  <c r="BH227" i="2"/>
  <c r="BG227" i="2"/>
  <c r="BE227" i="2"/>
  <c r="T227" i="2"/>
  <c r="R227" i="2"/>
  <c r="P227" i="2"/>
  <c r="BK227" i="2"/>
  <c r="J227" i="2"/>
  <c r="BF227" i="2"/>
  <c r="BI207" i="2"/>
  <c r="BH207" i="2"/>
  <c r="BG207" i="2"/>
  <c r="BE207" i="2"/>
  <c r="T207" i="2"/>
  <c r="R207" i="2"/>
  <c r="P207" i="2"/>
  <c r="BK207" i="2"/>
  <c r="J207" i="2"/>
  <c r="BF207" i="2"/>
  <c r="BI203" i="2"/>
  <c r="BH203" i="2"/>
  <c r="BG203" i="2"/>
  <c r="BE203" i="2"/>
  <c r="T203" i="2"/>
  <c r="R203" i="2"/>
  <c r="P203" i="2"/>
  <c r="BK203" i="2"/>
  <c r="J203" i="2"/>
  <c r="BF203" i="2"/>
  <c r="BI197" i="2"/>
  <c r="BH197" i="2"/>
  <c r="BG197" i="2"/>
  <c r="BE197" i="2"/>
  <c r="T197" i="2"/>
  <c r="R197" i="2"/>
  <c r="P197" i="2"/>
  <c r="BK197" i="2"/>
  <c r="J197" i="2"/>
  <c r="BF197" i="2"/>
  <c r="BI194" i="2"/>
  <c r="BH194" i="2"/>
  <c r="BG194" i="2"/>
  <c r="BE194" i="2"/>
  <c r="T194" i="2"/>
  <c r="R194" i="2"/>
  <c r="P194" i="2"/>
  <c r="BK194" i="2"/>
  <c r="J194" i="2"/>
  <c r="BF194" i="2"/>
  <c r="BI193" i="2"/>
  <c r="BH193" i="2"/>
  <c r="BG193" i="2"/>
  <c r="BE193" i="2"/>
  <c r="T193" i="2"/>
  <c r="R193" i="2"/>
  <c r="P193" i="2"/>
  <c r="BK193" i="2"/>
  <c r="J193" i="2"/>
  <c r="BF193" i="2"/>
  <c r="BI189" i="2"/>
  <c r="BH189" i="2"/>
  <c r="BG189" i="2"/>
  <c r="BE189" i="2"/>
  <c r="T189" i="2"/>
  <c r="R189" i="2"/>
  <c r="P189" i="2"/>
  <c r="BK189" i="2"/>
  <c r="J189" i="2"/>
  <c r="BF189" i="2"/>
  <c r="BI185" i="2"/>
  <c r="BH185" i="2"/>
  <c r="BG185" i="2"/>
  <c r="BE185" i="2"/>
  <c r="T185" i="2"/>
  <c r="R185" i="2"/>
  <c r="P185" i="2"/>
  <c r="BK185" i="2"/>
  <c r="J185" i="2"/>
  <c r="BF185" i="2"/>
  <c r="BI182" i="2"/>
  <c r="BH182" i="2"/>
  <c r="BG182" i="2"/>
  <c r="BE182" i="2"/>
  <c r="T182" i="2"/>
  <c r="R182" i="2"/>
  <c r="P182" i="2"/>
  <c r="BK182" i="2"/>
  <c r="J182" i="2"/>
  <c r="BF182" i="2"/>
  <c r="BI168" i="2"/>
  <c r="BH168" i="2"/>
  <c r="BG168" i="2"/>
  <c r="BE168" i="2"/>
  <c r="T168" i="2"/>
  <c r="R168" i="2"/>
  <c r="P168" i="2"/>
  <c r="BK168" i="2"/>
  <c r="J168" i="2"/>
  <c r="BF168" i="2"/>
  <c r="BI164" i="2"/>
  <c r="BH164" i="2"/>
  <c r="BG164" i="2"/>
  <c r="BE164" i="2"/>
  <c r="T164" i="2"/>
  <c r="R164" i="2"/>
  <c r="P164" i="2"/>
  <c r="BK164" i="2"/>
  <c r="J164" i="2"/>
  <c r="BF164" i="2"/>
  <c r="BI163" i="2"/>
  <c r="BH163" i="2"/>
  <c r="BG163" i="2"/>
  <c r="BE163" i="2"/>
  <c r="T163" i="2"/>
  <c r="T162" i="2"/>
  <c r="R163" i="2"/>
  <c r="R162" i="2"/>
  <c r="P163" i="2"/>
  <c r="P162" i="2"/>
  <c r="BK163" i="2"/>
  <c r="BK162" i="2"/>
  <c r="J162" i="2" s="1"/>
  <c r="J97" i="2" s="1"/>
  <c r="J163" i="2"/>
  <c r="BF163" i="2" s="1"/>
  <c r="BI159" i="2"/>
  <c r="BH159" i="2"/>
  <c r="BG159" i="2"/>
  <c r="BE159" i="2"/>
  <c r="T159" i="2"/>
  <c r="R159" i="2"/>
  <c r="P159" i="2"/>
  <c r="BK159" i="2"/>
  <c r="J159" i="2"/>
  <c r="BF159" i="2"/>
  <c r="BI156" i="2"/>
  <c r="BH156" i="2"/>
  <c r="BG156" i="2"/>
  <c r="BE156" i="2"/>
  <c r="T156" i="2"/>
  <c r="R156" i="2"/>
  <c r="P156" i="2"/>
  <c r="BK156" i="2"/>
  <c r="J156" i="2"/>
  <c r="BF156" i="2"/>
  <c r="BI155" i="2"/>
  <c r="BH155" i="2"/>
  <c r="BG155" i="2"/>
  <c r="BE155" i="2"/>
  <c r="T155" i="2"/>
  <c r="R155" i="2"/>
  <c r="P155" i="2"/>
  <c r="BK155" i="2"/>
  <c r="J155" i="2"/>
  <c r="BF155" i="2"/>
  <c r="BI149" i="2"/>
  <c r="BH149" i="2"/>
  <c r="BG149" i="2"/>
  <c r="BE149" i="2"/>
  <c r="T149" i="2"/>
  <c r="T148" i="2"/>
  <c r="R149" i="2"/>
  <c r="R148" i="2"/>
  <c r="P149" i="2"/>
  <c r="P148" i="2"/>
  <c r="BK149" i="2"/>
  <c r="BK148" i="2"/>
  <c r="J148" i="2" s="1"/>
  <c r="J96" i="2" s="1"/>
  <c r="J149" i="2"/>
  <c r="BF149" i="2" s="1"/>
  <c r="BI144" i="2"/>
  <c r="BH144" i="2"/>
  <c r="BG144" i="2"/>
  <c r="BE144" i="2"/>
  <c r="T144" i="2"/>
  <c r="R144" i="2"/>
  <c r="P144" i="2"/>
  <c r="BK144" i="2"/>
  <c r="J144" i="2"/>
  <c r="BF144" i="2"/>
  <c r="BI140" i="2"/>
  <c r="BH140" i="2"/>
  <c r="BG140" i="2"/>
  <c r="BE140" i="2"/>
  <c r="T140" i="2"/>
  <c r="R140" i="2"/>
  <c r="P140" i="2"/>
  <c r="BK140" i="2"/>
  <c r="J140" i="2"/>
  <c r="BF140" i="2"/>
  <c r="BI136" i="2"/>
  <c r="BH136" i="2"/>
  <c r="BG136" i="2"/>
  <c r="BE136" i="2"/>
  <c r="T136" i="2"/>
  <c r="T135" i="2"/>
  <c r="T134" i="2" s="1"/>
  <c r="R136" i="2"/>
  <c r="R135" i="2" s="1"/>
  <c r="R134" i="2" s="1"/>
  <c r="P136" i="2"/>
  <c r="P135" i="2"/>
  <c r="P134" i="2" s="1"/>
  <c r="AU95" i="1" s="1"/>
  <c r="AU94" i="1" s="1"/>
  <c r="BK136" i="2"/>
  <c r="BK135" i="2"/>
  <c r="J135" i="2" s="1"/>
  <c r="J95" i="2" s="1"/>
  <c r="J136" i="2"/>
  <c r="BF136" i="2"/>
  <c r="J131" i="2"/>
  <c r="J130" i="2"/>
  <c r="F130" i="2"/>
  <c r="F128" i="2"/>
  <c r="E126" i="2"/>
  <c r="BI115" i="2"/>
  <c r="BH115" i="2"/>
  <c r="BG115" i="2"/>
  <c r="BE115" i="2"/>
  <c r="BI114" i="2"/>
  <c r="BH114" i="2"/>
  <c r="BG114" i="2"/>
  <c r="BF114" i="2"/>
  <c r="BE114" i="2"/>
  <c r="BI113" i="2"/>
  <c r="BH113" i="2"/>
  <c r="BG113" i="2"/>
  <c r="BF113" i="2"/>
  <c r="BE113" i="2"/>
  <c r="BI112" i="2"/>
  <c r="BH112" i="2"/>
  <c r="BG112" i="2"/>
  <c r="BF112" i="2"/>
  <c r="BE112" i="2"/>
  <c r="BI111" i="2"/>
  <c r="BH111" i="2"/>
  <c r="BG111" i="2"/>
  <c r="BF111" i="2"/>
  <c r="BE111" i="2"/>
  <c r="BI110" i="2"/>
  <c r="F37" i="2"/>
  <c r="BD95" i="1" s="1"/>
  <c r="BD94" i="1" s="1"/>
  <c r="W33" i="1" s="1"/>
  <c r="BH110" i="2"/>
  <c r="F36" i="2" s="1"/>
  <c r="BC95" i="1" s="1"/>
  <c r="BC94" i="1" s="1"/>
  <c r="BG110" i="2"/>
  <c r="F35" i="2"/>
  <c r="BB95" i="1" s="1"/>
  <c r="BB94" i="1" s="1"/>
  <c r="BF110" i="2"/>
  <c r="BE110" i="2"/>
  <c r="J33" i="2"/>
  <c r="AV95" i="1" s="1"/>
  <c r="F33" i="2"/>
  <c r="AZ95" i="1" s="1"/>
  <c r="AZ94" i="1" s="1"/>
  <c r="J90" i="2"/>
  <c r="J89" i="2"/>
  <c r="F89" i="2"/>
  <c r="F87" i="2"/>
  <c r="E85" i="2"/>
  <c r="J16" i="2"/>
  <c r="E16" i="2"/>
  <c r="F131" i="2"/>
  <c r="F90" i="2"/>
  <c r="J15" i="2"/>
  <c r="J10" i="2"/>
  <c r="J128" i="2"/>
  <c r="J87" i="2"/>
  <c r="AS94" i="1"/>
  <c r="L90" i="1"/>
  <c r="AM90" i="1"/>
  <c r="AM89" i="1"/>
  <c r="L89" i="1"/>
  <c r="AM87" i="1"/>
  <c r="L87" i="1"/>
  <c r="L85" i="1"/>
  <c r="L84" i="1"/>
  <c r="BK134" i="2" l="1"/>
  <c r="J134" i="2" s="1"/>
  <c r="J94" i="2" s="1"/>
  <c r="J379" i="2"/>
  <c r="J106" i="2" s="1"/>
  <c r="W29" i="1"/>
  <c r="AV94" i="1"/>
  <c r="W31" i="1"/>
  <c r="AX94" i="1"/>
  <c r="W32" i="1"/>
  <c r="AY94" i="1"/>
  <c r="J28" i="2" l="1"/>
  <c r="AK29" i="1"/>
  <c r="J115" i="2" l="1"/>
  <c r="J109" i="2" l="1"/>
  <c r="BF115" i="2"/>
  <c r="J34" i="2" l="1"/>
  <c r="AW95" i="1" s="1"/>
  <c r="AT95" i="1" s="1"/>
  <c r="F34" i="2"/>
  <c r="BA95" i="1" s="1"/>
  <c r="BA94" i="1" s="1"/>
  <c r="J29" i="2"/>
  <c r="J30" i="2" s="1"/>
  <c r="J117" i="2"/>
  <c r="AW94" i="1" l="1"/>
  <c r="W30" i="1"/>
  <c r="J39" i="2"/>
  <c r="AG95" i="1"/>
  <c r="AN95" i="1" l="1"/>
  <c r="AG94" i="1"/>
  <c r="AK30" i="1"/>
  <c r="AT94" i="1"/>
  <c r="AK26" i="1" l="1"/>
  <c r="AK35" i="1" s="1"/>
  <c r="AN94" i="1"/>
</calcChain>
</file>

<file path=xl/sharedStrings.xml><?xml version="1.0" encoding="utf-8"?>
<sst xmlns="http://schemas.openxmlformats.org/spreadsheetml/2006/main" count="2895" uniqueCount="564">
  <si>
    <t>Export Komplet</t>
  </si>
  <si>
    <t/>
  </si>
  <si>
    <t>2.0</t>
  </si>
  <si>
    <t>ZAMOK</t>
  </si>
  <si>
    <t>False</t>
  </si>
  <si>
    <t>{16a6640d-71fb-4a05-ba5b-c933d7d08b55}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</si>
  <si>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</si>
  <si>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</si>
  <si>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</si>
  <si>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</si>
  <si>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</si>
  <si>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</si>
  <si>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ZStelocvicna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</si>
  <si>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</si>
  <si>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</si>
  <si>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Zlepšenie energetickej hospodárnosti ZŠ Malinovského Blok E</t>
  </si>
  <si>
    <t>JKSO:</t>
  </si>
  <si>
    <t>KS:</t>
  </si>
  <si>
    <t>Miesto:</t>
  </si>
  <si>
    <t>Partizánske</t>
  </si>
  <si>
    <t>Dátum:</t>
  </si>
  <si>
    <t>11. 9. 2019</t>
  </si>
  <si>
    <t>Objednávateľ:</t>
  </si>
  <si>
    <t>IČO:</t>
  </si>
  <si>
    <t>00310905</t>
  </si>
  <si>
    <t>Mesto Partizánske</t>
  </si>
  <si>
    <t>IČ DPH:</t>
  </si>
  <si>
    <t>Zhotoviteľ:</t>
  </si>
  <si>
    <t>Vyplň údaj</t>
  </si>
  <si>
    <t>Projektant:</t>
  </si>
  <si>
    <t>Ing. Rastislav Ivanka</t>
  </si>
  <si>
    <t>True</t>
  </si>
  <si>
    <t>0,01</t>
  </si>
  <si>
    <t>Spracovateľ:</t>
  </si>
  <si>
    <t>Ľudmila Tomášová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</si>
  <si>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</si>
  <si>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</si>
  <si>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</si>
  <si>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</si>
  <si>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</si>
  <si>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</si>
  <si>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</si>
  <si>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</si>
  <si>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</si>
  <si>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</si>
  <si>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</si>
  <si>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</si>
  <si>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</si>
  <si>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</si>
  <si>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</si>
  <si>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</si>
  <si>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</si>
  <si>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</si>
  <si>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</si>
  <si>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</si>
  <si>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</si>
  <si>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</si>
  <si>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</si>
  <si>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</si>
  <si>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</si>
  <si>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</si>
  <si>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</si>
  <si>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</si>
  <si>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</si>
  <si>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</si>
  <si>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</si>
  <si>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</si>
  <si>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</si>
  <si>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</si>
  <si>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</si>
  <si>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</si>
  <si>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</si>
  <si>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</si>
  <si>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</si>
  <si>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</si>
  <si>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</si>
  <si>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</si>
  <si>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</si>
  <si>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</si>
  <si>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</si>
  <si>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</si>
  <si>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</si>
  <si>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</si>
  <si>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</si>
  <si>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</si>
  <si>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</si>
  <si>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</si>
  <si>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</si>
  <si>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</si>
  <si>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</si>
  <si>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</si>
  <si>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1 - Zemné práce</t>
  </si>
  <si>
    <t>3 - Zvislé a kompletné konštrukcie</t>
  </si>
  <si>
    <t>6 - Úpravy povrchov, podlahy, osadenie</t>
  </si>
  <si>
    <t>9 - Ostatné konštrukcie a práce-búranie</t>
  </si>
  <si>
    <t>99 - Presun hmôt HSV</t>
  </si>
  <si>
    <t>711 - Izolácie proti vode a vlhkosti</t>
  </si>
  <si>
    <t>764 - Konštrukcie klampiarske</t>
  </si>
  <si>
    <t>767 - Konštrukcie doplnkové kovové</t>
  </si>
  <si>
    <t>783 - Dokončovacie práce - nátery</t>
  </si>
  <si>
    <t>784 - Dokončovacie práce - maľby</t>
  </si>
  <si>
    <t>21-M - Elektromontáže</t>
  </si>
  <si>
    <t>24-M - Montáže vzduchotechnických zariad.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</si>
  <si>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</si>
  <si>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</si>
  <si>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</si>
  <si>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</si>
  <si>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</si>
  <si>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</si>
  <si>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</si>
  <si>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</si>
  <si>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</si>
  <si>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</si>
  <si>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</si>
  <si>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</si>
  <si>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</si>
  <si>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</si>
  <si>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</si>
  <si>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</si>
  <si>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</si>
  <si>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</si>
  <si>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</si>
  <si>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</si>
  <si>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</si>
  <si>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</si>
  <si>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</si>
  <si>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Zemné práce</t>
  </si>
  <si>
    <t>ROZPOCET</t>
  </si>
  <si>
    <t>K</t>
  </si>
  <si>
    <t>122201101</t>
  </si>
  <si>
    <t>Odkopávka a prekopávka nezapažená v hornine 3, do 100 m3</t>
  </si>
  <si>
    <t>m3</t>
  </si>
  <si>
    <t>4</t>
  </si>
  <si>
    <t>537513015</t>
  </si>
  <si>
    <t>VV</t>
  </si>
  <si>
    <t>"Okapový chodník"</t>
  </si>
  <si>
    <t>18,92*0,10*0,30</t>
  </si>
  <si>
    <t>Súčet</t>
  </si>
  <si>
    <t>132201101</t>
  </si>
  <si>
    <t>Výkop ryhy do šírky 600 mm v horn.3 do 100 m3</t>
  </si>
  <si>
    <t>486570647</t>
  </si>
  <si>
    <t>"okapový chodník</t>
  </si>
  <si>
    <t>18,92*0,20*0,30+0,30*0,20*0,30*2</t>
  </si>
  <si>
    <t>3</t>
  </si>
  <si>
    <t>181301102</t>
  </si>
  <si>
    <t>Rozprestretie ornice v rovine, plocha do 500 m2,hr.do 150 mm</t>
  </si>
  <si>
    <t>m2</t>
  </si>
  <si>
    <t>-2085222699</t>
  </si>
  <si>
    <t>18,20*1,00</t>
  </si>
  <si>
    <t>Zvislé a kompletné konštrukcie</t>
  </si>
  <si>
    <t>312275511</t>
  </si>
  <si>
    <t>Murivo výplňové z tvárnic PORFIX s P+D a kapsou hr. 250 PKD 490x250x250 domurrovanie otvorov</t>
  </si>
  <si>
    <t>1695405693</t>
  </si>
  <si>
    <t>"domurovanie medziokenných pilierov</t>
  </si>
  <si>
    <t>0,50*4,80*0,25*14</t>
  </si>
  <si>
    <t>"domurovanie stien</t>
  </si>
  <si>
    <t>3,00*0,75*0,25*5</t>
  </si>
  <si>
    <t>5</t>
  </si>
  <si>
    <t>317121116</t>
  </si>
  <si>
    <t>Montáž prekladu pre svetl. otv. nad 180 cm</t>
  </si>
  <si>
    <t>ks</t>
  </si>
  <si>
    <t>682457099</t>
  </si>
  <si>
    <t>6</t>
  </si>
  <si>
    <t>M</t>
  </si>
  <si>
    <t>5934079100</t>
  </si>
  <si>
    <t>Keramický preklad POROTHERM KP 23,8 70x238x2500 mm</t>
  </si>
  <si>
    <t>8</t>
  </si>
  <si>
    <t>225616963</t>
  </si>
  <si>
    <t>6 * 1,01</t>
  </si>
  <si>
    <t>7</t>
  </si>
  <si>
    <t>340291132</t>
  </si>
  <si>
    <t>Vypílenie okenných otvorov 750x900 do plynosilikatových blokov</t>
  </si>
  <si>
    <t>m</t>
  </si>
  <si>
    <t>-1798962253</t>
  </si>
  <si>
    <t>(0,75*2+0,90*2)*4</t>
  </si>
  <si>
    <t>Úpravy povrchov, podlahy, osadenie</t>
  </si>
  <si>
    <t>61240215pen</t>
  </si>
  <si>
    <t>Penetrácia stien po vyspravkách a novovybudovaných</t>
  </si>
  <si>
    <t>132510005</t>
  </si>
  <si>
    <t>9</t>
  </si>
  <si>
    <t>612462115</t>
  </si>
  <si>
    <t>Vnútorná omietka stien štuková zo suchých zmesi jemná</t>
  </si>
  <si>
    <t>-1863917897</t>
  </si>
  <si>
    <t>3,00*0,75*6</t>
  </si>
  <si>
    <t>1,50*4,80*14</t>
  </si>
  <si>
    <t>10</t>
  </si>
  <si>
    <t>612473185</t>
  </si>
  <si>
    <t>Príplatok za zabudované omietniky v ploche stien (meria sa v m2 plochy)</t>
  </si>
  <si>
    <t>-905419838</t>
  </si>
  <si>
    <t>"Obvodové steny, sokel</t>
  </si>
  <si>
    <t>30,60*13,50*2-2,00*0,75*2-2,25*0,75*12-2,50*4,80*16</t>
  </si>
  <si>
    <t>18,70*13,50-2,25*3,00*6-1,50*1,97</t>
  </si>
  <si>
    <t>18,70*13,50-15,70*8,40</t>
  </si>
  <si>
    <t>20,86*0,20*2</t>
  </si>
  <si>
    <t>"ostenia</t>
  </si>
  <si>
    <t>2,00*0,15*2+2,25*0,15*12+0,75*0,15*28</t>
  </si>
  <si>
    <t>2,25*0,15*6+3,00*0,15*6</t>
  </si>
  <si>
    <t>2,80*0,15*2+2,50*0,15*14+4,80*0,15*32</t>
  </si>
  <si>
    <t>2,00*0,15*2+1,50*0,15</t>
  </si>
  <si>
    <t>"vystupky</t>
  </si>
  <si>
    <t>18,30*0,30*2+28,90*0,30*2</t>
  </si>
  <si>
    <t>11</t>
  </si>
  <si>
    <t>5959812000</t>
  </si>
  <si>
    <t>Profil  fasádny-soklový zakladací</t>
  </si>
  <si>
    <t>1434828408</t>
  </si>
  <si>
    <t>30,60*2+18,70+1,58+0,10*4+0,30*2</t>
  </si>
  <si>
    <t>12</t>
  </si>
  <si>
    <t>5959812010</t>
  </si>
  <si>
    <t>PVC lišta s okapovým nosom</t>
  </si>
  <si>
    <t>-2086321798</t>
  </si>
  <si>
    <t>21,30*2+2,60*16+0,75*10+1,50*7</t>
  </si>
  <si>
    <t>2,60*2+2,50*14+1,50+1,65</t>
  </si>
  <si>
    <t>13</t>
  </si>
  <si>
    <t>612473186</t>
  </si>
  <si>
    <t>Príplatok za zabudované rohovníky (uholníky) na hrany stien (meria sa v m dľ.)</t>
  </si>
  <si>
    <t>412897428</t>
  </si>
  <si>
    <t>13,40*6+4,10*4+20,80*2+18,70</t>
  </si>
  <si>
    <t>0,75*4+3,00*12+4,80*28+2,00*2</t>
  </si>
  <si>
    <t>14</t>
  </si>
  <si>
    <t>5959812020</t>
  </si>
  <si>
    <t>Profil rohový</t>
  </si>
  <si>
    <t>-633266400</t>
  </si>
  <si>
    <t>15</t>
  </si>
  <si>
    <t>5538320170</t>
  </si>
  <si>
    <t>Dilatačný profil  - 2,5 m</t>
  </si>
  <si>
    <t>-1701879775</t>
  </si>
  <si>
    <t>8,40*2</t>
  </si>
  <si>
    <t>16</t>
  </si>
  <si>
    <t>612481119</t>
  </si>
  <si>
    <t>Potiahnutie vnútorných stien, sklotextílnou mriežkou</t>
  </si>
  <si>
    <t>-613117823</t>
  </si>
  <si>
    <t>0,50*4,80*14+0,25*4,80*2*14</t>
  </si>
  <si>
    <t>3,00*0,75*5</t>
  </si>
  <si>
    <t>17</t>
  </si>
  <si>
    <t>620991121</t>
  </si>
  <si>
    <t>Zakrývanie  výplní vonkajších otvorov zhotovené z lešenia akýmkoľvek spôsobom</t>
  </si>
  <si>
    <t>1584744254</t>
  </si>
  <si>
    <t>"okna</t>
  </si>
  <si>
    <t>2,60*4,80*16+0,75*0,90*10+3,90*3,00*6+1,50*0,90*7+1,65*2,10</t>
  </si>
  <si>
    <t>18</t>
  </si>
  <si>
    <t>622491200</t>
  </si>
  <si>
    <t>Penetračný náter pod fasádnu omietku - steny, sokel, ostenia</t>
  </si>
  <si>
    <t>653364829</t>
  </si>
  <si>
    <t>"Sokel</t>
  </si>
  <si>
    <t>30,60*0,70*2+18,70*0,70+1,58*0,70</t>
  </si>
  <si>
    <t>Medzisúčet</t>
  </si>
  <si>
    <t>"Obvodové steny,</t>
  </si>
  <si>
    <t>30,60*12,80*2-1,50*0,75*7-0,75*0,90*10-2,50*4,80*16</t>
  </si>
  <si>
    <t>18,70*12,80-2,25*3,00*6-1,50*1,97</t>
  </si>
  <si>
    <t>18,70*13,50-15,70*8,40-1,58*0,70</t>
  </si>
  <si>
    <t>20,86*0,20*2+20,86*1,40</t>
  </si>
  <si>
    <t>18,12*0,30+3,00*0,30*2</t>
  </si>
  <si>
    <t>2,10*0,30*2+1,65*0,30</t>
  </si>
  <si>
    <t>2,60*0,20*4+2,50*0,20*12+4,80*0,20*32</t>
  </si>
  <si>
    <t>2,00*0,20*7+0,9*0,20*2*7</t>
  </si>
  <si>
    <t>0,75*0,20*10+0,90*0,20*2*10</t>
  </si>
  <si>
    <t>"stlpy</t>
  </si>
  <si>
    <t>105,84</t>
  </si>
  <si>
    <t>19</t>
  </si>
  <si>
    <t>622491211</t>
  </si>
  <si>
    <t>Vonkajšia omietka stien silikónová</t>
  </si>
  <si>
    <t>-526323219</t>
  </si>
  <si>
    <t>622491213.1</t>
  </si>
  <si>
    <t>Vonkajšia omietka ostenia silikónová</t>
  </si>
  <si>
    <t>1622096168</t>
  </si>
  <si>
    <t>21</t>
  </si>
  <si>
    <t>622494311</t>
  </si>
  <si>
    <t>Vonkajšia omietka sokla silikónová</t>
  </si>
  <si>
    <t>-968048825</t>
  </si>
  <si>
    <t>22</t>
  </si>
  <si>
    <t>625251100</t>
  </si>
  <si>
    <t>Kontaktný zateplovací systém s tepelnoizolačných dosiek z minerálnej vlny   hr.10cm bez omietky pod bleskozvod</t>
  </si>
  <si>
    <t>-1779636513</t>
  </si>
  <si>
    <t>0,50*13,55*6</t>
  </si>
  <si>
    <t>23</t>
  </si>
  <si>
    <t>625252104</t>
  </si>
  <si>
    <t>Kontaktný zatepľovací systém s tepelnoizol. dosiek z extrudovaného polystyrénu XPS hr 150 s  lepiacou a armovacou maltou, sklotextilnou mriežkou bez povrchovej tenkovrstvej omietky</t>
  </si>
  <si>
    <t>-168716858</t>
  </si>
  <si>
    <t>24</t>
  </si>
  <si>
    <t>625252931</t>
  </si>
  <si>
    <t>Kontaktný zatepľovací systém s tepelnoizol. dosiek z minerálnej vlny hr 180 s  lepiacou a armovacou maltou, sklotextilnou mriežkou bez povrchovej tenkovrstvej omietky</t>
  </si>
  <si>
    <t>-1131942608</t>
  </si>
  <si>
    <t>31,00*12,80*2-1,50*0,90*7-0,75*0,90*10-2,50*4,80*16</t>
  </si>
  <si>
    <t>19,08*12,80-2,90*3,00*6+19,80*5,20-1,65*2,10</t>
  </si>
  <si>
    <t>19,80*5,05+1,60*2,45+1,57*7,80</t>
  </si>
  <si>
    <t>25</t>
  </si>
  <si>
    <t>625252935</t>
  </si>
  <si>
    <t>Kontaktný zatepľovací systém s tepelnoizol. dosiek z minerálnej vlny hr 320 s  lepiacou a armovacou maltou, sklotextilnou mriežkou bez povrchovej tenkovrstvej omietky - plechový obklad</t>
  </si>
  <si>
    <t>1425440904</t>
  </si>
  <si>
    <t>20,96*0,75</t>
  </si>
  <si>
    <t>26</t>
  </si>
  <si>
    <t>625252999</t>
  </si>
  <si>
    <t>Kontaktný zatepľovací systém s tepelnoizol. dosiek z minerálnej vlny hr. max. 50 s  lepiacou a armovacou maltou, sklotextilnou mriežkou bez povrchovej tenkovrstvej omietky -  stlpy</t>
  </si>
  <si>
    <t>-289247073</t>
  </si>
  <si>
    <t>1,10*2,80*2*7+1,60*2,80*14</t>
  </si>
  <si>
    <t>27</t>
  </si>
  <si>
    <t>629451112</t>
  </si>
  <si>
    <t>Vyrovnávacia vrstva z cementovej malty pod klampiarskymi prvkami šírky nad 150 do 300 mm</t>
  </si>
  <si>
    <t>802088874</t>
  </si>
  <si>
    <t>2,60*16+0,75*10+3,00*6+1,50*7</t>
  </si>
  <si>
    <t>28</t>
  </si>
  <si>
    <t>631311120</t>
  </si>
  <si>
    <t>Oprava poškodených časti betónového požiarného schodiska</t>
  </si>
  <si>
    <t>-1039874378</t>
  </si>
  <si>
    <t>"ošistenie nánosov stupňov</t>
  </si>
  <si>
    <t>"vysekanie poškodenej našlapnej vrstvy schodiskových podest</t>
  </si>
  <si>
    <t>" dobetónovanie poškodeného betónu</t>
  </si>
  <si>
    <t>" oprava a nová izolácia schodiska</t>
  </si>
  <si>
    <t>" nové klampiarské prvky schodiska</t>
  </si>
  <si>
    <t>" terazzová dlažba alt. gress</t>
  </si>
  <si>
    <t>7,90*3,70*3,65</t>
  </si>
  <si>
    <t>29</t>
  </si>
  <si>
    <t>631312141</t>
  </si>
  <si>
    <t>Doplnenie existujúcich mazanín prostým betónom (s dodaním hmôt) bez poteru pre vyrovnanie výškového rozdielu po demontáži</t>
  </si>
  <si>
    <t>1183977591</t>
  </si>
  <si>
    <t>2,62*1,50*0,08*2+2,82*1,50*0,08*12</t>
  </si>
  <si>
    <t>30</t>
  </si>
  <si>
    <t>631313611</t>
  </si>
  <si>
    <t>Okapový chodník z valúnov</t>
  </si>
  <si>
    <t>1920618047</t>
  </si>
  <si>
    <t>18,70*0,40*0,15+31,00*1,20*0,15</t>
  </si>
  <si>
    <t>31</t>
  </si>
  <si>
    <t>631350001</t>
  </si>
  <si>
    <t>Montáž obrubníka parkového do lôžka zo suchej betónovej zmesi</t>
  </si>
  <si>
    <t>1938016898</t>
  </si>
  <si>
    <t>18,70+0,30*2</t>
  </si>
  <si>
    <t>32</t>
  </si>
  <si>
    <t>5922902940</t>
  </si>
  <si>
    <t>Obrubník parkový 100/20/5 cm, sivá</t>
  </si>
  <si>
    <t>1046765446</t>
  </si>
  <si>
    <t>33</t>
  </si>
  <si>
    <t>9990001</t>
  </si>
  <si>
    <t>Iné nepredvidateľné rekonštrukčné práce neobsiahnuté v položkách - montáž a demontáž oplechovania okien a búdok pre vtákov, vyrovnanie podkladu pre zatepleni -vysekanie murika</t>
  </si>
  <si>
    <t>sub</t>
  </si>
  <si>
    <t>1379492601</t>
  </si>
  <si>
    <t>Ostatné konštrukcie a práce-búranie</t>
  </si>
  <si>
    <t>34</t>
  </si>
  <si>
    <t>941941041</t>
  </si>
  <si>
    <t>Montáž lešenia ľahkého pracovného radového s podlahami šírky nad 1, 00 do 1,20 m a výšky do 10 m</t>
  </si>
  <si>
    <t>-2134513337</t>
  </si>
  <si>
    <t>24,00*2*1,20*3</t>
  </si>
  <si>
    <t>35</t>
  </si>
  <si>
    <t>941941052</t>
  </si>
  <si>
    <t>Montáž lešenia ľahkého pracovného radového s podlahami šírky nad 1, 20 m do 1,50 m a výšky 10-24 m</t>
  </si>
  <si>
    <t>-1659647389</t>
  </si>
  <si>
    <t>(30,60*2+18,70*2)*1,20*5</t>
  </si>
  <si>
    <t>36</t>
  </si>
  <si>
    <t>941941841</t>
  </si>
  <si>
    <t>Demontáž lešenia ľahkého pracovného radového a s podlahami, šírky nad 1,00 do 1,20 m výšky do 10 m</t>
  </si>
  <si>
    <t>1691691658</t>
  </si>
  <si>
    <t>37</t>
  </si>
  <si>
    <t>941941852</t>
  </si>
  <si>
    <t>Demontáž lešenia ľahkého pracovného radového a s podlahami, šírky nad 1,20 do 1,50 m výšky 10-24 m</t>
  </si>
  <si>
    <t>597939430</t>
  </si>
  <si>
    <t>38</t>
  </si>
  <si>
    <t>941942902</t>
  </si>
  <si>
    <t>Príplatok za prvý a každý ďalší i začatý týždeň použitia lešenia šírky do 0,75 m, výšky nad 10 do 20 m</t>
  </si>
  <si>
    <t>-191342067</t>
  </si>
  <si>
    <t>591,60*2</t>
  </si>
  <si>
    <t>39</t>
  </si>
  <si>
    <t>941955001</t>
  </si>
  <si>
    <t>Lešenie ľahké pracovné pomocné, s výškou lešeňovej podlahy do 1,20 m</t>
  </si>
  <si>
    <t>1947150154</t>
  </si>
  <si>
    <t>2,62*1,20*2+2,82*1,20*12</t>
  </si>
  <si>
    <t>40</t>
  </si>
  <si>
    <t>952901111</t>
  </si>
  <si>
    <t>Priebežné vyyčistenie staveniska</t>
  </si>
  <si>
    <t>-1351402116</t>
  </si>
  <si>
    <t>30,60*18,70</t>
  </si>
  <si>
    <t>30,60*2,00*2+18,70*2,00</t>
  </si>
  <si>
    <t>41</t>
  </si>
  <si>
    <t>961031311</t>
  </si>
  <si>
    <t>Búranie základového tehlového múrika na akúkoľvek maltu,  -1,80000t</t>
  </si>
  <si>
    <t>-1060869621</t>
  </si>
  <si>
    <t>9,55*0,25*0,15</t>
  </si>
  <si>
    <t>42</t>
  </si>
  <si>
    <t>968062357</t>
  </si>
  <si>
    <t>Vybúranie drevených rámov okien dvojitých alebo zdvojených, plochy nad 4 m2,  -0,04800t</t>
  </si>
  <si>
    <t>344778074</t>
  </si>
  <si>
    <t>"Veľká telocvičňa</t>
  </si>
  <si>
    <t>2,84*4,80*16</t>
  </si>
  <si>
    <t>43</t>
  </si>
  <si>
    <t>979011111</t>
  </si>
  <si>
    <t>Zvislá doprava sutiny a vybúraných hmôt za prvé podlažie nad alebo pod základným podlažím</t>
  </si>
  <si>
    <t>t</t>
  </si>
  <si>
    <t>160597193</t>
  </si>
  <si>
    <t>44</t>
  </si>
  <si>
    <t>979081111</t>
  </si>
  <si>
    <t>Odvoz sutiny a vybúraných hmôt na skládku do 1 km</t>
  </si>
  <si>
    <t>-538665656</t>
  </si>
  <si>
    <t>45</t>
  </si>
  <si>
    <t>979081121</t>
  </si>
  <si>
    <t>Odvoz sutiny a vybúraných hmôt na skládku za každý ďalší 1 km</t>
  </si>
  <si>
    <t>666464351</t>
  </si>
  <si>
    <t>46</t>
  </si>
  <si>
    <t>979082111</t>
  </si>
  <si>
    <t>Vnútrostavenisková doprava sutiny a vybúraných hmôt do 10 m</t>
  </si>
  <si>
    <t>1429028290</t>
  </si>
  <si>
    <t>47</t>
  </si>
  <si>
    <t>979082121</t>
  </si>
  <si>
    <t>Vnútrostavenisková doprava sutiny a vybúraných hmôt za každých ďalších 5 m</t>
  </si>
  <si>
    <t>1700408725</t>
  </si>
  <si>
    <t>48</t>
  </si>
  <si>
    <t>979089012</t>
  </si>
  <si>
    <t>Poplatok za skladovanie - betón, tehly, dlaždice (17 01 ), ostatné</t>
  </si>
  <si>
    <t>1385248266</t>
  </si>
  <si>
    <t>49</t>
  </si>
  <si>
    <t>979089411</t>
  </si>
  <si>
    <t>Poplatok za skladovanie - izolačné materiály a materiály obsahujúce azbest (17 06 ), nebezpečné</t>
  </si>
  <si>
    <t>-891309054</t>
  </si>
  <si>
    <t>50</t>
  </si>
  <si>
    <t>979089713</t>
  </si>
  <si>
    <t>Prenájom kontajneru 7 m3</t>
  </si>
  <si>
    <t>-948122926</t>
  </si>
  <si>
    <t>99</t>
  </si>
  <si>
    <t>Presun hmôt HSV</t>
  </si>
  <si>
    <t>51</t>
  </si>
  <si>
    <t>998011002</t>
  </si>
  <si>
    <t>Presun hmôt pre budovy JKSO 801, 803,812,zvislá konštr.z tehál,tvárnic,z kovu výšky do 12 m</t>
  </si>
  <si>
    <t>-1733750471</t>
  </si>
  <si>
    <t>711</t>
  </si>
  <si>
    <t>Izolácie proti vode a vlhkosti</t>
  </si>
  <si>
    <t>52</t>
  </si>
  <si>
    <t>711112021</t>
  </si>
  <si>
    <t>Nopová izolácia proti zemnej vlhkosti zvislá asfaltovou suspenziou za studena</t>
  </si>
  <si>
    <t>1646421844</t>
  </si>
  <si>
    <t>19,00*1,00+31,00*1,00</t>
  </si>
  <si>
    <t>53</t>
  </si>
  <si>
    <t>6288000630</t>
  </si>
  <si>
    <t>Nopová fólia proti vlhkosti</t>
  </si>
  <si>
    <t>1815447014</t>
  </si>
  <si>
    <t>45824,8472505092 * 0,0011</t>
  </si>
  <si>
    <t>54</t>
  </si>
  <si>
    <t>998711101</t>
  </si>
  <si>
    <t>Presun hmôt pre izoláciu proti vode v objektoch výšky do 6 m</t>
  </si>
  <si>
    <t>-1194273522</t>
  </si>
  <si>
    <t>764</t>
  </si>
  <si>
    <t>Konštrukcie klampiarske</t>
  </si>
  <si>
    <t>55</t>
  </si>
  <si>
    <t>764410250</t>
  </si>
  <si>
    <t>Oplechovanie parapetov z pozinkovaného Pz plechu vrátane rohov rš 330 mm</t>
  </si>
  <si>
    <t>-1727662742</t>
  </si>
  <si>
    <t>2,50*16+0,75*10+1,50*7+2,9*6</t>
  </si>
  <si>
    <t>"stienka</t>
  </si>
  <si>
    <t>1,60</t>
  </si>
  <si>
    <t>56</t>
  </si>
  <si>
    <t>764410850</t>
  </si>
  <si>
    <t>Demontáž oplechovania parapetov rš od 100 do 330 mm,  -0,00135t</t>
  </si>
  <si>
    <t>986546050</t>
  </si>
  <si>
    <t>57</t>
  </si>
  <si>
    <t>998764103</t>
  </si>
  <si>
    <t>Presun hmôt pre konštrukcie klampiarske v objektoch výšky nad 12 do 24 m</t>
  </si>
  <si>
    <t>1322985579</t>
  </si>
  <si>
    <t>767</t>
  </si>
  <si>
    <t>Konštrukcie doplnkové kovové</t>
  </si>
  <si>
    <t>58</t>
  </si>
  <si>
    <t>767131801</t>
  </si>
  <si>
    <t>Demontáž oplechovnia stien  z plechu  FEAL,  -0,02200t</t>
  </si>
  <si>
    <t>-1343925145</t>
  </si>
  <si>
    <t>21,19*0,75*2+1,90*0,75+21,19*1,40</t>
  </si>
  <si>
    <t>61</t>
  </si>
  <si>
    <t>767135200</t>
  </si>
  <si>
    <t>Montáž okien plastových viacdielných s izolačným sklom a kovaním</t>
  </si>
  <si>
    <t>437515807</t>
  </si>
  <si>
    <t>14,86*16+3,30*6</t>
  </si>
  <si>
    <t>62</t>
  </si>
  <si>
    <t>6114111500</t>
  </si>
  <si>
    <t>Plastové okno otváravo sklopné výšky/šírky  900/750 mm</t>
  </si>
  <si>
    <t>1404260209</t>
  </si>
  <si>
    <t>63</t>
  </si>
  <si>
    <t>6114111502</t>
  </si>
  <si>
    <t>Plastové okno 6-dielné sklopné s pákovým mechanizmom výšky/šírky  4800/2600 mm nepriehladné</t>
  </si>
  <si>
    <t>224345961</t>
  </si>
  <si>
    <t>64</t>
  </si>
  <si>
    <t>6114111505</t>
  </si>
  <si>
    <t>Rozšírovací profil pre krajné okna</t>
  </si>
  <si>
    <t>kpl</t>
  </si>
  <si>
    <t>783340409</t>
  </si>
  <si>
    <t>59</t>
  </si>
  <si>
    <t>767135820</t>
  </si>
  <si>
    <t>Demontáž roštu pre oplechovanie</t>
  </si>
  <si>
    <t>521362295</t>
  </si>
  <si>
    <t>60</t>
  </si>
  <si>
    <t>767190000</t>
  </si>
  <si>
    <t>Predlženie vetracieho mechanizmu vzduchotechniky vrátanie mriežky</t>
  </si>
  <si>
    <t>1360350341</t>
  </si>
  <si>
    <t>65</t>
  </si>
  <si>
    <t>767584811</t>
  </si>
  <si>
    <t>Demontáž mriežky vzduchotechnickej,  -0,00100t</t>
  </si>
  <si>
    <t>1875723683</t>
  </si>
  <si>
    <t>66</t>
  </si>
  <si>
    <t>7676311001</t>
  </si>
  <si>
    <t>Montáž parapetu vnútorného vrátane rohov š.do 250</t>
  </si>
  <si>
    <t>-602798050</t>
  </si>
  <si>
    <t>2,50*16+0,75*6</t>
  </si>
  <si>
    <t>67</t>
  </si>
  <si>
    <t>5624900350</t>
  </si>
  <si>
    <t>Plast  Parapet  250x25 mm  Plastwood</t>
  </si>
  <si>
    <t>-1336795253</t>
  </si>
  <si>
    <t>68</t>
  </si>
  <si>
    <t>767631800</t>
  </si>
  <si>
    <t>Demontáž okien pre beztmelové zasklenie konštrukcie, včítane zasklenia,  -0,06500t</t>
  </si>
  <si>
    <t>1083707376</t>
  </si>
  <si>
    <t>69</t>
  </si>
  <si>
    <t>767996801</t>
  </si>
  <si>
    <t>Demontáž ostatných doplnkov stavieb s hmotnosťou jednotlivých dielov konštrukcií do 50 kg,  -0,00100t</t>
  </si>
  <si>
    <t>-2010773801</t>
  </si>
  <si>
    <t>70</t>
  </si>
  <si>
    <t>998767103</t>
  </si>
  <si>
    <t>Presun hmôt pre kovové stavebné doplnkové konštrukcie v objektoch výšky nad 12 do 24 m</t>
  </si>
  <si>
    <t>-1175854667</t>
  </si>
  <si>
    <t>783</t>
  </si>
  <si>
    <t>Dokončovacie práce - nátery</t>
  </si>
  <si>
    <t>71</t>
  </si>
  <si>
    <t>783122610</t>
  </si>
  <si>
    <t>Nátery oceľ.konštr. syntetické na vzduchu schnúce farby šedej ťažkých "A" 3x s emailovaním požiarného schodiska</t>
  </si>
  <si>
    <t>2022767026</t>
  </si>
  <si>
    <t>72</t>
  </si>
  <si>
    <t>783122710</t>
  </si>
  <si>
    <t>Nátery oceľ.konštr. syntetické na vzduchu schnúce farby šedej ťažkých "A" základný - požiarné schodisko</t>
  </si>
  <si>
    <t>506476855</t>
  </si>
  <si>
    <t>73</t>
  </si>
  <si>
    <t>783122799</t>
  </si>
  <si>
    <t>Ošetrenie požiarného schodiska antikórozným náterom</t>
  </si>
  <si>
    <t>-1061835320</t>
  </si>
  <si>
    <t>74</t>
  </si>
  <si>
    <t>783201811</t>
  </si>
  <si>
    <t>Odstránenie starých náterov z kovových stavebných doplnkových konštrukcií oškrabaním - požiarného schodiska</t>
  </si>
  <si>
    <t>1353846559</t>
  </si>
  <si>
    <t>7,60*3,70</t>
  </si>
  <si>
    <t>1,55*7,60*2+3,70*1,55*2+2,88*1,55*2+5,55*1,55*2+2,80*1,55*2</t>
  </si>
  <si>
    <t>784</t>
  </si>
  <si>
    <t>Dokončovacie práce - maľby</t>
  </si>
  <si>
    <t>75</t>
  </si>
  <si>
    <t>784411301</t>
  </si>
  <si>
    <t>Penetrácia stien a stropov 1x pred nátermi</t>
  </si>
  <si>
    <t>1528388050</t>
  </si>
  <si>
    <t>76</t>
  </si>
  <si>
    <t>784452261</t>
  </si>
  <si>
    <t>Maľby z maliarskych zmesí tekutých Primalex, Superlex, Farmal jednofarebné jednonás. výšky do 3,80 m</t>
  </si>
  <si>
    <t>1305760460</t>
  </si>
  <si>
    <t>"steny a ostenia</t>
  </si>
  <si>
    <t>18,00*3,30-2,90*3,00*6+18,00*3,30+0,50*3,30*2*10+(0,15*9)*6</t>
  </si>
  <si>
    <t>2,84*3,30-0,75*0,90*2</t>
  </si>
  <si>
    <t>20,86*7,25*2-2,50*4,80*16</t>
  </si>
  <si>
    <t>30,00*8,10*2-2,60*4,80*16+0,20*12,40*10</t>
  </si>
  <si>
    <t>77</t>
  </si>
  <si>
    <t>784499901</t>
  </si>
  <si>
    <t>Ostatné práce - zakrývanie vnútorných zariadení a podláh fóliou v miestnostiach alebo na schodisku</t>
  </si>
  <si>
    <t>-1068261078</t>
  </si>
  <si>
    <t>18,00*2,00+3,00*2*2+30,000*2,00*2</t>
  </si>
  <si>
    <t>21-M</t>
  </si>
  <si>
    <t>Elektromontáže</t>
  </si>
  <si>
    <t>78</t>
  </si>
  <si>
    <t>210010000</t>
  </si>
  <si>
    <t>Montáž a demontáž bleskozvodu z obvodových stien</t>
  </si>
  <si>
    <t>klp</t>
  </si>
  <si>
    <t>2027207073</t>
  </si>
  <si>
    <t>24-M</t>
  </si>
  <si>
    <t>Montáže vzduchotechnických zariad.</t>
  </si>
  <si>
    <t>79</t>
  </si>
  <si>
    <t>241080530</t>
  </si>
  <si>
    <t>Dopojenie a predľženie potrubia vzduchotechniky štvorhranné  (antikorózne) vrátane vonkajšej mreže</t>
  </si>
  <si>
    <t>-18280606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</si>
</sst>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10"/>
      <color rgb="FF003366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2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3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4" fontId="31" fillId="0" borderId="0" xfId="0" applyNumberFormat="1" applyFont="1" applyAlignment="1" applyProtection="1">
      <alignment vertical="center"/>
    </xf>
    <xf numFmtId="0" fontId="23" fillId="0" borderId="0" xfId="0" applyFont="1" applyAlignment="1">
      <alignment horizontal="center" vertical="center"/>
    </xf>
    <xf numFmtId="0" fontId="32" fillId="0" borderId="0" xfId="0" applyFont="1" applyAlignment="1" applyProtection="1">
      <alignment horizontal="left" vertical="center"/>
    </xf>
    <xf numFmtId="4" fontId="32" fillId="2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4" fillId="4" borderId="0" xfId="0" applyFont="1" applyFill="1" applyAlignment="1" applyProtection="1">
      <alignment horizontal="left" vertical="center"/>
    </xf>
    <xf numFmtId="4" fontId="24" fillId="4" borderId="0" xfId="0" applyNumberFormat="1" applyFont="1" applyFill="1" applyAlignment="1" applyProtection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167" fontId="34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167" fontId="36" fillId="2" borderId="22" xfId="0" applyNumberFormat="1" applyFont="1" applyFill="1" applyBorder="1" applyAlignment="1" applyProtection="1">
      <alignment vertical="center"/>
      <protection locked="0"/>
    </xf>
    <xf numFmtId="0" fontId="37" fillId="0" borderId="22" xfId="0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</xf>
    <xf numFmtId="0" fontId="32" fillId="2" borderId="0" xfId="0" applyFont="1" applyFill="1" applyAlignment="1" applyProtection="1">
      <alignment horizontal="left" vertical="center"/>
      <protection locked="0"/>
    </xf>
    <xf numFmtId="0" fontId="32" fillId="0" borderId="0" xfId="0" applyFont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topLeftCell="A22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50000000000003" customHeight="1">
      <c r="AR2" s="287"/>
      <c r="AS2" s="287"/>
      <c r="AT2" s="287"/>
      <c r="AU2" s="287"/>
      <c r="AV2" s="287"/>
      <c r="AW2" s="287"/>
      <c r="AX2" s="287"/>
      <c r="AY2" s="287"/>
      <c r="AZ2" s="287"/>
      <c r="BA2" s="287"/>
      <c r="BB2" s="287"/>
      <c r="BC2" s="287"/>
      <c r="BD2" s="287"/>
      <c r="BE2" s="287"/>
      <c r="BS2" s="17" t="s">
        <v>6</v>
      </c>
      <c r="BT2" s="17" t="s">
        <v>7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7</v>
      </c>
    </row>
    <row r="4" spans="1:74" s="1" customFormat="1" ht="24.95" customHeight="1">
      <c r="B4" s="21"/>
      <c r="C4" s="22"/>
      <c r="D4" s="23" t="s">
        <v>8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9</v>
      </c>
      <c r="BE4" s="25" t="s">
        <v>10</v>
      </c>
      <c r="BS4" s="17" t="s">
        <v>6</v>
      </c>
    </row>
    <row r="5" spans="1:74" s="1" customFormat="1" ht="12" customHeight="1">
      <c r="B5" s="21"/>
      <c r="C5" s="22"/>
      <c r="D5" s="26" t="s">
        <v>11</v>
      </c>
      <c r="E5" s="22"/>
      <c r="F5" s="22"/>
      <c r="G5" s="22"/>
      <c r="H5" s="22"/>
      <c r="I5" s="22"/>
      <c r="J5" s="22"/>
      <c r="K5" s="309" t="s">
        <v>12</v>
      </c>
      <c r="L5" s="310"/>
      <c r="M5" s="310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  <c r="Z5" s="310"/>
      <c r="AA5" s="310"/>
      <c r="AB5" s="310"/>
      <c r="AC5" s="310"/>
      <c r="AD5" s="310"/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22"/>
      <c r="AQ5" s="22"/>
      <c r="AR5" s="20"/>
      <c r="BE5" s="278" t="s">
        <v>13</v>
      </c>
      <c r="BS5" s="17" t="s">
        <v>6</v>
      </c>
    </row>
    <row r="6" spans="1:74" s="1" customFormat="1" ht="36.950000000000003" customHeight="1">
      <c r="B6" s="21"/>
      <c r="C6" s="22"/>
      <c r="D6" s="28" t="s">
        <v>14</v>
      </c>
      <c r="E6" s="22"/>
      <c r="F6" s="22"/>
      <c r="G6" s="22"/>
      <c r="H6" s="22"/>
      <c r="I6" s="22"/>
      <c r="J6" s="22"/>
      <c r="K6" s="311" t="s">
        <v>15</v>
      </c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  <c r="AE6" s="310"/>
      <c r="AF6" s="310"/>
      <c r="AG6" s="310"/>
      <c r="AH6" s="310"/>
      <c r="AI6" s="310"/>
      <c r="AJ6" s="310"/>
      <c r="AK6" s="310"/>
      <c r="AL6" s="310"/>
      <c r="AM6" s="310"/>
      <c r="AN6" s="310"/>
      <c r="AO6" s="310"/>
      <c r="AP6" s="22"/>
      <c r="AQ6" s="22"/>
      <c r="AR6" s="20"/>
      <c r="BE6" s="279"/>
      <c r="BS6" s="17" t="s">
        <v>6</v>
      </c>
    </row>
    <row r="7" spans="1:74" s="1" customFormat="1" ht="12" customHeight="1">
      <c r="B7" s="21"/>
      <c r="C7" s="22"/>
      <c r="D7" s="29" t="s">
        <v>16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17</v>
      </c>
      <c r="AL7" s="22"/>
      <c r="AM7" s="22"/>
      <c r="AN7" s="27" t="s">
        <v>1</v>
      </c>
      <c r="AO7" s="22"/>
      <c r="AP7" s="22"/>
      <c r="AQ7" s="22"/>
      <c r="AR7" s="20"/>
      <c r="BE7" s="279"/>
      <c r="BS7" s="17" t="s">
        <v>6</v>
      </c>
    </row>
    <row r="8" spans="1:74" s="1" customFormat="1" ht="12" customHeight="1">
      <c r="B8" s="21"/>
      <c r="C8" s="22"/>
      <c r="D8" s="29" t="s">
        <v>18</v>
      </c>
      <c r="E8" s="22"/>
      <c r="F8" s="22"/>
      <c r="G8" s="22"/>
      <c r="H8" s="22"/>
      <c r="I8" s="22"/>
      <c r="J8" s="22"/>
      <c r="K8" s="27" t="s">
        <v>19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20</v>
      </c>
      <c r="AL8" s="22"/>
      <c r="AM8" s="22"/>
      <c r="AN8" s="30" t="s">
        <v>21</v>
      </c>
      <c r="AO8" s="22"/>
      <c r="AP8" s="22"/>
      <c r="AQ8" s="22"/>
      <c r="AR8" s="20"/>
      <c r="BE8" s="279"/>
      <c r="BS8" s="17" t="s">
        <v>6</v>
      </c>
    </row>
    <row r="9" spans="1:74" s="1" customFormat="1" ht="14.45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79"/>
      <c r="BS9" s="17" t="s">
        <v>6</v>
      </c>
    </row>
    <row r="10" spans="1:74" s="1" customFormat="1" ht="12" customHeight="1">
      <c r="B10" s="21"/>
      <c r="C10" s="22"/>
      <c r="D10" s="29" t="s">
        <v>22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23</v>
      </c>
      <c r="AL10" s="22"/>
      <c r="AM10" s="22"/>
      <c r="AN10" s="27" t="s">
        <v>24</v>
      </c>
      <c r="AO10" s="22"/>
      <c r="AP10" s="22"/>
      <c r="AQ10" s="22"/>
      <c r="AR10" s="20"/>
      <c r="BE10" s="279"/>
      <c r="BS10" s="17" t="s">
        <v>6</v>
      </c>
    </row>
    <row r="11" spans="1:74" s="1" customFormat="1" ht="18.399999999999999" customHeight="1">
      <c r="B11" s="21"/>
      <c r="C11" s="22"/>
      <c r="D11" s="22"/>
      <c r="E11" s="27" t="s">
        <v>25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26</v>
      </c>
      <c r="AL11" s="22"/>
      <c r="AM11" s="22"/>
      <c r="AN11" s="27" t="s">
        <v>1</v>
      </c>
      <c r="AO11" s="22"/>
      <c r="AP11" s="22"/>
      <c r="AQ11" s="22"/>
      <c r="AR11" s="20"/>
      <c r="BE11" s="279"/>
      <c r="BS11" s="17" t="s">
        <v>6</v>
      </c>
    </row>
    <row r="12" spans="1:74" s="1" customFormat="1" ht="6.95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79"/>
      <c r="BS12" s="17" t="s">
        <v>6</v>
      </c>
    </row>
    <row r="13" spans="1:74" s="1" customFormat="1" ht="12" customHeight="1">
      <c r="B13" s="21"/>
      <c r="C13" s="22"/>
      <c r="D13" s="29" t="s">
        <v>27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23</v>
      </c>
      <c r="AL13" s="22"/>
      <c r="AM13" s="22"/>
      <c r="AN13" s="31" t="s">
        <v>28</v>
      </c>
      <c r="AO13" s="22"/>
      <c r="AP13" s="22"/>
      <c r="AQ13" s="22"/>
      <c r="AR13" s="20"/>
      <c r="BE13" s="279"/>
      <c r="BS13" s="17" t="s">
        <v>6</v>
      </c>
    </row>
    <row r="14" spans="1:74" ht="12.75">
      <c r="B14" s="21"/>
      <c r="C14" s="22"/>
      <c r="D14" s="22"/>
      <c r="E14" s="312" t="s">
        <v>28</v>
      </c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3"/>
      <c r="AC14" s="313"/>
      <c r="AD14" s="313"/>
      <c r="AE14" s="313"/>
      <c r="AF14" s="313"/>
      <c r="AG14" s="313"/>
      <c r="AH14" s="313"/>
      <c r="AI14" s="313"/>
      <c r="AJ14" s="313"/>
      <c r="AK14" s="29" t="s">
        <v>26</v>
      </c>
      <c r="AL14" s="22"/>
      <c r="AM14" s="22"/>
      <c r="AN14" s="31" t="s">
        <v>28</v>
      </c>
      <c r="AO14" s="22"/>
      <c r="AP14" s="22"/>
      <c r="AQ14" s="22"/>
      <c r="AR14" s="20"/>
      <c r="BE14" s="279"/>
      <c r="BS14" s="17" t="s">
        <v>6</v>
      </c>
    </row>
    <row r="15" spans="1:74" s="1" customFormat="1" ht="6.95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79"/>
      <c r="BS15" s="17" t="s">
        <v>4</v>
      </c>
    </row>
    <row r="16" spans="1:74" s="1" customFormat="1" ht="12" customHeight="1">
      <c r="B16" s="21"/>
      <c r="C16" s="22"/>
      <c r="D16" s="29" t="s">
        <v>29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23</v>
      </c>
      <c r="AL16" s="22"/>
      <c r="AM16" s="22"/>
      <c r="AN16" s="27" t="s">
        <v>1</v>
      </c>
      <c r="AO16" s="22"/>
      <c r="AP16" s="22"/>
      <c r="AQ16" s="22"/>
      <c r="AR16" s="20"/>
      <c r="BE16" s="279"/>
      <c r="BS16" s="17" t="s">
        <v>4</v>
      </c>
    </row>
    <row r="17" spans="1:71" s="1" customFormat="1" ht="18.399999999999999" customHeight="1">
      <c r="B17" s="21"/>
      <c r="C17" s="22"/>
      <c r="D17" s="22"/>
      <c r="E17" s="27" t="s">
        <v>30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26</v>
      </c>
      <c r="AL17" s="22"/>
      <c r="AM17" s="22"/>
      <c r="AN17" s="27" t="s">
        <v>1</v>
      </c>
      <c r="AO17" s="22"/>
      <c r="AP17" s="22"/>
      <c r="AQ17" s="22"/>
      <c r="AR17" s="20"/>
      <c r="BE17" s="279"/>
      <c r="BS17" s="17" t="s">
        <v>31</v>
      </c>
    </row>
    <row r="18" spans="1:71" s="1" customFormat="1" ht="6.95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79"/>
      <c r="BS18" s="17" t="s">
        <v>32</v>
      </c>
    </row>
    <row r="19" spans="1:71" s="1" customFormat="1" ht="12" customHeight="1">
      <c r="B19" s="21"/>
      <c r="C19" s="22"/>
      <c r="D19" s="29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23</v>
      </c>
      <c r="AL19" s="22"/>
      <c r="AM19" s="22"/>
      <c r="AN19" s="27" t="s">
        <v>1</v>
      </c>
      <c r="AO19" s="22"/>
      <c r="AP19" s="22"/>
      <c r="AQ19" s="22"/>
      <c r="AR19" s="20"/>
      <c r="BE19" s="279"/>
      <c r="BS19" s="17" t="s">
        <v>32</v>
      </c>
    </row>
    <row r="20" spans="1:71" s="1" customFormat="1" ht="18.399999999999999" customHeight="1">
      <c r="B20" s="21"/>
      <c r="C20" s="22"/>
      <c r="D20" s="22"/>
      <c r="E20" s="27" t="s">
        <v>34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26</v>
      </c>
      <c r="AL20" s="22"/>
      <c r="AM20" s="22"/>
      <c r="AN20" s="27" t="s">
        <v>1</v>
      </c>
      <c r="AO20" s="22"/>
      <c r="AP20" s="22"/>
      <c r="AQ20" s="22"/>
      <c r="AR20" s="20"/>
      <c r="BE20" s="279"/>
      <c r="BS20" s="17" t="s">
        <v>31</v>
      </c>
    </row>
    <row r="21" spans="1:71" s="1" customFormat="1" ht="6.95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79"/>
    </row>
    <row r="22" spans="1:71" s="1" customFormat="1" ht="12" customHeight="1">
      <c r="B22" s="21"/>
      <c r="C22" s="22"/>
      <c r="D22" s="29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79"/>
    </row>
    <row r="23" spans="1:71" s="1" customFormat="1" ht="16.5" customHeight="1">
      <c r="B23" s="21"/>
      <c r="C23" s="22"/>
      <c r="D23" s="22"/>
      <c r="E23" s="314" t="s">
        <v>1</v>
      </c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  <c r="AA23" s="314"/>
      <c r="AB23" s="314"/>
      <c r="AC23" s="314"/>
      <c r="AD23" s="314"/>
      <c r="AE23" s="314"/>
      <c r="AF23" s="314"/>
      <c r="AG23" s="314"/>
      <c r="AH23" s="314"/>
      <c r="AI23" s="314"/>
      <c r="AJ23" s="314"/>
      <c r="AK23" s="314"/>
      <c r="AL23" s="314"/>
      <c r="AM23" s="314"/>
      <c r="AN23" s="314"/>
      <c r="AO23" s="22"/>
      <c r="AP23" s="22"/>
      <c r="AQ23" s="22"/>
      <c r="AR23" s="20"/>
      <c r="BE23" s="279"/>
    </row>
    <row r="24" spans="1:71" s="1" customFormat="1" ht="6.95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79"/>
    </row>
    <row r="25" spans="1:71" s="1" customFormat="1" ht="6.95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79"/>
    </row>
    <row r="26" spans="1:71" s="2" customFormat="1" ht="25.9" customHeight="1">
      <c r="A26" s="34"/>
      <c r="B26" s="35"/>
      <c r="C26" s="36"/>
      <c r="D26" s="37" t="s">
        <v>36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281">
        <f>ROUND(AG94,2)</f>
        <v>0</v>
      </c>
      <c r="AL26" s="282"/>
      <c r="AM26" s="282"/>
      <c r="AN26" s="282"/>
      <c r="AO26" s="282"/>
      <c r="AP26" s="36"/>
      <c r="AQ26" s="36"/>
      <c r="AR26" s="39"/>
      <c r="BE26" s="279"/>
    </row>
    <row r="27" spans="1:71" s="2" customFormat="1" ht="6.95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9"/>
      <c r="BE27" s="279"/>
    </row>
    <row r="28" spans="1:71" s="2" customFormat="1" ht="12.75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15" t="s">
        <v>37</v>
      </c>
      <c r="M28" s="315"/>
      <c r="N28" s="315"/>
      <c r="O28" s="315"/>
      <c r="P28" s="315"/>
      <c r="Q28" s="36"/>
      <c r="R28" s="36"/>
      <c r="S28" s="36"/>
      <c r="T28" s="36"/>
      <c r="U28" s="36"/>
      <c r="V28" s="36"/>
      <c r="W28" s="315" t="s">
        <v>38</v>
      </c>
      <c r="X28" s="315"/>
      <c r="Y28" s="315"/>
      <c r="Z28" s="315"/>
      <c r="AA28" s="315"/>
      <c r="AB28" s="315"/>
      <c r="AC28" s="315"/>
      <c r="AD28" s="315"/>
      <c r="AE28" s="315"/>
      <c r="AF28" s="36"/>
      <c r="AG28" s="36"/>
      <c r="AH28" s="36"/>
      <c r="AI28" s="36"/>
      <c r="AJ28" s="36"/>
      <c r="AK28" s="315" t="s">
        <v>39</v>
      </c>
      <c r="AL28" s="315"/>
      <c r="AM28" s="315"/>
      <c r="AN28" s="315"/>
      <c r="AO28" s="315"/>
      <c r="AP28" s="36"/>
      <c r="AQ28" s="36"/>
      <c r="AR28" s="39"/>
      <c r="BE28" s="279"/>
    </row>
    <row r="29" spans="1:71" s="3" customFormat="1" ht="14.45" customHeight="1">
      <c r="B29" s="40"/>
      <c r="C29" s="41"/>
      <c r="D29" s="29" t="s">
        <v>40</v>
      </c>
      <c r="E29" s="41"/>
      <c r="F29" s="29" t="s">
        <v>41</v>
      </c>
      <c r="G29" s="41"/>
      <c r="H29" s="41"/>
      <c r="I29" s="41"/>
      <c r="J29" s="41"/>
      <c r="K29" s="41"/>
      <c r="L29" s="316">
        <v>0.2</v>
      </c>
      <c r="M29" s="277"/>
      <c r="N29" s="277"/>
      <c r="O29" s="277"/>
      <c r="P29" s="277"/>
      <c r="Q29" s="41"/>
      <c r="R29" s="41"/>
      <c r="S29" s="41"/>
      <c r="T29" s="41"/>
      <c r="U29" s="41"/>
      <c r="V29" s="41"/>
      <c r="W29" s="276">
        <f>ROUND(AZ94, 2)</f>
        <v>0</v>
      </c>
      <c r="X29" s="277"/>
      <c r="Y29" s="277"/>
      <c r="Z29" s="277"/>
      <c r="AA29" s="277"/>
      <c r="AB29" s="277"/>
      <c r="AC29" s="277"/>
      <c r="AD29" s="277"/>
      <c r="AE29" s="277"/>
      <c r="AF29" s="41"/>
      <c r="AG29" s="41"/>
      <c r="AH29" s="41"/>
      <c r="AI29" s="41"/>
      <c r="AJ29" s="41"/>
      <c r="AK29" s="276">
        <f>ROUND(AV94, 2)</f>
        <v>0</v>
      </c>
      <c r="AL29" s="277"/>
      <c r="AM29" s="277"/>
      <c r="AN29" s="277"/>
      <c r="AO29" s="277"/>
      <c r="AP29" s="41"/>
      <c r="AQ29" s="41"/>
      <c r="AR29" s="42"/>
      <c r="BE29" s="280"/>
    </row>
    <row r="30" spans="1:71" s="3" customFormat="1" ht="14.45" customHeight="1">
      <c r="B30" s="40"/>
      <c r="C30" s="41"/>
      <c r="D30" s="41"/>
      <c r="E30" s="41"/>
      <c r="F30" s="29" t="s">
        <v>42</v>
      </c>
      <c r="G30" s="41"/>
      <c r="H30" s="41"/>
      <c r="I30" s="41"/>
      <c r="J30" s="41"/>
      <c r="K30" s="41"/>
      <c r="L30" s="316">
        <v>0.2</v>
      </c>
      <c r="M30" s="277"/>
      <c r="N30" s="277"/>
      <c r="O30" s="277"/>
      <c r="P30" s="277"/>
      <c r="Q30" s="41"/>
      <c r="R30" s="41"/>
      <c r="S30" s="41"/>
      <c r="T30" s="41"/>
      <c r="U30" s="41"/>
      <c r="V30" s="41"/>
      <c r="W30" s="276">
        <f>ROUND(BA94, 2)</f>
        <v>0</v>
      </c>
      <c r="X30" s="277"/>
      <c r="Y30" s="277"/>
      <c r="Z30" s="277"/>
      <c r="AA30" s="277"/>
      <c r="AB30" s="277"/>
      <c r="AC30" s="277"/>
      <c r="AD30" s="277"/>
      <c r="AE30" s="277"/>
      <c r="AF30" s="41"/>
      <c r="AG30" s="41"/>
      <c r="AH30" s="41"/>
      <c r="AI30" s="41"/>
      <c r="AJ30" s="41"/>
      <c r="AK30" s="276">
        <f>ROUND(AW94, 2)</f>
        <v>0</v>
      </c>
      <c r="AL30" s="277"/>
      <c r="AM30" s="277"/>
      <c r="AN30" s="277"/>
      <c r="AO30" s="277"/>
      <c r="AP30" s="41"/>
      <c r="AQ30" s="41"/>
      <c r="AR30" s="42"/>
      <c r="BE30" s="280"/>
    </row>
    <row r="31" spans="1:71" s="3" customFormat="1" ht="14.45" hidden="1" customHeight="1">
      <c r="B31" s="40"/>
      <c r="C31" s="41"/>
      <c r="D31" s="41"/>
      <c r="E31" s="41"/>
      <c r="F31" s="29" t="s">
        <v>43</v>
      </c>
      <c r="G31" s="41"/>
      <c r="H31" s="41"/>
      <c r="I31" s="41"/>
      <c r="J31" s="41"/>
      <c r="K31" s="41"/>
      <c r="L31" s="316">
        <v>0.2</v>
      </c>
      <c r="M31" s="277"/>
      <c r="N31" s="277"/>
      <c r="O31" s="277"/>
      <c r="P31" s="277"/>
      <c r="Q31" s="41"/>
      <c r="R31" s="41"/>
      <c r="S31" s="41"/>
      <c r="T31" s="41"/>
      <c r="U31" s="41"/>
      <c r="V31" s="41"/>
      <c r="W31" s="276">
        <f>ROUND(BB94, 2)</f>
        <v>0</v>
      </c>
      <c r="X31" s="277"/>
      <c r="Y31" s="277"/>
      <c r="Z31" s="277"/>
      <c r="AA31" s="277"/>
      <c r="AB31" s="277"/>
      <c r="AC31" s="277"/>
      <c r="AD31" s="277"/>
      <c r="AE31" s="277"/>
      <c r="AF31" s="41"/>
      <c r="AG31" s="41"/>
      <c r="AH31" s="41"/>
      <c r="AI31" s="41"/>
      <c r="AJ31" s="41"/>
      <c r="AK31" s="276">
        <v>0</v>
      </c>
      <c r="AL31" s="277"/>
      <c r="AM31" s="277"/>
      <c r="AN31" s="277"/>
      <c r="AO31" s="277"/>
      <c r="AP31" s="41"/>
      <c r="AQ31" s="41"/>
      <c r="AR31" s="42"/>
      <c r="BE31" s="280"/>
    </row>
    <row r="32" spans="1:71" s="3" customFormat="1" ht="14.45" hidden="1" customHeight="1">
      <c r="B32" s="40"/>
      <c r="C32" s="41"/>
      <c r="D32" s="41"/>
      <c r="E32" s="41"/>
      <c r="F32" s="29" t="s">
        <v>44</v>
      </c>
      <c r="G32" s="41"/>
      <c r="H32" s="41"/>
      <c r="I32" s="41"/>
      <c r="J32" s="41"/>
      <c r="K32" s="41"/>
      <c r="L32" s="316">
        <v>0.2</v>
      </c>
      <c r="M32" s="277"/>
      <c r="N32" s="277"/>
      <c r="O32" s="277"/>
      <c r="P32" s="277"/>
      <c r="Q32" s="41"/>
      <c r="R32" s="41"/>
      <c r="S32" s="41"/>
      <c r="T32" s="41"/>
      <c r="U32" s="41"/>
      <c r="V32" s="41"/>
      <c r="W32" s="276">
        <f>ROUND(BC94, 2)</f>
        <v>0</v>
      </c>
      <c r="X32" s="277"/>
      <c r="Y32" s="277"/>
      <c r="Z32" s="277"/>
      <c r="AA32" s="277"/>
      <c r="AB32" s="277"/>
      <c r="AC32" s="277"/>
      <c r="AD32" s="277"/>
      <c r="AE32" s="277"/>
      <c r="AF32" s="41"/>
      <c r="AG32" s="41"/>
      <c r="AH32" s="41"/>
      <c r="AI32" s="41"/>
      <c r="AJ32" s="41"/>
      <c r="AK32" s="276">
        <v>0</v>
      </c>
      <c r="AL32" s="277"/>
      <c r="AM32" s="277"/>
      <c r="AN32" s="277"/>
      <c r="AO32" s="277"/>
      <c r="AP32" s="41"/>
      <c r="AQ32" s="41"/>
      <c r="AR32" s="42"/>
      <c r="BE32" s="280"/>
    </row>
    <row r="33" spans="1:57" s="3" customFormat="1" ht="14.45" hidden="1" customHeight="1">
      <c r="B33" s="40"/>
      <c r="C33" s="41"/>
      <c r="D33" s="41"/>
      <c r="E33" s="41"/>
      <c r="F33" s="29" t="s">
        <v>45</v>
      </c>
      <c r="G33" s="41"/>
      <c r="H33" s="41"/>
      <c r="I33" s="41"/>
      <c r="J33" s="41"/>
      <c r="K33" s="41"/>
      <c r="L33" s="316">
        <v>0</v>
      </c>
      <c r="M33" s="277"/>
      <c r="N33" s="277"/>
      <c r="O33" s="277"/>
      <c r="P33" s="277"/>
      <c r="Q33" s="41"/>
      <c r="R33" s="41"/>
      <c r="S33" s="41"/>
      <c r="T33" s="41"/>
      <c r="U33" s="41"/>
      <c r="V33" s="41"/>
      <c r="W33" s="276">
        <f>ROUND(BD94, 2)</f>
        <v>0</v>
      </c>
      <c r="X33" s="277"/>
      <c r="Y33" s="277"/>
      <c r="Z33" s="277"/>
      <c r="AA33" s="277"/>
      <c r="AB33" s="277"/>
      <c r="AC33" s="277"/>
      <c r="AD33" s="277"/>
      <c r="AE33" s="277"/>
      <c r="AF33" s="41"/>
      <c r="AG33" s="41"/>
      <c r="AH33" s="41"/>
      <c r="AI33" s="41"/>
      <c r="AJ33" s="41"/>
      <c r="AK33" s="276">
        <v>0</v>
      </c>
      <c r="AL33" s="277"/>
      <c r="AM33" s="277"/>
      <c r="AN33" s="277"/>
      <c r="AO33" s="277"/>
      <c r="AP33" s="41"/>
      <c r="AQ33" s="41"/>
      <c r="AR33" s="42"/>
      <c r="BE33" s="280"/>
    </row>
    <row r="34" spans="1:57" s="2" customFormat="1" ht="6.95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9"/>
      <c r="BE34" s="279"/>
    </row>
    <row r="35" spans="1:57" s="2" customFormat="1" ht="25.9" customHeight="1">
      <c r="A35" s="34"/>
      <c r="B35" s="35"/>
      <c r="C35" s="43"/>
      <c r="D35" s="44" t="s">
        <v>46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6" t="s">
        <v>47</v>
      </c>
      <c r="U35" s="45"/>
      <c r="V35" s="45"/>
      <c r="W35" s="45"/>
      <c r="X35" s="283" t="s">
        <v>48</v>
      </c>
      <c r="Y35" s="284"/>
      <c r="Z35" s="284"/>
      <c r="AA35" s="284"/>
      <c r="AB35" s="284"/>
      <c r="AC35" s="45"/>
      <c r="AD35" s="45"/>
      <c r="AE35" s="45"/>
      <c r="AF35" s="45"/>
      <c r="AG35" s="45"/>
      <c r="AH35" s="45"/>
      <c r="AI35" s="45"/>
      <c r="AJ35" s="45"/>
      <c r="AK35" s="285">
        <f>SUM(AK26:AK33)</f>
        <v>0</v>
      </c>
      <c r="AL35" s="284"/>
      <c r="AM35" s="284"/>
      <c r="AN35" s="284"/>
      <c r="AO35" s="286"/>
      <c r="AP35" s="43"/>
      <c r="AQ35" s="43"/>
      <c r="AR35" s="39"/>
      <c r="BE35" s="34"/>
    </row>
    <row r="36" spans="1:57" s="2" customFormat="1" ht="6.95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9"/>
      <c r="BE36" s="34"/>
    </row>
    <row r="37" spans="1:57" s="2" customFormat="1" ht="14.45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9"/>
      <c r="BE37" s="34"/>
    </row>
    <row r="38" spans="1:57" s="1" customFormat="1" ht="14.45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pans="1:57" s="1" customFormat="1" ht="14.45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pans="1:57" s="1" customFormat="1" ht="14.45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pans="1:57" s="1" customFormat="1" ht="14.45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pans="1:57" s="1" customFormat="1" ht="14.45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pans="1:57" s="1" customFormat="1" ht="14.45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pans="1:57" s="1" customFormat="1" ht="14.45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pans="1:57" s="1" customFormat="1" ht="14.45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pans="1:57" s="1" customFormat="1" ht="14.45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pans="1:57" s="1" customFormat="1" ht="14.45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pans="1:57" s="1" customFormat="1" ht="14.45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pans="1:57" s="2" customFormat="1" ht="14.45" customHeight="1">
      <c r="B49" s="47"/>
      <c r="C49" s="48"/>
      <c r="D49" s="49" t="s">
        <v>49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50</v>
      </c>
      <c r="AI49" s="50"/>
      <c r="AJ49" s="50"/>
      <c r="AK49" s="50"/>
      <c r="AL49" s="50"/>
      <c r="AM49" s="50"/>
      <c r="AN49" s="50"/>
      <c r="AO49" s="50"/>
      <c r="AP49" s="48"/>
      <c r="AQ49" s="48"/>
      <c r="AR49" s="51"/>
    </row>
    <row r="50" spans="1:57" ht="11.25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 spans="1:57" ht="11.25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 spans="1:57" ht="11.25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 spans="1:57" ht="11.25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 spans="1:57" ht="11.25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 spans="1:57" ht="11.2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 spans="1:57" ht="11.25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 spans="1:57" ht="11.25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 spans="1:57" ht="11.25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 spans="1:57" ht="11.25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pans="1:57" s="2" customFormat="1" ht="12.75">
      <c r="A60" s="34"/>
      <c r="B60" s="35"/>
      <c r="C60" s="36"/>
      <c r="D60" s="52" t="s">
        <v>51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2" t="s">
        <v>52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2" t="s">
        <v>51</v>
      </c>
      <c r="AI60" s="38"/>
      <c r="AJ60" s="38"/>
      <c r="AK60" s="38"/>
      <c r="AL60" s="38"/>
      <c r="AM60" s="52" t="s">
        <v>52</v>
      </c>
      <c r="AN60" s="38"/>
      <c r="AO60" s="38"/>
      <c r="AP60" s="36"/>
      <c r="AQ60" s="36"/>
      <c r="AR60" s="39"/>
      <c r="BE60" s="34"/>
    </row>
    <row r="61" spans="1:57" ht="11.25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 spans="1:57" ht="11.25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 spans="1:57" ht="11.25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pans="1:57" s="2" customFormat="1" ht="12.75">
      <c r="A64" s="34"/>
      <c r="B64" s="35"/>
      <c r="C64" s="36"/>
      <c r="D64" s="49" t="s">
        <v>53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49" t="s">
        <v>54</v>
      </c>
      <c r="AI64" s="53"/>
      <c r="AJ64" s="53"/>
      <c r="AK64" s="53"/>
      <c r="AL64" s="53"/>
      <c r="AM64" s="53"/>
      <c r="AN64" s="53"/>
      <c r="AO64" s="53"/>
      <c r="AP64" s="36"/>
      <c r="AQ64" s="36"/>
      <c r="AR64" s="39"/>
      <c r="BE64" s="34"/>
    </row>
    <row r="65" spans="1:57" ht="11.2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 spans="1:57" ht="11.25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 spans="1:57" ht="11.25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 spans="1:57" ht="11.25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 spans="1:57" ht="11.25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 spans="1:57" ht="11.25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 spans="1:57" ht="11.25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 spans="1:57" ht="11.25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 spans="1:57" ht="11.25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 spans="1:57" ht="11.25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pans="1:57" s="2" customFormat="1" ht="12.75">
      <c r="A75" s="34"/>
      <c r="B75" s="35"/>
      <c r="C75" s="36"/>
      <c r="D75" s="52" t="s">
        <v>51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2" t="s">
        <v>52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2" t="s">
        <v>51</v>
      </c>
      <c r="AI75" s="38"/>
      <c r="AJ75" s="38"/>
      <c r="AK75" s="38"/>
      <c r="AL75" s="38"/>
      <c r="AM75" s="52" t="s">
        <v>52</v>
      </c>
      <c r="AN75" s="38"/>
      <c r="AO75" s="38"/>
      <c r="AP75" s="36"/>
      <c r="AQ75" s="36"/>
      <c r="AR75" s="39"/>
      <c r="BE75" s="34"/>
    </row>
    <row r="76" spans="1:57" s="2" customFormat="1" ht="11.2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9"/>
      <c r="BE76" s="34"/>
    </row>
    <row r="77" spans="1:57" s="2" customFormat="1" ht="6.95" customHeight="1">
      <c r="A77" s="34"/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39"/>
      <c r="BE77" s="34"/>
    </row>
    <row r="81" spans="1:90" s="2" customFormat="1" ht="6.95" customHeight="1">
      <c r="A81" s="34"/>
      <c r="B81" s="56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39"/>
      <c r="BE81" s="34"/>
    </row>
    <row r="82" spans="1:90" s="2" customFormat="1" ht="24.95" customHeight="1">
      <c r="A82" s="34"/>
      <c r="B82" s="35"/>
      <c r="C82" s="23" t="s">
        <v>55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9"/>
      <c r="BE82" s="34"/>
    </row>
    <row r="83" spans="1:90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9"/>
      <c r="BE83" s="34"/>
    </row>
    <row r="84" spans="1:90" s="4" customFormat="1" ht="12" customHeight="1">
      <c r="B84" s="58"/>
      <c r="C84" s="29" t="s">
        <v>11</v>
      </c>
      <c r="D84" s="59"/>
      <c r="E84" s="59"/>
      <c r="F84" s="59"/>
      <c r="G84" s="59"/>
      <c r="H84" s="59"/>
      <c r="I84" s="59"/>
      <c r="J84" s="59"/>
      <c r="K84" s="59"/>
      <c r="L84" s="59" t="str">
        <f>K5</f>
        <v>ZStelocvicna</v>
      </c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60"/>
    </row>
    <row r="85" spans="1:90" s="5" customFormat="1" ht="36.950000000000003" customHeight="1">
      <c r="B85" s="61"/>
      <c r="C85" s="62" t="s">
        <v>14</v>
      </c>
      <c r="D85" s="63"/>
      <c r="E85" s="63"/>
      <c r="F85" s="63"/>
      <c r="G85" s="63"/>
      <c r="H85" s="63"/>
      <c r="I85" s="63"/>
      <c r="J85" s="63"/>
      <c r="K85" s="63"/>
      <c r="L85" s="290" t="str">
        <f>K6</f>
        <v>Zlepšenie energetickej hospodárnosti ZŠ Malinovského Blok E</v>
      </c>
      <c r="M85" s="291"/>
      <c r="N85" s="291"/>
      <c r="O85" s="291"/>
      <c r="P85" s="291"/>
      <c r="Q85" s="291"/>
      <c r="R85" s="291"/>
      <c r="S85" s="291"/>
      <c r="T85" s="291"/>
      <c r="U85" s="291"/>
      <c r="V85" s="291"/>
      <c r="W85" s="291"/>
      <c r="X85" s="291"/>
      <c r="Y85" s="291"/>
      <c r="Z85" s="291"/>
      <c r="AA85" s="291"/>
      <c r="AB85" s="291"/>
      <c r="AC85" s="291"/>
      <c r="AD85" s="291"/>
      <c r="AE85" s="291"/>
      <c r="AF85" s="291"/>
      <c r="AG85" s="291"/>
      <c r="AH85" s="291"/>
      <c r="AI85" s="291"/>
      <c r="AJ85" s="291"/>
      <c r="AK85" s="291"/>
      <c r="AL85" s="291"/>
      <c r="AM85" s="291"/>
      <c r="AN85" s="291"/>
      <c r="AO85" s="291"/>
      <c r="AP85" s="63"/>
      <c r="AQ85" s="63"/>
      <c r="AR85" s="64"/>
    </row>
    <row r="86" spans="1:90" s="2" customFormat="1" ht="6.95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9"/>
      <c r="BE86" s="34"/>
    </row>
    <row r="87" spans="1:90" s="2" customFormat="1" ht="12" customHeight="1">
      <c r="A87" s="34"/>
      <c r="B87" s="35"/>
      <c r="C87" s="29" t="s">
        <v>18</v>
      </c>
      <c r="D87" s="36"/>
      <c r="E87" s="36"/>
      <c r="F87" s="36"/>
      <c r="G87" s="36"/>
      <c r="H87" s="36"/>
      <c r="I87" s="36"/>
      <c r="J87" s="36"/>
      <c r="K87" s="36"/>
      <c r="L87" s="65" t="str">
        <f>IF(K8="","",K8)</f>
        <v>Partizánske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9" t="s">
        <v>20</v>
      </c>
      <c r="AJ87" s="36"/>
      <c r="AK87" s="36"/>
      <c r="AL87" s="36"/>
      <c r="AM87" s="292" t="str">
        <f>IF(AN8= "","",AN8)</f>
        <v>11. 9. 2019</v>
      </c>
      <c r="AN87" s="292"/>
      <c r="AO87" s="36"/>
      <c r="AP87" s="36"/>
      <c r="AQ87" s="36"/>
      <c r="AR87" s="39"/>
      <c r="BE87" s="34"/>
    </row>
    <row r="88" spans="1:90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9"/>
      <c r="BE88" s="34"/>
    </row>
    <row r="89" spans="1:90" s="2" customFormat="1" ht="15.2" customHeight="1">
      <c r="A89" s="34"/>
      <c r="B89" s="35"/>
      <c r="C89" s="29" t="s">
        <v>22</v>
      </c>
      <c r="D89" s="36"/>
      <c r="E89" s="36"/>
      <c r="F89" s="36"/>
      <c r="G89" s="36"/>
      <c r="H89" s="36"/>
      <c r="I89" s="36"/>
      <c r="J89" s="36"/>
      <c r="K89" s="36"/>
      <c r="L89" s="59" t="str">
        <f>IF(E11= "","",E11)</f>
        <v>Mesto Partizánske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9" t="s">
        <v>29</v>
      </c>
      <c r="AJ89" s="36"/>
      <c r="AK89" s="36"/>
      <c r="AL89" s="36"/>
      <c r="AM89" s="288" t="str">
        <f>IF(E17="","",E17)</f>
        <v>Ing. Rastislav Ivanka</v>
      </c>
      <c r="AN89" s="289"/>
      <c r="AO89" s="289"/>
      <c r="AP89" s="289"/>
      <c r="AQ89" s="36"/>
      <c r="AR89" s="39"/>
      <c r="AS89" s="293" t="s">
        <v>56</v>
      </c>
      <c r="AT89" s="294"/>
      <c r="AU89" s="67"/>
      <c r="AV89" s="67"/>
      <c r="AW89" s="67"/>
      <c r="AX89" s="67"/>
      <c r="AY89" s="67"/>
      <c r="AZ89" s="67"/>
      <c r="BA89" s="67"/>
      <c r="BB89" s="67"/>
      <c r="BC89" s="67"/>
      <c r="BD89" s="68"/>
      <c r="BE89" s="34"/>
    </row>
    <row r="90" spans="1:90" s="2" customFormat="1" ht="15.2" customHeight="1">
      <c r="A90" s="34"/>
      <c r="B90" s="35"/>
      <c r="C90" s="29" t="s">
        <v>27</v>
      </c>
      <c r="D90" s="36"/>
      <c r="E90" s="36"/>
      <c r="F90" s="36"/>
      <c r="G90" s="36"/>
      <c r="H90" s="36"/>
      <c r="I90" s="36"/>
      <c r="J90" s="36"/>
      <c r="K90" s="36"/>
      <c r="L90" s="59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9" t="s">
        <v>33</v>
      </c>
      <c r="AJ90" s="36"/>
      <c r="AK90" s="36"/>
      <c r="AL90" s="36"/>
      <c r="AM90" s="288" t="str">
        <f>IF(E20="","",E20)</f>
        <v>Ľudmila Tomášová</v>
      </c>
      <c r="AN90" s="289"/>
      <c r="AO90" s="289"/>
      <c r="AP90" s="289"/>
      <c r="AQ90" s="36"/>
      <c r="AR90" s="39"/>
      <c r="AS90" s="295"/>
      <c r="AT90" s="296"/>
      <c r="AU90" s="69"/>
      <c r="AV90" s="69"/>
      <c r="AW90" s="69"/>
      <c r="AX90" s="69"/>
      <c r="AY90" s="69"/>
      <c r="AZ90" s="69"/>
      <c r="BA90" s="69"/>
      <c r="BB90" s="69"/>
      <c r="BC90" s="69"/>
      <c r="BD90" s="70"/>
      <c r="BE90" s="34"/>
    </row>
    <row r="91" spans="1:90" s="2" customFormat="1" ht="10.9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9"/>
      <c r="AS91" s="297"/>
      <c r="AT91" s="298"/>
      <c r="AU91" s="71"/>
      <c r="AV91" s="71"/>
      <c r="AW91" s="71"/>
      <c r="AX91" s="71"/>
      <c r="AY91" s="71"/>
      <c r="AZ91" s="71"/>
      <c r="BA91" s="71"/>
      <c r="BB91" s="71"/>
      <c r="BC91" s="71"/>
      <c r="BD91" s="72"/>
      <c r="BE91" s="34"/>
    </row>
    <row r="92" spans="1:90" s="2" customFormat="1" ht="29.25" customHeight="1">
      <c r="A92" s="34"/>
      <c r="B92" s="35"/>
      <c r="C92" s="299" t="s">
        <v>57</v>
      </c>
      <c r="D92" s="300"/>
      <c r="E92" s="300"/>
      <c r="F92" s="300"/>
      <c r="G92" s="300"/>
      <c r="H92" s="73"/>
      <c r="I92" s="301" t="s">
        <v>58</v>
      </c>
      <c r="J92" s="300"/>
      <c r="K92" s="300"/>
      <c r="L92" s="300"/>
      <c r="M92" s="300"/>
      <c r="N92" s="300"/>
      <c r="O92" s="300"/>
      <c r="P92" s="300"/>
      <c r="Q92" s="300"/>
      <c r="R92" s="300"/>
      <c r="S92" s="300"/>
      <c r="T92" s="300"/>
      <c r="U92" s="300"/>
      <c r="V92" s="300"/>
      <c r="W92" s="300"/>
      <c r="X92" s="300"/>
      <c r="Y92" s="300"/>
      <c r="Z92" s="300"/>
      <c r="AA92" s="300"/>
      <c r="AB92" s="300"/>
      <c r="AC92" s="300"/>
      <c r="AD92" s="300"/>
      <c r="AE92" s="300"/>
      <c r="AF92" s="300"/>
      <c r="AG92" s="302" t="s">
        <v>59</v>
      </c>
      <c r="AH92" s="300"/>
      <c r="AI92" s="300"/>
      <c r="AJ92" s="300"/>
      <c r="AK92" s="300"/>
      <c r="AL92" s="300"/>
      <c r="AM92" s="300"/>
      <c r="AN92" s="301" t="s">
        <v>60</v>
      </c>
      <c r="AO92" s="300"/>
      <c r="AP92" s="303"/>
      <c r="AQ92" s="74" t="s">
        <v>61</v>
      </c>
      <c r="AR92" s="39"/>
      <c r="AS92" s="75" t="s">
        <v>62</v>
      </c>
      <c r="AT92" s="76" t="s">
        <v>63</v>
      </c>
      <c r="AU92" s="76" t="s">
        <v>64</v>
      </c>
      <c r="AV92" s="76" t="s">
        <v>65</v>
      </c>
      <c r="AW92" s="76" t="s">
        <v>66</v>
      </c>
      <c r="AX92" s="76" t="s">
        <v>67</v>
      </c>
      <c r="AY92" s="76" t="s">
        <v>68</v>
      </c>
      <c r="AZ92" s="76" t="s">
        <v>69</v>
      </c>
      <c r="BA92" s="76" t="s">
        <v>70</v>
      </c>
      <c r="BB92" s="76" t="s">
        <v>71</v>
      </c>
      <c r="BC92" s="76" t="s">
        <v>72</v>
      </c>
      <c r="BD92" s="77" t="s">
        <v>73</v>
      </c>
      <c r="BE92" s="34"/>
    </row>
    <row r="93" spans="1:90" s="2" customFormat="1" ht="10.9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9"/>
      <c r="AS93" s="78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80"/>
      <c r="BE93" s="34"/>
    </row>
    <row r="94" spans="1:90" s="6" customFormat="1" ht="32.450000000000003" customHeight="1">
      <c r="B94" s="81"/>
      <c r="C94" s="82" t="s">
        <v>74</v>
      </c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307">
        <f>ROUND(AG95,2)</f>
        <v>0</v>
      </c>
      <c r="AH94" s="307"/>
      <c r="AI94" s="307"/>
      <c r="AJ94" s="307"/>
      <c r="AK94" s="307"/>
      <c r="AL94" s="307"/>
      <c r="AM94" s="307"/>
      <c r="AN94" s="308">
        <f>SUM(AG94,AT94)</f>
        <v>0</v>
      </c>
      <c r="AO94" s="308"/>
      <c r="AP94" s="308"/>
      <c r="AQ94" s="85" t="s">
        <v>1</v>
      </c>
      <c r="AR94" s="86"/>
      <c r="AS94" s="87">
        <f>ROUND(AS95,2)</f>
        <v>0</v>
      </c>
      <c r="AT94" s="88">
        <f>ROUND(SUM(AV94:AW94),2)</f>
        <v>0</v>
      </c>
      <c r="AU94" s="89">
        <f>ROUND(AU95,5)</f>
        <v>0</v>
      </c>
      <c r="AV94" s="88">
        <f>ROUND(AZ94*L29,2)</f>
        <v>0</v>
      </c>
      <c r="AW94" s="88">
        <f>ROUND(BA94*L30,2)</f>
        <v>0</v>
      </c>
      <c r="AX94" s="88">
        <f>ROUND(BB94*L29,2)</f>
        <v>0</v>
      </c>
      <c r="AY94" s="88">
        <f>ROUND(BC94*L30,2)</f>
        <v>0</v>
      </c>
      <c r="AZ94" s="88">
        <f>ROUND(AZ95,2)</f>
        <v>0</v>
      </c>
      <c r="BA94" s="88">
        <f>ROUND(BA95,2)</f>
        <v>0</v>
      </c>
      <c r="BB94" s="88">
        <f>ROUND(BB95,2)</f>
        <v>0</v>
      </c>
      <c r="BC94" s="88">
        <f>ROUND(BC95,2)</f>
        <v>0</v>
      </c>
      <c r="BD94" s="90">
        <f>ROUND(BD95,2)</f>
        <v>0</v>
      </c>
      <c r="BS94" s="91" t="s">
        <v>75</v>
      </c>
      <c r="BT94" s="91" t="s">
        <v>76</v>
      </c>
      <c r="BV94" s="91" t="s">
        <v>77</v>
      </c>
      <c r="BW94" s="91" t="s">
        <v>5</v>
      </c>
      <c r="BX94" s="91" t="s">
        <v>78</v>
      </c>
      <c r="CL94" s="91" t="s">
        <v>1</v>
      </c>
    </row>
    <row r="95" spans="1:90" s="7" customFormat="1" ht="27" customHeight="1">
      <c r="A95" s="92" t="s">
        <v>79</v>
      </c>
      <c r="B95" s="93"/>
      <c r="C95" s="94"/>
      <c r="D95" s="306" t="s">
        <v>12</v>
      </c>
      <c r="E95" s="306"/>
      <c r="F95" s="306"/>
      <c r="G95" s="306"/>
      <c r="H95" s="306"/>
      <c r="I95" s="95"/>
      <c r="J95" s="306" t="s">
        <v>15</v>
      </c>
      <c r="K95" s="306"/>
      <c r="L95" s="306"/>
      <c r="M95" s="306"/>
      <c r="N95" s="306"/>
      <c r="O95" s="306"/>
      <c r="P95" s="306"/>
      <c r="Q95" s="306"/>
      <c r="R95" s="306"/>
      <c r="S95" s="306"/>
      <c r="T95" s="306"/>
      <c r="U95" s="306"/>
      <c r="V95" s="306"/>
      <c r="W95" s="306"/>
      <c r="X95" s="306"/>
      <c r="Y95" s="306"/>
      <c r="Z95" s="306"/>
      <c r="AA95" s="306"/>
      <c r="AB95" s="306"/>
      <c r="AC95" s="306"/>
      <c r="AD95" s="306"/>
      <c r="AE95" s="306"/>
      <c r="AF95" s="306"/>
      <c r="AG95" s="304">
        <f>'ZStelocvicna - Zlepšenie ...'!J30</f>
        <v>0</v>
      </c>
      <c r="AH95" s="305"/>
      <c r="AI95" s="305"/>
      <c r="AJ95" s="305"/>
      <c r="AK95" s="305"/>
      <c r="AL95" s="305"/>
      <c r="AM95" s="305"/>
      <c r="AN95" s="304">
        <f>SUM(AG95,AT95)</f>
        <v>0</v>
      </c>
      <c r="AO95" s="305"/>
      <c r="AP95" s="305"/>
      <c r="AQ95" s="96" t="s">
        <v>80</v>
      </c>
      <c r="AR95" s="97"/>
      <c r="AS95" s="98">
        <v>0</v>
      </c>
      <c r="AT95" s="99">
        <f>ROUND(SUM(AV95:AW95),2)</f>
        <v>0</v>
      </c>
      <c r="AU95" s="100">
        <f>'ZStelocvicna - Zlepšenie ...'!P134</f>
        <v>0</v>
      </c>
      <c r="AV95" s="99">
        <f>'ZStelocvicna - Zlepšenie ...'!J33</f>
        <v>0</v>
      </c>
      <c r="AW95" s="99">
        <f>'ZStelocvicna - Zlepšenie ...'!J34</f>
        <v>0</v>
      </c>
      <c r="AX95" s="99">
        <f>'ZStelocvicna - Zlepšenie ...'!J35</f>
        <v>0</v>
      </c>
      <c r="AY95" s="99">
        <f>'ZStelocvicna - Zlepšenie ...'!J36</f>
        <v>0</v>
      </c>
      <c r="AZ95" s="99">
        <f>'ZStelocvicna - Zlepšenie ...'!F33</f>
        <v>0</v>
      </c>
      <c r="BA95" s="99">
        <f>'ZStelocvicna - Zlepšenie ...'!F34</f>
        <v>0</v>
      </c>
      <c r="BB95" s="99">
        <f>'ZStelocvicna - Zlepšenie ...'!F35</f>
        <v>0</v>
      </c>
      <c r="BC95" s="99">
        <f>'ZStelocvicna - Zlepšenie ...'!F36</f>
        <v>0</v>
      </c>
      <c r="BD95" s="101">
        <f>'ZStelocvicna - Zlepšenie ...'!F37</f>
        <v>0</v>
      </c>
      <c r="BT95" s="102" t="s">
        <v>81</v>
      </c>
      <c r="BU95" s="102" t="s">
        <v>82</v>
      </c>
      <c r="BV95" s="102" t="s">
        <v>77</v>
      </c>
      <c r="BW95" s="102" t="s">
        <v>5</v>
      </c>
      <c r="BX95" s="102" t="s">
        <v>78</v>
      </c>
      <c r="CL95" s="102" t="s">
        <v>1</v>
      </c>
    </row>
    <row r="96" spans="1:90" s="2" customFormat="1" ht="30" customHeight="1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9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pans="1:57" s="2" customFormat="1" ht="6.95" customHeight="1">
      <c r="A97" s="34"/>
      <c r="B97" s="54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39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sheetProtection algorithmName="SHA-512" hashValue="LF8s4dqhfpHlzEVMUCC2R61W23CaxSU5ElFR69E0r9fYqPBp4rSL7Q5k2dyDk3sTVvrjfpp0LG29PdWHNxCF6A==" saltValue="OaEN8EQW/kLE6iUh2IwiovPZ59Atx2z8a619fTcwNFt4gWy+I8lU0UCRgOSV99UwFT9B25WYXmxQZdA+k2tZKA==" spinCount="100000" sheet="1" objects="1" scenarios="1" formatColumns="0" formatRows="0"/>
  <mergeCells count="42"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ZStelocvicna - Zlepšenie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81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3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3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AT2" s="17" t="s">
        <v>5</v>
      </c>
    </row>
    <row r="3" spans="1:46" s="1" customFormat="1" ht="6.95" customHeight="1">
      <c r="B3" s="104"/>
      <c r="C3" s="105"/>
      <c r="D3" s="105"/>
      <c r="E3" s="105"/>
      <c r="F3" s="105"/>
      <c r="G3" s="105"/>
      <c r="H3" s="105"/>
      <c r="I3" s="106"/>
      <c r="J3" s="105"/>
      <c r="K3" s="105"/>
      <c r="L3" s="20"/>
      <c r="AT3" s="17" t="s">
        <v>76</v>
      </c>
    </row>
    <row r="4" spans="1:46" s="1" customFormat="1" ht="24.95" customHeight="1">
      <c r="B4" s="20"/>
      <c r="D4" s="107" t="s">
        <v>83</v>
      </c>
      <c r="I4" s="103"/>
      <c r="L4" s="20"/>
      <c r="M4" s="108" t="s">
        <v>9</v>
      </c>
      <c r="AT4" s="17" t="s">
        <v>4</v>
      </c>
    </row>
    <row r="5" spans="1:46" s="1" customFormat="1" ht="6.95" customHeight="1">
      <c r="B5" s="20"/>
      <c r="I5" s="103"/>
      <c r="L5" s="20"/>
    </row>
    <row r="6" spans="1:46" s="2" customFormat="1" ht="12" customHeight="1">
      <c r="A6" s="34"/>
      <c r="B6" s="39"/>
      <c r="C6" s="34"/>
      <c r="D6" s="109" t="s">
        <v>14</v>
      </c>
      <c r="E6" s="34"/>
      <c r="F6" s="34"/>
      <c r="G6" s="34"/>
      <c r="H6" s="34"/>
      <c r="I6" s="110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pans="1:46" s="2" customFormat="1" ht="16.5" customHeight="1">
      <c r="A7" s="34"/>
      <c r="B7" s="39"/>
      <c r="C7" s="34"/>
      <c r="D7" s="34"/>
      <c r="E7" s="317" t="s">
        <v>15</v>
      </c>
      <c r="F7" s="318"/>
      <c r="G7" s="318"/>
      <c r="H7" s="318"/>
      <c r="I7" s="110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pans="1:46" s="2" customFormat="1" ht="11.25">
      <c r="A8" s="34"/>
      <c r="B8" s="39"/>
      <c r="C8" s="34"/>
      <c r="D8" s="34"/>
      <c r="E8" s="34"/>
      <c r="F8" s="34"/>
      <c r="G8" s="34"/>
      <c r="H8" s="34"/>
      <c r="I8" s="11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2" customHeight="1">
      <c r="A9" s="34"/>
      <c r="B9" s="39"/>
      <c r="C9" s="34"/>
      <c r="D9" s="109" t="s">
        <v>16</v>
      </c>
      <c r="E9" s="34"/>
      <c r="F9" s="111" t="s">
        <v>1</v>
      </c>
      <c r="G9" s="34"/>
      <c r="H9" s="34"/>
      <c r="I9" s="112" t="s">
        <v>17</v>
      </c>
      <c r="J9" s="111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2" customHeight="1">
      <c r="A10" s="34"/>
      <c r="B10" s="39"/>
      <c r="C10" s="34"/>
      <c r="D10" s="109" t="s">
        <v>18</v>
      </c>
      <c r="E10" s="34"/>
      <c r="F10" s="111" t="s">
        <v>19</v>
      </c>
      <c r="G10" s="34"/>
      <c r="H10" s="34"/>
      <c r="I10" s="112" t="s">
        <v>20</v>
      </c>
      <c r="J10" s="113" t="str">
        <f>'Rekapitulácia stavby'!AN8</f>
        <v>11. 9. 2019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0.9" customHeight="1">
      <c r="A11" s="34"/>
      <c r="B11" s="39"/>
      <c r="C11" s="34"/>
      <c r="D11" s="34"/>
      <c r="E11" s="34"/>
      <c r="F11" s="34"/>
      <c r="G11" s="34"/>
      <c r="H11" s="34"/>
      <c r="I11" s="110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09" t="s">
        <v>22</v>
      </c>
      <c r="E12" s="34"/>
      <c r="F12" s="34"/>
      <c r="G12" s="34"/>
      <c r="H12" s="34"/>
      <c r="I12" s="112" t="s">
        <v>23</v>
      </c>
      <c r="J12" s="111" t="s">
        <v>24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8" customHeight="1">
      <c r="A13" s="34"/>
      <c r="B13" s="39"/>
      <c r="C13" s="34"/>
      <c r="D13" s="34"/>
      <c r="E13" s="111" t="s">
        <v>25</v>
      </c>
      <c r="F13" s="34"/>
      <c r="G13" s="34"/>
      <c r="H13" s="34"/>
      <c r="I13" s="112" t="s">
        <v>26</v>
      </c>
      <c r="J13" s="111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6.95" customHeight="1">
      <c r="A14" s="34"/>
      <c r="B14" s="39"/>
      <c r="C14" s="34"/>
      <c r="D14" s="34"/>
      <c r="E14" s="34"/>
      <c r="F14" s="34"/>
      <c r="G14" s="34"/>
      <c r="H14" s="34"/>
      <c r="I14" s="110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2" customHeight="1">
      <c r="A15" s="34"/>
      <c r="B15" s="39"/>
      <c r="C15" s="34"/>
      <c r="D15" s="109" t="s">
        <v>27</v>
      </c>
      <c r="E15" s="34"/>
      <c r="F15" s="34"/>
      <c r="G15" s="34"/>
      <c r="H15" s="34"/>
      <c r="I15" s="112" t="s">
        <v>23</v>
      </c>
      <c r="J15" s="30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18" customHeight="1">
      <c r="A16" s="34"/>
      <c r="B16" s="39"/>
      <c r="C16" s="34"/>
      <c r="D16" s="34"/>
      <c r="E16" s="319" t="str">
        <f>'Rekapitulácia stavby'!E14</f>
        <v>Vyplň údaj</v>
      </c>
      <c r="F16" s="320"/>
      <c r="G16" s="320"/>
      <c r="H16" s="320"/>
      <c r="I16" s="112" t="s">
        <v>26</v>
      </c>
      <c r="J16" s="30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6.95" customHeight="1">
      <c r="A17" s="34"/>
      <c r="B17" s="39"/>
      <c r="C17" s="34"/>
      <c r="D17" s="34"/>
      <c r="E17" s="34"/>
      <c r="F17" s="34"/>
      <c r="G17" s="34"/>
      <c r="H17" s="34"/>
      <c r="I17" s="110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2" customHeight="1">
      <c r="A18" s="34"/>
      <c r="B18" s="39"/>
      <c r="C18" s="34"/>
      <c r="D18" s="109" t="s">
        <v>29</v>
      </c>
      <c r="E18" s="34"/>
      <c r="F18" s="34"/>
      <c r="G18" s="34"/>
      <c r="H18" s="34"/>
      <c r="I18" s="112" t="s">
        <v>23</v>
      </c>
      <c r="J18" s="111" t="s">
        <v>1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18" customHeight="1">
      <c r="A19" s="34"/>
      <c r="B19" s="39"/>
      <c r="C19" s="34"/>
      <c r="D19" s="34"/>
      <c r="E19" s="111" t="s">
        <v>30</v>
      </c>
      <c r="F19" s="34"/>
      <c r="G19" s="34"/>
      <c r="H19" s="34"/>
      <c r="I19" s="112" t="s">
        <v>26</v>
      </c>
      <c r="J19" s="111" t="s">
        <v>1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6.95" customHeight="1">
      <c r="A20" s="34"/>
      <c r="B20" s="39"/>
      <c r="C20" s="34"/>
      <c r="D20" s="34"/>
      <c r="E20" s="34"/>
      <c r="F20" s="34"/>
      <c r="G20" s="34"/>
      <c r="H20" s="34"/>
      <c r="I20" s="110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2" customHeight="1">
      <c r="A21" s="34"/>
      <c r="B21" s="39"/>
      <c r="C21" s="34"/>
      <c r="D21" s="109" t="s">
        <v>33</v>
      </c>
      <c r="E21" s="34"/>
      <c r="F21" s="34"/>
      <c r="G21" s="34"/>
      <c r="H21" s="34"/>
      <c r="I21" s="112" t="s">
        <v>23</v>
      </c>
      <c r="J21" s="111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18" customHeight="1">
      <c r="A22" s="34"/>
      <c r="B22" s="39"/>
      <c r="C22" s="34"/>
      <c r="D22" s="34"/>
      <c r="E22" s="111" t="s">
        <v>34</v>
      </c>
      <c r="F22" s="34"/>
      <c r="G22" s="34"/>
      <c r="H22" s="34"/>
      <c r="I22" s="112" t="s">
        <v>26</v>
      </c>
      <c r="J22" s="111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6.95" customHeight="1">
      <c r="A23" s="34"/>
      <c r="B23" s="39"/>
      <c r="C23" s="34"/>
      <c r="D23" s="34"/>
      <c r="E23" s="34"/>
      <c r="F23" s="34"/>
      <c r="G23" s="34"/>
      <c r="H23" s="34"/>
      <c r="I23" s="110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2" customHeight="1">
      <c r="A24" s="34"/>
      <c r="B24" s="39"/>
      <c r="C24" s="34"/>
      <c r="D24" s="109" t="s">
        <v>35</v>
      </c>
      <c r="E24" s="34"/>
      <c r="F24" s="34"/>
      <c r="G24" s="34"/>
      <c r="H24" s="34"/>
      <c r="I24" s="110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8" customFormat="1" ht="16.5" customHeight="1">
      <c r="A25" s="114"/>
      <c r="B25" s="115"/>
      <c r="C25" s="114"/>
      <c r="D25" s="114"/>
      <c r="E25" s="321" t="s">
        <v>1</v>
      </c>
      <c r="F25" s="321"/>
      <c r="G25" s="321"/>
      <c r="H25" s="321"/>
      <c r="I25" s="116"/>
      <c r="J25" s="114"/>
      <c r="K25" s="114"/>
      <c r="L25" s="117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</row>
    <row r="26" spans="1:31" s="2" customFormat="1" ht="6.95" customHeight="1">
      <c r="A26" s="34"/>
      <c r="B26" s="39"/>
      <c r="C26" s="34"/>
      <c r="D26" s="34"/>
      <c r="E26" s="34"/>
      <c r="F26" s="34"/>
      <c r="G26" s="34"/>
      <c r="H26" s="34"/>
      <c r="I26" s="11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2" customFormat="1" ht="6.95" customHeight="1">
      <c r="A27" s="34"/>
      <c r="B27" s="39"/>
      <c r="C27" s="34"/>
      <c r="D27" s="118"/>
      <c r="E27" s="118"/>
      <c r="F27" s="118"/>
      <c r="G27" s="118"/>
      <c r="H27" s="118"/>
      <c r="I27" s="119"/>
      <c r="J27" s="118"/>
      <c r="K27" s="118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pans="1:31" s="2" customFormat="1" ht="14.45" customHeight="1">
      <c r="A28" s="34"/>
      <c r="B28" s="39"/>
      <c r="C28" s="34"/>
      <c r="D28" s="111" t="s">
        <v>84</v>
      </c>
      <c r="E28" s="34"/>
      <c r="F28" s="34"/>
      <c r="G28" s="34"/>
      <c r="H28" s="34"/>
      <c r="I28" s="110"/>
      <c r="J28" s="120">
        <f>J94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14.45" customHeight="1">
      <c r="A29" s="34"/>
      <c r="B29" s="39"/>
      <c r="C29" s="34"/>
      <c r="D29" s="121" t="s">
        <v>85</v>
      </c>
      <c r="E29" s="34"/>
      <c r="F29" s="34"/>
      <c r="G29" s="34"/>
      <c r="H29" s="34"/>
      <c r="I29" s="110"/>
      <c r="J29" s="120">
        <f>J109</f>
        <v>0</v>
      </c>
      <c r="K29" s="3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22" t="s">
        <v>36</v>
      </c>
      <c r="E30" s="34"/>
      <c r="F30" s="34"/>
      <c r="G30" s="34"/>
      <c r="H30" s="34"/>
      <c r="I30" s="110"/>
      <c r="J30" s="123">
        <f>ROUND(J28 + J29,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18"/>
      <c r="E31" s="118"/>
      <c r="F31" s="118"/>
      <c r="G31" s="118"/>
      <c r="H31" s="118"/>
      <c r="I31" s="119"/>
      <c r="J31" s="118"/>
      <c r="K31" s="118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4" t="s">
        <v>38</v>
      </c>
      <c r="G32" s="34"/>
      <c r="H32" s="34"/>
      <c r="I32" s="125" t="s">
        <v>37</v>
      </c>
      <c r="J32" s="124" t="s">
        <v>39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6" t="s">
        <v>40</v>
      </c>
      <c r="E33" s="109" t="s">
        <v>41</v>
      </c>
      <c r="F33" s="127">
        <f>ROUND((SUM(BE109:BE116) + SUM(BE134:BE380)),  2)</f>
        <v>0</v>
      </c>
      <c r="G33" s="34"/>
      <c r="H33" s="34"/>
      <c r="I33" s="128">
        <v>0.2</v>
      </c>
      <c r="J33" s="127">
        <f>ROUND(((SUM(BE109:BE116) + SUM(BE134:BE380))*I33),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09" t="s">
        <v>42</v>
      </c>
      <c r="F34" s="127">
        <f>ROUND((SUM(BF109:BF116) + SUM(BF134:BF380)),  2)</f>
        <v>0</v>
      </c>
      <c r="G34" s="34"/>
      <c r="H34" s="34"/>
      <c r="I34" s="128">
        <v>0.2</v>
      </c>
      <c r="J34" s="127">
        <f>ROUND(((SUM(BF109:BF116) + SUM(BF134:BF380))*I34),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09" t="s">
        <v>43</v>
      </c>
      <c r="F35" s="127">
        <f>ROUND((SUM(BG109:BG116) + SUM(BG134:BG380)),  2)</f>
        <v>0</v>
      </c>
      <c r="G35" s="34"/>
      <c r="H35" s="34"/>
      <c r="I35" s="128">
        <v>0.2</v>
      </c>
      <c r="J35" s="127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09" t="s">
        <v>44</v>
      </c>
      <c r="F36" s="127">
        <f>ROUND((SUM(BH109:BH116) + SUM(BH134:BH380)),  2)</f>
        <v>0</v>
      </c>
      <c r="G36" s="34"/>
      <c r="H36" s="34"/>
      <c r="I36" s="128">
        <v>0.2</v>
      </c>
      <c r="J36" s="127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09" t="s">
        <v>45</v>
      </c>
      <c r="F37" s="127">
        <f>ROUND((SUM(BI109:BI116) + SUM(BI134:BI380)),  2)</f>
        <v>0</v>
      </c>
      <c r="G37" s="34"/>
      <c r="H37" s="34"/>
      <c r="I37" s="128">
        <v>0</v>
      </c>
      <c r="J37" s="127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11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29"/>
      <c r="D39" s="130" t="s">
        <v>46</v>
      </c>
      <c r="E39" s="131"/>
      <c r="F39" s="131"/>
      <c r="G39" s="132" t="s">
        <v>47</v>
      </c>
      <c r="H39" s="133" t="s">
        <v>48</v>
      </c>
      <c r="I39" s="134"/>
      <c r="J39" s="135">
        <f>SUM(J30:J37)</f>
        <v>0</v>
      </c>
      <c r="K39" s="136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11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I41" s="103"/>
      <c r="L41" s="20"/>
    </row>
    <row r="42" spans="1:31" s="1" customFormat="1" ht="14.45" customHeight="1">
      <c r="B42" s="20"/>
      <c r="I42" s="103"/>
      <c r="L42" s="20"/>
    </row>
    <row r="43" spans="1:31" s="1" customFormat="1" ht="14.45" customHeight="1">
      <c r="B43" s="20"/>
      <c r="I43" s="103"/>
      <c r="L43" s="20"/>
    </row>
    <row r="44" spans="1:31" s="1" customFormat="1" ht="14.45" customHeight="1">
      <c r="B44" s="20"/>
      <c r="I44" s="103"/>
      <c r="L44" s="20"/>
    </row>
    <row r="45" spans="1:31" s="1" customFormat="1" ht="14.45" customHeight="1">
      <c r="B45" s="20"/>
      <c r="I45" s="103"/>
      <c r="L45" s="20"/>
    </row>
    <row r="46" spans="1:31" s="1" customFormat="1" ht="14.45" customHeight="1">
      <c r="B46" s="20"/>
      <c r="I46" s="103"/>
      <c r="L46" s="20"/>
    </row>
    <row r="47" spans="1:31" s="1" customFormat="1" ht="14.45" customHeight="1">
      <c r="B47" s="20"/>
      <c r="I47" s="103"/>
      <c r="L47" s="20"/>
    </row>
    <row r="48" spans="1:31" s="1" customFormat="1" ht="14.45" customHeight="1">
      <c r="B48" s="20"/>
      <c r="I48" s="103"/>
      <c r="L48" s="20"/>
    </row>
    <row r="49" spans="1:31" s="1" customFormat="1" ht="14.45" customHeight="1">
      <c r="B49" s="20"/>
      <c r="I49" s="103"/>
      <c r="L49" s="20"/>
    </row>
    <row r="50" spans="1:31" s="2" customFormat="1" ht="14.45" customHeight="1">
      <c r="B50" s="51"/>
      <c r="D50" s="137" t="s">
        <v>49</v>
      </c>
      <c r="E50" s="138"/>
      <c r="F50" s="138"/>
      <c r="G50" s="137" t="s">
        <v>50</v>
      </c>
      <c r="H50" s="138"/>
      <c r="I50" s="139"/>
      <c r="J50" s="138"/>
      <c r="K50" s="138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0" t="s">
        <v>51</v>
      </c>
      <c r="E61" s="141"/>
      <c r="F61" s="142" t="s">
        <v>52</v>
      </c>
      <c r="G61" s="140" t="s">
        <v>51</v>
      </c>
      <c r="H61" s="141"/>
      <c r="I61" s="143"/>
      <c r="J61" s="144" t="s">
        <v>52</v>
      </c>
      <c r="K61" s="141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37" t="s">
        <v>53</v>
      </c>
      <c r="E65" s="145"/>
      <c r="F65" s="145"/>
      <c r="G65" s="137" t="s">
        <v>54</v>
      </c>
      <c r="H65" s="145"/>
      <c r="I65" s="146"/>
      <c r="J65" s="145"/>
      <c r="K65" s="14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0" t="s">
        <v>51</v>
      </c>
      <c r="E76" s="141"/>
      <c r="F76" s="142" t="s">
        <v>52</v>
      </c>
      <c r="G76" s="140" t="s">
        <v>51</v>
      </c>
      <c r="H76" s="141"/>
      <c r="I76" s="143"/>
      <c r="J76" s="144" t="s">
        <v>52</v>
      </c>
      <c r="K76" s="141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47"/>
      <c r="C77" s="148"/>
      <c r="D77" s="148"/>
      <c r="E77" s="148"/>
      <c r="F77" s="148"/>
      <c r="G77" s="148"/>
      <c r="H77" s="148"/>
      <c r="I77" s="149"/>
      <c r="J77" s="148"/>
      <c r="K77" s="148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50"/>
      <c r="C81" s="151"/>
      <c r="D81" s="151"/>
      <c r="E81" s="151"/>
      <c r="F81" s="151"/>
      <c r="G81" s="151"/>
      <c r="H81" s="151"/>
      <c r="I81" s="152"/>
      <c r="J81" s="151"/>
      <c r="K81" s="151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86</v>
      </c>
      <c r="D82" s="36"/>
      <c r="E82" s="36"/>
      <c r="F82" s="36"/>
      <c r="G82" s="36"/>
      <c r="H82" s="36"/>
      <c r="I82" s="110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10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14</v>
      </c>
      <c r="D84" s="36"/>
      <c r="E84" s="36"/>
      <c r="F84" s="36"/>
      <c r="G84" s="36"/>
      <c r="H84" s="36"/>
      <c r="I84" s="110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290" t="str">
        <f>E7</f>
        <v>Zlepšenie energetickej hospodárnosti ZŠ Malinovského Blok E</v>
      </c>
      <c r="F85" s="322"/>
      <c r="G85" s="322"/>
      <c r="H85" s="322"/>
      <c r="I85" s="110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6.95" customHeight="1">
      <c r="A86" s="34"/>
      <c r="B86" s="35"/>
      <c r="C86" s="36"/>
      <c r="D86" s="36"/>
      <c r="E86" s="36"/>
      <c r="F86" s="36"/>
      <c r="G86" s="36"/>
      <c r="H86" s="36"/>
      <c r="I86" s="110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2" customHeight="1">
      <c r="A87" s="34"/>
      <c r="B87" s="35"/>
      <c r="C87" s="29" t="s">
        <v>18</v>
      </c>
      <c r="D87" s="36"/>
      <c r="E87" s="36"/>
      <c r="F87" s="27" t="str">
        <f>F10</f>
        <v>Partizánske</v>
      </c>
      <c r="G87" s="36"/>
      <c r="H87" s="36"/>
      <c r="I87" s="112" t="s">
        <v>20</v>
      </c>
      <c r="J87" s="66" t="str">
        <f>IF(J10="","",J10)</f>
        <v>11. 9. 2019</v>
      </c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110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27.95" customHeight="1">
      <c r="A89" s="34"/>
      <c r="B89" s="35"/>
      <c r="C89" s="29" t="s">
        <v>22</v>
      </c>
      <c r="D89" s="36"/>
      <c r="E89" s="36"/>
      <c r="F89" s="27" t="str">
        <f>E13</f>
        <v>Mesto Partizánske</v>
      </c>
      <c r="G89" s="36"/>
      <c r="H89" s="36"/>
      <c r="I89" s="112" t="s">
        <v>29</v>
      </c>
      <c r="J89" s="32" t="str">
        <f>E19</f>
        <v>Ing. Rastislav Ivanka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15.2" customHeight="1">
      <c r="A90" s="34"/>
      <c r="B90" s="35"/>
      <c r="C90" s="29" t="s">
        <v>27</v>
      </c>
      <c r="D90" s="36"/>
      <c r="E90" s="36"/>
      <c r="F90" s="27" t="str">
        <f>IF(E16="","",E16)</f>
        <v>Vyplň údaj</v>
      </c>
      <c r="G90" s="36"/>
      <c r="H90" s="36"/>
      <c r="I90" s="112" t="s">
        <v>33</v>
      </c>
      <c r="J90" s="32" t="str">
        <f>E22</f>
        <v>Ľudmila Tomášová</v>
      </c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0.35" customHeight="1">
      <c r="A91" s="34"/>
      <c r="B91" s="35"/>
      <c r="C91" s="36"/>
      <c r="D91" s="36"/>
      <c r="E91" s="36"/>
      <c r="F91" s="36"/>
      <c r="G91" s="36"/>
      <c r="H91" s="36"/>
      <c r="I91" s="110"/>
      <c r="J91" s="36"/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29.25" customHeight="1">
      <c r="A92" s="34"/>
      <c r="B92" s="35"/>
      <c r="C92" s="153" t="s">
        <v>87</v>
      </c>
      <c r="D92" s="154"/>
      <c r="E92" s="154"/>
      <c r="F92" s="154"/>
      <c r="G92" s="154"/>
      <c r="H92" s="154"/>
      <c r="I92" s="155"/>
      <c r="J92" s="156" t="s">
        <v>88</v>
      </c>
      <c r="K92" s="15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110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2.9" customHeight="1">
      <c r="A94" s="34"/>
      <c r="B94" s="35"/>
      <c r="C94" s="157" t="s">
        <v>89</v>
      </c>
      <c r="D94" s="36"/>
      <c r="E94" s="36"/>
      <c r="F94" s="36"/>
      <c r="G94" s="36"/>
      <c r="H94" s="36"/>
      <c r="I94" s="110"/>
      <c r="J94" s="84">
        <f>J134</f>
        <v>0</v>
      </c>
      <c r="K94" s="36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7" t="s">
        <v>90</v>
      </c>
    </row>
    <row r="95" spans="1:47" s="9" customFormat="1" ht="24.95" customHeight="1">
      <c r="B95" s="158"/>
      <c r="C95" s="159"/>
      <c r="D95" s="160" t="s">
        <v>91</v>
      </c>
      <c r="E95" s="161"/>
      <c r="F95" s="161"/>
      <c r="G95" s="161"/>
      <c r="H95" s="161"/>
      <c r="I95" s="162"/>
      <c r="J95" s="163">
        <f>J135</f>
        <v>0</v>
      </c>
      <c r="K95" s="159"/>
      <c r="L95" s="164"/>
    </row>
    <row r="96" spans="1:47" s="9" customFormat="1" ht="24.95" customHeight="1">
      <c r="B96" s="158"/>
      <c r="C96" s="159"/>
      <c r="D96" s="160" t="s">
        <v>92</v>
      </c>
      <c r="E96" s="161"/>
      <c r="F96" s="161"/>
      <c r="G96" s="161"/>
      <c r="H96" s="161"/>
      <c r="I96" s="162"/>
      <c r="J96" s="163">
        <f>J148</f>
        <v>0</v>
      </c>
      <c r="K96" s="159"/>
      <c r="L96" s="164"/>
    </row>
    <row r="97" spans="1:65" s="9" customFormat="1" ht="24.95" customHeight="1">
      <c r="B97" s="158"/>
      <c r="C97" s="159"/>
      <c r="D97" s="160" t="s">
        <v>93</v>
      </c>
      <c r="E97" s="161"/>
      <c r="F97" s="161"/>
      <c r="G97" s="161"/>
      <c r="H97" s="161"/>
      <c r="I97" s="162"/>
      <c r="J97" s="163">
        <f>J162</f>
        <v>0</v>
      </c>
      <c r="K97" s="159"/>
      <c r="L97" s="164"/>
    </row>
    <row r="98" spans="1:65" s="9" customFormat="1" ht="24.95" customHeight="1">
      <c r="B98" s="158"/>
      <c r="C98" s="159"/>
      <c r="D98" s="160" t="s">
        <v>94</v>
      </c>
      <c r="E98" s="161"/>
      <c r="F98" s="161"/>
      <c r="G98" s="161"/>
      <c r="H98" s="161"/>
      <c r="I98" s="162"/>
      <c r="J98" s="163">
        <f>J284</f>
        <v>0</v>
      </c>
      <c r="K98" s="159"/>
      <c r="L98" s="164"/>
    </row>
    <row r="99" spans="1:65" s="9" customFormat="1" ht="24.95" customHeight="1">
      <c r="B99" s="158"/>
      <c r="C99" s="159"/>
      <c r="D99" s="160" t="s">
        <v>95</v>
      </c>
      <c r="E99" s="161"/>
      <c r="F99" s="161"/>
      <c r="G99" s="161"/>
      <c r="H99" s="161"/>
      <c r="I99" s="162"/>
      <c r="J99" s="163">
        <f>J318</f>
        <v>0</v>
      </c>
      <c r="K99" s="159"/>
      <c r="L99" s="164"/>
    </row>
    <row r="100" spans="1:65" s="9" customFormat="1" ht="24.95" customHeight="1">
      <c r="B100" s="158"/>
      <c r="C100" s="159"/>
      <c r="D100" s="160" t="s">
        <v>96</v>
      </c>
      <c r="E100" s="161"/>
      <c r="F100" s="161"/>
      <c r="G100" s="161"/>
      <c r="H100" s="161"/>
      <c r="I100" s="162"/>
      <c r="J100" s="163">
        <f>J320</f>
        <v>0</v>
      </c>
      <c r="K100" s="159"/>
      <c r="L100" s="164"/>
    </row>
    <row r="101" spans="1:65" s="9" customFormat="1" ht="24.95" customHeight="1">
      <c r="B101" s="158"/>
      <c r="C101" s="159"/>
      <c r="D101" s="160" t="s">
        <v>97</v>
      </c>
      <c r="E101" s="161"/>
      <c r="F101" s="161"/>
      <c r="G101" s="161"/>
      <c r="H101" s="161"/>
      <c r="I101" s="162"/>
      <c r="J101" s="163">
        <f>J328</f>
        <v>0</v>
      </c>
      <c r="K101" s="159"/>
      <c r="L101" s="164"/>
    </row>
    <row r="102" spans="1:65" s="9" customFormat="1" ht="24.95" customHeight="1">
      <c r="B102" s="158"/>
      <c r="C102" s="159"/>
      <c r="D102" s="160" t="s">
        <v>98</v>
      </c>
      <c r="E102" s="161"/>
      <c r="F102" s="161"/>
      <c r="G102" s="161"/>
      <c r="H102" s="161"/>
      <c r="I102" s="162"/>
      <c r="J102" s="163">
        <f>J336</f>
        <v>0</v>
      </c>
      <c r="K102" s="159"/>
      <c r="L102" s="164"/>
    </row>
    <row r="103" spans="1:65" s="9" customFormat="1" ht="24.95" customHeight="1">
      <c r="B103" s="158"/>
      <c r="C103" s="159"/>
      <c r="D103" s="160" t="s">
        <v>99</v>
      </c>
      <c r="E103" s="161"/>
      <c r="F103" s="161"/>
      <c r="G103" s="161"/>
      <c r="H103" s="161"/>
      <c r="I103" s="162"/>
      <c r="J103" s="163">
        <f>J356</f>
        <v>0</v>
      </c>
      <c r="K103" s="159"/>
      <c r="L103" s="164"/>
    </row>
    <row r="104" spans="1:65" s="9" customFormat="1" ht="24.95" customHeight="1">
      <c r="B104" s="158"/>
      <c r="C104" s="159"/>
      <c r="D104" s="160" t="s">
        <v>100</v>
      </c>
      <c r="E104" s="161"/>
      <c r="F104" s="161"/>
      <c r="G104" s="161"/>
      <c r="H104" s="161"/>
      <c r="I104" s="162"/>
      <c r="J104" s="163">
        <f>J364</f>
        <v>0</v>
      </c>
      <c r="K104" s="159"/>
      <c r="L104" s="164"/>
    </row>
    <row r="105" spans="1:65" s="9" customFormat="1" ht="24.95" customHeight="1">
      <c r="B105" s="158"/>
      <c r="C105" s="159"/>
      <c r="D105" s="160" t="s">
        <v>101</v>
      </c>
      <c r="E105" s="161"/>
      <c r="F105" s="161"/>
      <c r="G105" s="161"/>
      <c r="H105" s="161"/>
      <c r="I105" s="162"/>
      <c r="J105" s="163">
        <f>J377</f>
        <v>0</v>
      </c>
      <c r="K105" s="159"/>
      <c r="L105" s="164"/>
    </row>
    <row r="106" spans="1:65" s="9" customFormat="1" ht="24.95" customHeight="1">
      <c r="B106" s="158"/>
      <c r="C106" s="159"/>
      <c r="D106" s="160" t="s">
        <v>102</v>
      </c>
      <c r="E106" s="161"/>
      <c r="F106" s="161"/>
      <c r="G106" s="161"/>
      <c r="H106" s="161"/>
      <c r="I106" s="162"/>
      <c r="J106" s="163">
        <f>J379</f>
        <v>0</v>
      </c>
      <c r="K106" s="159"/>
      <c r="L106" s="164"/>
    </row>
    <row r="107" spans="1:65" s="2" customFormat="1" ht="21.75" customHeight="1">
      <c r="A107" s="34"/>
      <c r="B107" s="35"/>
      <c r="C107" s="36"/>
      <c r="D107" s="36"/>
      <c r="E107" s="36"/>
      <c r="F107" s="36"/>
      <c r="G107" s="36"/>
      <c r="H107" s="36"/>
      <c r="I107" s="110"/>
      <c r="J107" s="36"/>
      <c r="K107" s="36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65" s="2" customFormat="1" ht="6.95" customHeight="1">
      <c r="A108" s="34"/>
      <c r="B108" s="35"/>
      <c r="C108" s="36"/>
      <c r="D108" s="36"/>
      <c r="E108" s="36"/>
      <c r="F108" s="36"/>
      <c r="G108" s="36"/>
      <c r="H108" s="36"/>
      <c r="I108" s="110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65" s="2" customFormat="1" ht="29.25" customHeight="1">
      <c r="A109" s="34"/>
      <c r="B109" s="35"/>
      <c r="C109" s="157" t="s">
        <v>103</v>
      </c>
      <c r="D109" s="36"/>
      <c r="E109" s="36"/>
      <c r="F109" s="36"/>
      <c r="G109" s="36"/>
      <c r="H109" s="36"/>
      <c r="I109" s="110"/>
      <c r="J109" s="165">
        <f>ROUND(J110 + J111 + J112 + J113 + J114 + J115,2)</f>
        <v>0</v>
      </c>
      <c r="K109" s="36"/>
      <c r="L109" s="51"/>
      <c r="N109" s="166" t="s">
        <v>40</v>
      </c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65" s="2" customFormat="1" ht="18" customHeight="1">
      <c r="A110" s="34"/>
      <c r="B110" s="35"/>
      <c r="C110" s="36"/>
      <c r="D110" s="323" t="s">
        <v>104</v>
      </c>
      <c r="E110" s="324"/>
      <c r="F110" s="324"/>
      <c r="G110" s="36"/>
      <c r="H110" s="36"/>
      <c r="I110" s="110"/>
      <c r="J110" s="168">
        <v>0</v>
      </c>
      <c r="K110" s="36"/>
      <c r="L110" s="169"/>
      <c r="M110" s="170"/>
      <c r="N110" s="171" t="s">
        <v>42</v>
      </c>
      <c r="O110" s="170"/>
      <c r="P110" s="170"/>
      <c r="Q110" s="170"/>
      <c r="R110" s="17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70"/>
      <c r="AG110" s="170"/>
      <c r="AH110" s="170"/>
      <c r="AI110" s="170"/>
      <c r="AJ110" s="170"/>
      <c r="AK110" s="170"/>
      <c r="AL110" s="170"/>
      <c r="AM110" s="170"/>
      <c r="AN110" s="170"/>
      <c r="AO110" s="170"/>
      <c r="AP110" s="170"/>
      <c r="AQ110" s="170"/>
      <c r="AR110" s="170"/>
      <c r="AS110" s="170"/>
      <c r="AT110" s="170"/>
      <c r="AU110" s="170"/>
      <c r="AV110" s="170"/>
      <c r="AW110" s="170"/>
      <c r="AX110" s="170"/>
      <c r="AY110" s="172" t="s">
        <v>105</v>
      </c>
      <c r="AZ110" s="170"/>
      <c r="BA110" s="170"/>
      <c r="BB110" s="170"/>
      <c r="BC110" s="170"/>
      <c r="BD110" s="170"/>
      <c r="BE110" s="173">
        <f t="shared" ref="BE110:BE115" si="0">IF(N110="základná",J110,0)</f>
        <v>0</v>
      </c>
      <c r="BF110" s="173">
        <f t="shared" ref="BF110:BF115" si="1">IF(N110="znížená",J110,0)</f>
        <v>0</v>
      </c>
      <c r="BG110" s="173">
        <f t="shared" ref="BG110:BG115" si="2">IF(N110="zákl. prenesená",J110,0)</f>
        <v>0</v>
      </c>
      <c r="BH110" s="173">
        <f t="shared" ref="BH110:BH115" si="3">IF(N110="zníž. prenesená",J110,0)</f>
        <v>0</v>
      </c>
      <c r="BI110" s="173">
        <f t="shared" ref="BI110:BI115" si="4">IF(N110="nulová",J110,0)</f>
        <v>0</v>
      </c>
      <c r="BJ110" s="172" t="s">
        <v>106</v>
      </c>
      <c r="BK110" s="170"/>
      <c r="BL110" s="170"/>
      <c r="BM110" s="170"/>
    </row>
    <row r="111" spans="1:65" s="2" customFormat="1" ht="18" customHeight="1">
      <c r="A111" s="34"/>
      <c r="B111" s="35"/>
      <c r="C111" s="36"/>
      <c r="D111" s="323" t="s">
        <v>107</v>
      </c>
      <c r="E111" s="324"/>
      <c r="F111" s="324"/>
      <c r="G111" s="36"/>
      <c r="H111" s="36"/>
      <c r="I111" s="110"/>
      <c r="J111" s="168">
        <v>0</v>
      </c>
      <c r="K111" s="36"/>
      <c r="L111" s="169"/>
      <c r="M111" s="170"/>
      <c r="N111" s="171" t="s">
        <v>42</v>
      </c>
      <c r="O111" s="170"/>
      <c r="P111" s="170"/>
      <c r="Q111" s="170"/>
      <c r="R111" s="17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70"/>
      <c r="AG111" s="170"/>
      <c r="AH111" s="170"/>
      <c r="AI111" s="170"/>
      <c r="AJ111" s="170"/>
      <c r="AK111" s="170"/>
      <c r="AL111" s="170"/>
      <c r="AM111" s="170"/>
      <c r="AN111" s="170"/>
      <c r="AO111" s="170"/>
      <c r="AP111" s="170"/>
      <c r="AQ111" s="170"/>
      <c r="AR111" s="170"/>
      <c r="AS111" s="170"/>
      <c r="AT111" s="170"/>
      <c r="AU111" s="170"/>
      <c r="AV111" s="170"/>
      <c r="AW111" s="170"/>
      <c r="AX111" s="170"/>
      <c r="AY111" s="172" t="s">
        <v>105</v>
      </c>
      <c r="AZ111" s="170"/>
      <c r="BA111" s="170"/>
      <c r="BB111" s="170"/>
      <c r="BC111" s="170"/>
      <c r="BD111" s="170"/>
      <c r="BE111" s="173">
        <f t="shared" si="0"/>
        <v>0</v>
      </c>
      <c r="BF111" s="173">
        <f t="shared" si="1"/>
        <v>0</v>
      </c>
      <c r="BG111" s="173">
        <f t="shared" si="2"/>
        <v>0</v>
      </c>
      <c r="BH111" s="173">
        <f t="shared" si="3"/>
        <v>0</v>
      </c>
      <c r="BI111" s="173">
        <f t="shared" si="4"/>
        <v>0</v>
      </c>
      <c r="BJ111" s="172" t="s">
        <v>106</v>
      </c>
      <c r="BK111" s="170"/>
      <c r="BL111" s="170"/>
      <c r="BM111" s="170"/>
    </row>
    <row r="112" spans="1:65" s="2" customFormat="1" ht="18" customHeight="1">
      <c r="A112" s="34"/>
      <c r="B112" s="35"/>
      <c r="C112" s="36"/>
      <c r="D112" s="323" t="s">
        <v>108</v>
      </c>
      <c r="E112" s="324"/>
      <c r="F112" s="324"/>
      <c r="G112" s="36"/>
      <c r="H112" s="36"/>
      <c r="I112" s="110"/>
      <c r="J112" s="168">
        <v>0</v>
      </c>
      <c r="K112" s="36"/>
      <c r="L112" s="169"/>
      <c r="M112" s="170"/>
      <c r="N112" s="171" t="s">
        <v>42</v>
      </c>
      <c r="O112" s="170"/>
      <c r="P112" s="170"/>
      <c r="Q112" s="170"/>
      <c r="R112" s="17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70"/>
      <c r="AG112" s="170"/>
      <c r="AH112" s="170"/>
      <c r="AI112" s="170"/>
      <c r="AJ112" s="170"/>
      <c r="AK112" s="170"/>
      <c r="AL112" s="170"/>
      <c r="AM112" s="170"/>
      <c r="AN112" s="170"/>
      <c r="AO112" s="170"/>
      <c r="AP112" s="170"/>
      <c r="AQ112" s="170"/>
      <c r="AR112" s="170"/>
      <c r="AS112" s="170"/>
      <c r="AT112" s="170"/>
      <c r="AU112" s="170"/>
      <c r="AV112" s="170"/>
      <c r="AW112" s="170"/>
      <c r="AX112" s="170"/>
      <c r="AY112" s="172" t="s">
        <v>105</v>
      </c>
      <c r="AZ112" s="170"/>
      <c r="BA112" s="170"/>
      <c r="BB112" s="170"/>
      <c r="BC112" s="170"/>
      <c r="BD112" s="170"/>
      <c r="BE112" s="173">
        <f t="shared" si="0"/>
        <v>0</v>
      </c>
      <c r="BF112" s="173">
        <f t="shared" si="1"/>
        <v>0</v>
      </c>
      <c r="BG112" s="173">
        <f t="shared" si="2"/>
        <v>0</v>
      </c>
      <c r="BH112" s="173">
        <f t="shared" si="3"/>
        <v>0</v>
      </c>
      <c r="BI112" s="173">
        <f t="shared" si="4"/>
        <v>0</v>
      </c>
      <c r="BJ112" s="172" t="s">
        <v>106</v>
      </c>
      <c r="BK112" s="170"/>
      <c r="BL112" s="170"/>
      <c r="BM112" s="170"/>
    </row>
    <row r="113" spans="1:65" s="2" customFormat="1" ht="18" customHeight="1">
      <c r="A113" s="34"/>
      <c r="B113" s="35"/>
      <c r="C113" s="36"/>
      <c r="D113" s="323" t="s">
        <v>109</v>
      </c>
      <c r="E113" s="324"/>
      <c r="F113" s="324"/>
      <c r="G113" s="36"/>
      <c r="H113" s="36"/>
      <c r="I113" s="110"/>
      <c r="J113" s="168">
        <v>0</v>
      </c>
      <c r="K113" s="36"/>
      <c r="L113" s="169"/>
      <c r="M113" s="170"/>
      <c r="N113" s="171" t="s">
        <v>42</v>
      </c>
      <c r="O113" s="170"/>
      <c r="P113" s="170"/>
      <c r="Q113" s="170"/>
      <c r="R113" s="17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70"/>
      <c r="AG113" s="170"/>
      <c r="AH113" s="170"/>
      <c r="AI113" s="170"/>
      <c r="AJ113" s="170"/>
      <c r="AK113" s="170"/>
      <c r="AL113" s="170"/>
      <c r="AM113" s="170"/>
      <c r="AN113" s="170"/>
      <c r="AO113" s="170"/>
      <c r="AP113" s="170"/>
      <c r="AQ113" s="170"/>
      <c r="AR113" s="170"/>
      <c r="AS113" s="170"/>
      <c r="AT113" s="170"/>
      <c r="AU113" s="170"/>
      <c r="AV113" s="170"/>
      <c r="AW113" s="170"/>
      <c r="AX113" s="170"/>
      <c r="AY113" s="172" t="s">
        <v>105</v>
      </c>
      <c r="AZ113" s="170"/>
      <c r="BA113" s="170"/>
      <c r="BB113" s="170"/>
      <c r="BC113" s="170"/>
      <c r="BD113" s="170"/>
      <c r="BE113" s="173">
        <f t="shared" si="0"/>
        <v>0</v>
      </c>
      <c r="BF113" s="173">
        <f t="shared" si="1"/>
        <v>0</v>
      </c>
      <c r="BG113" s="173">
        <f t="shared" si="2"/>
        <v>0</v>
      </c>
      <c r="BH113" s="173">
        <f t="shared" si="3"/>
        <v>0</v>
      </c>
      <c r="BI113" s="173">
        <f t="shared" si="4"/>
        <v>0</v>
      </c>
      <c r="BJ113" s="172" t="s">
        <v>106</v>
      </c>
      <c r="BK113" s="170"/>
      <c r="BL113" s="170"/>
      <c r="BM113" s="170"/>
    </row>
    <row r="114" spans="1:65" s="2" customFormat="1" ht="18" customHeight="1">
      <c r="A114" s="34"/>
      <c r="B114" s="35"/>
      <c r="C114" s="36"/>
      <c r="D114" s="323" t="s">
        <v>110</v>
      </c>
      <c r="E114" s="324"/>
      <c r="F114" s="324"/>
      <c r="G114" s="36"/>
      <c r="H114" s="36"/>
      <c r="I114" s="110"/>
      <c r="J114" s="168">
        <v>0</v>
      </c>
      <c r="K114" s="36"/>
      <c r="L114" s="169"/>
      <c r="M114" s="170"/>
      <c r="N114" s="171" t="s">
        <v>42</v>
      </c>
      <c r="O114" s="170"/>
      <c r="P114" s="170"/>
      <c r="Q114" s="170"/>
      <c r="R114" s="17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70"/>
      <c r="AG114" s="170"/>
      <c r="AH114" s="170"/>
      <c r="AI114" s="170"/>
      <c r="AJ114" s="170"/>
      <c r="AK114" s="170"/>
      <c r="AL114" s="170"/>
      <c r="AM114" s="170"/>
      <c r="AN114" s="170"/>
      <c r="AO114" s="170"/>
      <c r="AP114" s="170"/>
      <c r="AQ114" s="170"/>
      <c r="AR114" s="170"/>
      <c r="AS114" s="170"/>
      <c r="AT114" s="170"/>
      <c r="AU114" s="170"/>
      <c r="AV114" s="170"/>
      <c r="AW114" s="170"/>
      <c r="AX114" s="170"/>
      <c r="AY114" s="172" t="s">
        <v>105</v>
      </c>
      <c r="AZ114" s="170"/>
      <c r="BA114" s="170"/>
      <c r="BB114" s="170"/>
      <c r="BC114" s="170"/>
      <c r="BD114" s="170"/>
      <c r="BE114" s="173">
        <f t="shared" si="0"/>
        <v>0</v>
      </c>
      <c r="BF114" s="173">
        <f t="shared" si="1"/>
        <v>0</v>
      </c>
      <c r="BG114" s="173">
        <f t="shared" si="2"/>
        <v>0</v>
      </c>
      <c r="BH114" s="173">
        <f t="shared" si="3"/>
        <v>0</v>
      </c>
      <c r="BI114" s="173">
        <f t="shared" si="4"/>
        <v>0</v>
      </c>
      <c r="BJ114" s="172" t="s">
        <v>106</v>
      </c>
      <c r="BK114" s="170"/>
      <c r="BL114" s="170"/>
      <c r="BM114" s="170"/>
    </row>
    <row r="115" spans="1:65" s="2" customFormat="1" ht="18" customHeight="1">
      <c r="A115" s="34"/>
      <c r="B115" s="35"/>
      <c r="C115" s="36"/>
      <c r="D115" s="167" t="s">
        <v>111</v>
      </c>
      <c r="E115" s="36"/>
      <c r="F115" s="36"/>
      <c r="G115" s="36"/>
      <c r="H115" s="36"/>
      <c r="I115" s="110"/>
      <c r="J115" s="168">
        <f>ROUND(J28*T115,2)</f>
        <v>0</v>
      </c>
      <c r="K115" s="36"/>
      <c r="L115" s="169"/>
      <c r="M115" s="170"/>
      <c r="N115" s="171" t="s">
        <v>42</v>
      </c>
      <c r="O115" s="170"/>
      <c r="P115" s="170"/>
      <c r="Q115" s="170"/>
      <c r="R115" s="17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70"/>
      <c r="AG115" s="170"/>
      <c r="AH115" s="170"/>
      <c r="AI115" s="170"/>
      <c r="AJ115" s="170"/>
      <c r="AK115" s="170"/>
      <c r="AL115" s="170"/>
      <c r="AM115" s="170"/>
      <c r="AN115" s="170"/>
      <c r="AO115" s="170"/>
      <c r="AP115" s="170"/>
      <c r="AQ115" s="170"/>
      <c r="AR115" s="170"/>
      <c r="AS115" s="170"/>
      <c r="AT115" s="170"/>
      <c r="AU115" s="170"/>
      <c r="AV115" s="170"/>
      <c r="AW115" s="170"/>
      <c r="AX115" s="170"/>
      <c r="AY115" s="172" t="s">
        <v>112</v>
      </c>
      <c r="AZ115" s="170"/>
      <c r="BA115" s="170"/>
      <c r="BB115" s="170"/>
      <c r="BC115" s="170"/>
      <c r="BD115" s="170"/>
      <c r="BE115" s="173">
        <f t="shared" si="0"/>
        <v>0</v>
      </c>
      <c r="BF115" s="173">
        <f t="shared" si="1"/>
        <v>0</v>
      </c>
      <c r="BG115" s="173">
        <f t="shared" si="2"/>
        <v>0</v>
      </c>
      <c r="BH115" s="173">
        <f t="shared" si="3"/>
        <v>0</v>
      </c>
      <c r="BI115" s="173">
        <f t="shared" si="4"/>
        <v>0</v>
      </c>
      <c r="BJ115" s="172" t="s">
        <v>106</v>
      </c>
      <c r="BK115" s="170"/>
      <c r="BL115" s="170"/>
      <c r="BM115" s="170"/>
    </row>
    <row r="116" spans="1:65" s="2" customFormat="1" ht="11.25">
      <c r="A116" s="34"/>
      <c r="B116" s="35"/>
      <c r="C116" s="36"/>
      <c r="D116" s="36"/>
      <c r="E116" s="36"/>
      <c r="F116" s="36"/>
      <c r="G116" s="36"/>
      <c r="H116" s="36"/>
      <c r="I116" s="110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29.25" customHeight="1">
      <c r="A117" s="34"/>
      <c r="B117" s="35"/>
      <c r="C117" s="174" t="s">
        <v>113</v>
      </c>
      <c r="D117" s="154"/>
      <c r="E117" s="154"/>
      <c r="F117" s="154"/>
      <c r="G117" s="154"/>
      <c r="H117" s="154"/>
      <c r="I117" s="155"/>
      <c r="J117" s="175">
        <f>ROUND(J94+J109,2)</f>
        <v>0</v>
      </c>
      <c r="K117" s="15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6.95" customHeight="1">
      <c r="A118" s="34"/>
      <c r="B118" s="54"/>
      <c r="C118" s="55"/>
      <c r="D118" s="55"/>
      <c r="E118" s="55"/>
      <c r="F118" s="55"/>
      <c r="G118" s="55"/>
      <c r="H118" s="55"/>
      <c r="I118" s="149"/>
      <c r="J118" s="55"/>
      <c r="K118" s="55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22" spans="1:65" s="2" customFormat="1" ht="6.95" customHeight="1">
      <c r="A122" s="34"/>
      <c r="B122" s="56"/>
      <c r="C122" s="57"/>
      <c r="D122" s="57"/>
      <c r="E122" s="57"/>
      <c r="F122" s="57"/>
      <c r="G122" s="57"/>
      <c r="H122" s="57"/>
      <c r="I122" s="152"/>
      <c r="J122" s="57"/>
      <c r="K122" s="57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5" s="2" customFormat="1" ht="24.95" customHeight="1">
      <c r="A123" s="34"/>
      <c r="B123" s="35"/>
      <c r="C123" s="23" t="s">
        <v>114</v>
      </c>
      <c r="D123" s="36"/>
      <c r="E123" s="36"/>
      <c r="F123" s="36"/>
      <c r="G123" s="36"/>
      <c r="H123" s="36"/>
      <c r="I123" s="110"/>
      <c r="J123" s="36"/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65" s="2" customFormat="1" ht="6.95" customHeight="1">
      <c r="A124" s="34"/>
      <c r="B124" s="35"/>
      <c r="C124" s="36"/>
      <c r="D124" s="36"/>
      <c r="E124" s="36"/>
      <c r="F124" s="36"/>
      <c r="G124" s="36"/>
      <c r="H124" s="36"/>
      <c r="I124" s="110"/>
      <c r="J124" s="36"/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65" s="2" customFormat="1" ht="12" customHeight="1">
      <c r="A125" s="34"/>
      <c r="B125" s="35"/>
      <c r="C125" s="29" t="s">
        <v>14</v>
      </c>
      <c r="D125" s="36"/>
      <c r="E125" s="36"/>
      <c r="F125" s="36"/>
      <c r="G125" s="36"/>
      <c r="H125" s="36"/>
      <c r="I125" s="110"/>
      <c r="J125" s="36"/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65" s="2" customFormat="1" ht="16.5" customHeight="1">
      <c r="A126" s="34"/>
      <c r="B126" s="35"/>
      <c r="C126" s="36"/>
      <c r="D126" s="36"/>
      <c r="E126" s="290" t="str">
        <f>E7</f>
        <v>Zlepšenie energetickej hospodárnosti ZŠ Malinovského Blok E</v>
      </c>
      <c r="F126" s="322"/>
      <c r="G126" s="322"/>
      <c r="H126" s="322"/>
      <c r="I126" s="110"/>
      <c r="J126" s="36"/>
      <c r="K126" s="36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65" s="2" customFormat="1" ht="6.95" customHeight="1">
      <c r="A127" s="34"/>
      <c r="B127" s="35"/>
      <c r="C127" s="36"/>
      <c r="D127" s="36"/>
      <c r="E127" s="36"/>
      <c r="F127" s="36"/>
      <c r="G127" s="36"/>
      <c r="H127" s="36"/>
      <c r="I127" s="110"/>
      <c r="J127" s="36"/>
      <c r="K127" s="36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1:65" s="2" customFormat="1" ht="12" customHeight="1">
      <c r="A128" s="34"/>
      <c r="B128" s="35"/>
      <c r="C128" s="29" t="s">
        <v>18</v>
      </c>
      <c r="D128" s="36"/>
      <c r="E128" s="36"/>
      <c r="F128" s="27" t="str">
        <f>F10</f>
        <v>Partizánske</v>
      </c>
      <c r="G128" s="36"/>
      <c r="H128" s="36"/>
      <c r="I128" s="112" t="s">
        <v>20</v>
      </c>
      <c r="J128" s="66" t="str">
        <f>IF(J10="","",J10)</f>
        <v>11. 9. 2019</v>
      </c>
      <c r="K128" s="36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pans="1:65" s="2" customFormat="1" ht="6.95" customHeight="1">
      <c r="A129" s="34"/>
      <c r="B129" s="35"/>
      <c r="C129" s="36"/>
      <c r="D129" s="36"/>
      <c r="E129" s="36"/>
      <c r="F129" s="36"/>
      <c r="G129" s="36"/>
      <c r="H129" s="36"/>
      <c r="I129" s="110"/>
      <c r="J129" s="36"/>
      <c r="K129" s="36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pans="1:65" s="2" customFormat="1" ht="27.95" customHeight="1">
      <c r="A130" s="34"/>
      <c r="B130" s="35"/>
      <c r="C130" s="29" t="s">
        <v>22</v>
      </c>
      <c r="D130" s="36"/>
      <c r="E130" s="36"/>
      <c r="F130" s="27" t="str">
        <f>E13</f>
        <v>Mesto Partizánske</v>
      </c>
      <c r="G130" s="36"/>
      <c r="H130" s="36"/>
      <c r="I130" s="112" t="s">
        <v>29</v>
      </c>
      <c r="J130" s="32" t="str">
        <f>E19</f>
        <v>Ing. Rastislav Ivanka</v>
      </c>
      <c r="K130" s="36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pans="1:65" s="2" customFormat="1" ht="15.2" customHeight="1">
      <c r="A131" s="34"/>
      <c r="B131" s="35"/>
      <c r="C131" s="29" t="s">
        <v>27</v>
      </c>
      <c r="D131" s="36"/>
      <c r="E131" s="36"/>
      <c r="F131" s="27" t="str">
        <f>IF(E16="","",E16)</f>
        <v>Vyplň údaj</v>
      </c>
      <c r="G131" s="36"/>
      <c r="H131" s="36"/>
      <c r="I131" s="112" t="s">
        <v>33</v>
      </c>
      <c r="J131" s="32" t="str">
        <f>E22</f>
        <v>Ľudmila Tomášová</v>
      </c>
      <c r="K131" s="36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pans="1:65" s="2" customFormat="1" ht="10.35" customHeight="1">
      <c r="A132" s="34"/>
      <c r="B132" s="35"/>
      <c r="C132" s="36"/>
      <c r="D132" s="36"/>
      <c r="E132" s="36"/>
      <c r="F132" s="36"/>
      <c r="G132" s="36"/>
      <c r="H132" s="36"/>
      <c r="I132" s="110"/>
      <c r="J132" s="36"/>
      <c r="K132" s="36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pans="1:65" s="10" customFormat="1" ht="29.25" customHeight="1">
      <c r="A133" s="176"/>
      <c r="B133" s="177"/>
      <c r="C133" s="178" t="s">
        <v>115</v>
      </c>
      <c r="D133" s="179" t="s">
        <v>61</v>
      </c>
      <c r="E133" s="179" t="s">
        <v>57</v>
      </c>
      <c r="F133" s="179" t="s">
        <v>58</v>
      </c>
      <c r="G133" s="179" t="s">
        <v>116</v>
      </c>
      <c r="H133" s="179" t="s">
        <v>117</v>
      </c>
      <c r="I133" s="180" t="s">
        <v>118</v>
      </c>
      <c r="J133" s="181" t="s">
        <v>88</v>
      </c>
      <c r="K133" s="182" t="s">
        <v>119</v>
      </c>
      <c r="L133" s="183"/>
      <c r="M133" s="75" t="s">
        <v>1</v>
      </c>
      <c r="N133" s="76" t="s">
        <v>40</v>
      </c>
      <c r="O133" s="76" t="s">
        <v>120</v>
      </c>
      <c r="P133" s="76" t="s">
        <v>121</v>
      </c>
      <c r="Q133" s="76" t="s">
        <v>122</v>
      </c>
      <c r="R133" s="76" t="s">
        <v>123</v>
      </c>
      <c r="S133" s="76" t="s">
        <v>124</v>
      </c>
      <c r="T133" s="77" t="s">
        <v>125</v>
      </c>
      <c r="U133" s="176"/>
      <c r="V133" s="176"/>
      <c r="W133" s="176"/>
      <c r="X133" s="176"/>
      <c r="Y133" s="176"/>
      <c r="Z133" s="176"/>
      <c r="AA133" s="176"/>
      <c r="AB133" s="176"/>
      <c r="AC133" s="176"/>
      <c r="AD133" s="176"/>
      <c r="AE133" s="176"/>
    </row>
    <row r="134" spans="1:65" s="2" customFormat="1" ht="22.9" customHeight="1">
      <c r="A134" s="34"/>
      <c r="B134" s="35"/>
      <c r="C134" s="82" t="s">
        <v>84</v>
      </c>
      <c r="D134" s="36"/>
      <c r="E134" s="36"/>
      <c r="F134" s="36"/>
      <c r="G134" s="36"/>
      <c r="H134" s="36"/>
      <c r="I134" s="110"/>
      <c r="J134" s="184">
        <f>BK134</f>
        <v>0</v>
      </c>
      <c r="K134" s="36"/>
      <c r="L134" s="39"/>
      <c r="M134" s="78"/>
      <c r="N134" s="185"/>
      <c r="O134" s="79"/>
      <c r="P134" s="186">
        <f>P135+P148+P162+P284+P318+P320+P328+P336+P356+P364+P377+P379</f>
        <v>0</v>
      </c>
      <c r="Q134" s="79"/>
      <c r="R134" s="186">
        <f>R135+R148+R162+R284+R318+R320+R328+R336+R356+R364+R377+R379</f>
        <v>0</v>
      </c>
      <c r="S134" s="79"/>
      <c r="T134" s="187">
        <f>T135+T148+T162+T284+T318+T320+T328+T336+T356+T364+T377+T379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7" t="s">
        <v>75</v>
      </c>
      <c r="AU134" s="17" t="s">
        <v>90</v>
      </c>
      <c r="BK134" s="188">
        <f>BK135+BK148+BK162+BK284+BK318+BK320+BK328+BK336+BK356+BK364+BK377+BK379</f>
        <v>0</v>
      </c>
    </row>
    <row r="135" spans="1:65" s="11" customFormat="1" ht="25.9" customHeight="1">
      <c r="B135" s="189"/>
      <c r="C135" s="190"/>
      <c r="D135" s="191" t="s">
        <v>75</v>
      </c>
      <c r="E135" s="192" t="s">
        <v>81</v>
      </c>
      <c r="F135" s="192" t="s">
        <v>126</v>
      </c>
      <c r="G135" s="190"/>
      <c r="H135" s="190"/>
      <c r="I135" s="193"/>
      <c r="J135" s="194">
        <f>BK135</f>
        <v>0</v>
      </c>
      <c r="K135" s="190"/>
      <c r="L135" s="195"/>
      <c r="M135" s="196"/>
      <c r="N135" s="197"/>
      <c r="O135" s="197"/>
      <c r="P135" s="198">
        <f>SUM(P136:P147)</f>
        <v>0</v>
      </c>
      <c r="Q135" s="197"/>
      <c r="R135" s="198">
        <f>SUM(R136:R147)</f>
        <v>0</v>
      </c>
      <c r="S135" s="197"/>
      <c r="T135" s="199">
        <f>SUM(T136:T147)</f>
        <v>0</v>
      </c>
      <c r="AR135" s="200" t="s">
        <v>81</v>
      </c>
      <c r="AT135" s="201" t="s">
        <v>75</v>
      </c>
      <c r="AU135" s="201" t="s">
        <v>76</v>
      </c>
      <c r="AY135" s="200" t="s">
        <v>127</v>
      </c>
      <c r="BK135" s="202">
        <f>SUM(BK136:BK147)</f>
        <v>0</v>
      </c>
    </row>
    <row r="136" spans="1:65" s="2" customFormat="1" ht="24" customHeight="1">
      <c r="A136" s="34"/>
      <c r="B136" s="35"/>
      <c r="C136" s="203" t="s">
        <v>81</v>
      </c>
      <c r="D136" s="203" t="s">
        <v>128</v>
      </c>
      <c r="E136" s="204" t="s">
        <v>129</v>
      </c>
      <c r="F136" s="205" t="s">
        <v>130</v>
      </c>
      <c r="G136" s="206" t="s">
        <v>131</v>
      </c>
      <c r="H136" s="207">
        <v>0.56799999999999995</v>
      </c>
      <c r="I136" s="208"/>
      <c r="J136" s="207">
        <f>ROUND(I136*H136,3)</f>
        <v>0</v>
      </c>
      <c r="K136" s="209"/>
      <c r="L136" s="39"/>
      <c r="M136" s="210" t="s">
        <v>1</v>
      </c>
      <c r="N136" s="211" t="s">
        <v>42</v>
      </c>
      <c r="O136" s="71"/>
      <c r="P136" s="212">
        <f>O136*H136</f>
        <v>0</v>
      </c>
      <c r="Q136" s="212">
        <v>0</v>
      </c>
      <c r="R136" s="212">
        <f>Q136*H136</f>
        <v>0</v>
      </c>
      <c r="S136" s="212">
        <v>0</v>
      </c>
      <c r="T136" s="213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4" t="s">
        <v>132</v>
      </c>
      <c r="AT136" s="214" t="s">
        <v>128</v>
      </c>
      <c r="AU136" s="214" t="s">
        <v>81</v>
      </c>
      <c r="AY136" s="17" t="s">
        <v>127</v>
      </c>
      <c r="BE136" s="215">
        <f>IF(N136="základná",J136,0)</f>
        <v>0</v>
      </c>
      <c r="BF136" s="215">
        <f>IF(N136="znížená",J136,0)</f>
        <v>0</v>
      </c>
      <c r="BG136" s="215">
        <f>IF(N136="zákl. prenesená",J136,0)</f>
        <v>0</v>
      </c>
      <c r="BH136" s="215">
        <f>IF(N136="zníž. prenesená",J136,0)</f>
        <v>0</v>
      </c>
      <c r="BI136" s="215">
        <f>IF(N136="nulová",J136,0)</f>
        <v>0</v>
      </c>
      <c r="BJ136" s="17" t="s">
        <v>106</v>
      </c>
      <c r="BK136" s="216">
        <f>ROUND(I136*H136,3)</f>
        <v>0</v>
      </c>
      <c r="BL136" s="17" t="s">
        <v>132</v>
      </c>
      <c r="BM136" s="214" t="s">
        <v>133</v>
      </c>
    </row>
    <row r="137" spans="1:65" s="12" customFormat="1" ht="11.25">
      <c r="B137" s="217"/>
      <c r="C137" s="218"/>
      <c r="D137" s="219" t="s">
        <v>134</v>
      </c>
      <c r="E137" s="220" t="s">
        <v>1</v>
      </c>
      <c r="F137" s="221" t="s">
        <v>135</v>
      </c>
      <c r="G137" s="218"/>
      <c r="H137" s="220" t="s">
        <v>1</v>
      </c>
      <c r="I137" s="222"/>
      <c r="J137" s="218"/>
      <c r="K137" s="218"/>
      <c r="L137" s="223"/>
      <c r="M137" s="224"/>
      <c r="N137" s="225"/>
      <c r="O137" s="225"/>
      <c r="P137" s="225"/>
      <c r="Q137" s="225"/>
      <c r="R137" s="225"/>
      <c r="S137" s="225"/>
      <c r="T137" s="226"/>
      <c r="AT137" s="227" t="s">
        <v>134</v>
      </c>
      <c r="AU137" s="227" t="s">
        <v>81</v>
      </c>
      <c r="AV137" s="12" t="s">
        <v>81</v>
      </c>
      <c r="AW137" s="12" t="s">
        <v>31</v>
      </c>
      <c r="AX137" s="12" t="s">
        <v>76</v>
      </c>
      <c r="AY137" s="227" t="s">
        <v>127</v>
      </c>
    </row>
    <row r="138" spans="1:65" s="13" customFormat="1" ht="11.25">
      <c r="B138" s="228"/>
      <c r="C138" s="229"/>
      <c r="D138" s="219" t="s">
        <v>134</v>
      </c>
      <c r="E138" s="230" t="s">
        <v>1</v>
      </c>
      <c r="F138" s="231" t="s">
        <v>136</v>
      </c>
      <c r="G138" s="229"/>
      <c r="H138" s="232">
        <v>0.56799999999999995</v>
      </c>
      <c r="I138" s="233"/>
      <c r="J138" s="229"/>
      <c r="K138" s="229"/>
      <c r="L138" s="234"/>
      <c r="M138" s="235"/>
      <c r="N138" s="236"/>
      <c r="O138" s="236"/>
      <c r="P138" s="236"/>
      <c r="Q138" s="236"/>
      <c r="R138" s="236"/>
      <c r="S138" s="236"/>
      <c r="T138" s="237"/>
      <c r="AT138" s="238" t="s">
        <v>134</v>
      </c>
      <c r="AU138" s="238" t="s">
        <v>81</v>
      </c>
      <c r="AV138" s="13" t="s">
        <v>106</v>
      </c>
      <c r="AW138" s="13" t="s">
        <v>31</v>
      </c>
      <c r="AX138" s="13" t="s">
        <v>76</v>
      </c>
      <c r="AY138" s="238" t="s">
        <v>127</v>
      </c>
    </row>
    <row r="139" spans="1:65" s="14" customFormat="1" ht="11.25">
      <c r="B139" s="239"/>
      <c r="C139" s="240"/>
      <c r="D139" s="219" t="s">
        <v>134</v>
      </c>
      <c r="E139" s="241" t="s">
        <v>1</v>
      </c>
      <c r="F139" s="242" t="s">
        <v>137</v>
      </c>
      <c r="G139" s="240"/>
      <c r="H139" s="243">
        <v>0.56799999999999995</v>
      </c>
      <c r="I139" s="244"/>
      <c r="J139" s="240"/>
      <c r="K139" s="240"/>
      <c r="L139" s="245"/>
      <c r="M139" s="246"/>
      <c r="N139" s="247"/>
      <c r="O139" s="247"/>
      <c r="P139" s="247"/>
      <c r="Q139" s="247"/>
      <c r="R139" s="247"/>
      <c r="S139" s="247"/>
      <c r="T139" s="248"/>
      <c r="AT139" s="249" t="s">
        <v>134</v>
      </c>
      <c r="AU139" s="249" t="s">
        <v>81</v>
      </c>
      <c r="AV139" s="14" t="s">
        <v>132</v>
      </c>
      <c r="AW139" s="14" t="s">
        <v>31</v>
      </c>
      <c r="AX139" s="14" t="s">
        <v>81</v>
      </c>
      <c r="AY139" s="249" t="s">
        <v>127</v>
      </c>
    </row>
    <row r="140" spans="1:65" s="2" customFormat="1" ht="16.5" customHeight="1">
      <c r="A140" s="34"/>
      <c r="B140" s="35"/>
      <c r="C140" s="203" t="s">
        <v>106</v>
      </c>
      <c r="D140" s="203" t="s">
        <v>128</v>
      </c>
      <c r="E140" s="204" t="s">
        <v>138</v>
      </c>
      <c r="F140" s="205" t="s">
        <v>139</v>
      </c>
      <c r="G140" s="206" t="s">
        <v>131</v>
      </c>
      <c r="H140" s="207">
        <v>1.171</v>
      </c>
      <c r="I140" s="208"/>
      <c r="J140" s="207">
        <f>ROUND(I140*H140,3)</f>
        <v>0</v>
      </c>
      <c r="K140" s="209"/>
      <c r="L140" s="39"/>
      <c r="M140" s="210" t="s">
        <v>1</v>
      </c>
      <c r="N140" s="211" t="s">
        <v>42</v>
      </c>
      <c r="O140" s="71"/>
      <c r="P140" s="212">
        <f>O140*H140</f>
        <v>0</v>
      </c>
      <c r="Q140" s="212">
        <v>0</v>
      </c>
      <c r="R140" s="212">
        <f>Q140*H140</f>
        <v>0</v>
      </c>
      <c r="S140" s="212">
        <v>0</v>
      </c>
      <c r="T140" s="213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4" t="s">
        <v>132</v>
      </c>
      <c r="AT140" s="214" t="s">
        <v>128</v>
      </c>
      <c r="AU140" s="214" t="s">
        <v>81</v>
      </c>
      <c r="AY140" s="17" t="s">
        <v>127</v>
      </c>
      <c r="BE140" s="215">
        <f>IF(N140="základná",J140,0)</f>
        <v>0</v>
      </c>
      <c r="BF140" s="215">
        <f>IF(N140="znížená",J140,0)</f>
        <v>0</v>
      </c>
      <c r="BG140" s="215">
        <f>IF(N140="zákl. prenesená",J140,0)</f>
        <v>0</v>
      </c>
      <c r="BH140" s="215">
        <f>IF(N140="zníž. prenesená",J140,0)</f>
        <v>0</v>
      </c>
      <c r="BI140" s="215">
        <f>IF(N140="nulová",J140,0)</f>
        <v>0</v>
      </c>
      <c r="BJ140" s="17" t="s">
        <v>106</v>
      </c>
      <c r="BK140" s="216">
        <f>ROUND(I140*H140,3)</f>
        <v>0</v>
      </c>
      <c r="BL140" s="17" t="s">
        <v>132</v>
      </c>
      <c r="BM140" s="214" t="s">
        <v>140</v>
      </c>
    </row>
    <row r="141" spans="1:65" s="12" customFormat="1" ht="11.25">
      <c r="B141" s="217"/>
      <c r="C141" s="218"/>
      <c r="D141" s="219" t="s">
        <v>134</v>
      </c>
      <c r="E141" s="220" t="s">
        <v>1</v>
      </c>
      <c r="F141" s="221" t="s">
        <v>141</v>
      </c>
      <c r="G141" s="218"/>
      <c r="H141" s="220" t="s">
        <v>1</v>
      </c>
      <c r="I141" s="222"/>
      <c r="J141" s="218"/>
      <c r="K141" s="218"/>
      <c r="L141" s="223"/>
      <c r="M141" s="224"/>
      <c r="N141" s="225"/>
      <c r="O141" s="225"/>
      <c r="P141" s="225"/>
      <c r="Q141" s="225"/>
      <c r="R141" s="225"/>
      <c r="S141" s="225"/>
      <c r="T141" s="226"/>
      <c r="AT141" s="227" t="s">
        <v>134</v>
      </c>
      <c r="AU141" s="227" t="s">
        <v>81</v>
      </c>
      <c r="AV141" s="12" t="s">
        <v>81</v>
      </c>
      <c r="AW141" s="12" t="s">
        <v>31</v>
      </c>
      <c r="AX141" s="12" t="s">
        <v>76</v>
      </c>
      <c r="AY141" s="227" t="s">
        <v>127</v>
      </c>
    </row>
    <row r="142" spans="1:65" s="13" customFormat="1" ht="11.25">
      <c r="B142" s="228"/>
      <c r="C142" s="229"/>
      <c r="D142" s="219" t="s">
        <v>134</v>
      </c>
      <c r="E142" s="230" t="s">
        <v>1</v>
      </c>
      <c r="F142" s="231" t="s">
        <v>142</v>
      </c>
      <c r="G142" s="229"/>
      <c r="H142" s="232">
        <v>1.171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134</v>
      </c>
      <c r="AU142" s="238" t="s">
        <v>81</v>
      </c>
      <c r="AV142" s="13" t="s">
        <v>106</v>
      </c>
      <c r="AW142" s="13" t="s">
        <v>31</v>
      </c>
      <c r="AX142" s="13" t="s">
        <v>76</v>
      </c>
      <c r="AY142" s="238" t="s">
        <v>127</v>
      </c>
    </row>
    <row r="143" spans="1:65" s="14" customFormat="1" ht="11.25">
      <c r="B143" s="239"/>
      <c r="C143" s="240"/>
      <c r="D143" s="219" t="s">
        <v>134</v>
      </c>
      <c r="E143" s="241" t="s">
        <v>1</v>
      </c>
      <c r="F143" s="242" t="s">
        <v>137</v>
      </c>
      <c r="G143" s="240"/>
      <c r="H143" s="243">
        <v>1.171</v>
      </c>
      <c r="I143" s="244"/>
      <c r="J143" s="240"/>
      <c r="K143" s="240"/>
      <c r="L143" s="245"/>
      <c r="M143" s="246"/>
      <c r="N143" s="247"/>
      <c r="O143" s="247"/>
      <c r="P143" s="247"/>
      <c r="Q143" s="247"/>
      <c r="R143" s="247"/>
      <c r="S143" s="247"/>
      <c r="T143" s="248"/>
      <c r="AT143" s="249" t="s">
        <v>134</v>
      </c>
      <c r="AU143" s="249" t="s">
        <v>81</v>
      </c>
      <c r="AV143" s="14" t="s">
        <v>132</v>
      </c>
      <c r="AW143" s="14" t="s">
        <v>31</v>
      </c>
      <c r="AX143" s="14" t="s">
        <v>81</v>
      </c>
      <c r="AY143" s="249" t="s">
        <v>127</v>
      </c>
    </row>
    <row r="144" spans="1:65" s="2" customFormat="1" ht="24" customHeight="1">
      <c r="A144" s="34"/>
      <c r="B144" s="35"/>
      <c r="C144" s="203" t="s">
        <v>143</v>
      </c>
      <c r="D144" s="203" t="s">
        <v>128</v>
      </c>
      <c r="E144" s="204" t="s">
        <v>144</v>
      </c>
      <c r="F144" s="205" t="s">
        <v>145</v>
      </c>
      <c r="G144" s="206" t="s">
        <v>146</v>
      </c>
      <c r="H144" s="207">
        <v>18.2</v>
      </c>
      <c r="I144" s="208"/>
      <c r="J144" s="207">
        <f>ROUND(I144*H144,3)</f>
        <v>0</v>
      </c>
      <c r="K144" s="209"/>
      <c r="L144" s="39"/>
      <c r="M144" s="210" t="s">
        <v>1</v>
      </c>
      <c r="N144" s="211" t="s">
        <v>42</v>
      </c>
      <c r="O144" s="71"/>
      <c r="P144" s="212">
        <f>O144*H144</f>
        <v>0</v>
      </c>
      <c r="Q144" s="212">
        <v>0</v>
      </c>
      <c r="R144" s="212">
        <f>Q144*H144</f>
        <v>0</v>
      </c>
      <c r="S144" s="212">
        <v>0</v>
      </c>
      <c r="T144" s="213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4" t="s">
        <v>132</v>
      </c>
      <c r="AT144" s="214" t="s">
        <v>128</v>
      </c>
      <c r="AU144" s="214" t="s">
        <v>81</v>
      </c>
      <c r="AY144" s="17" t="s">
        <v>127</v>
      </c>
      <c r="BE144" s="215">
        <f>IF(N144="základná",J144,0)</f>
        <v>0</v>
      </c>
      <c r="BF144" s="215">
        <f>IF(N144="znížená",J144,0)</f>
        <v>0</v>
      </c>
      <c r="BG144" s="215">
        <f>IF(N144="zákl. prenesená",J144,0)</f>
        <v>0</v>
      </c>
      <c r="BH144" s="215">
        <f>IF(N144="zníž. prenesená",J144,0)</f>
        <v>0</v>
      </c>
      <c r="BI144" s="215">
        <f>IF(N144="nulová",J144,0)</f>
        <v>0</v>
      </c>
      <c r="BJ144" s="17" t="s">
        <v>106</v>
      </c>
      <c r="BK144" s="216">
        <f>ROUND(I144*H144,3)</f>
        <v>0</v>
      </c>
      <c r="BL144" s="17" t="s">
        <v>132</v>
      </c>
      <c r="BM144" s="214" t="s">
        <v>147</v>
      </c>
    </row>
    <row r="145" spans="1:65" s="12" customFormat="1" ht="11.25">
      <c r="B145" s="217"/>
      <c r="C145" s="218"/>
      <c r="D145" s="219" t="s">
        <v>134</v>
      </c>
      <c r="E145" s="220" t="s">
        <v>1</v>
      </c>
      <c r="F145" s="221" t="s">
        <v>135</v>
      </c>
      <c r="G145" s="218"/>
      <c r="H145" s="220" t="s">
        <v>1</v>
      </c>
      <c r="I145" s="222"/>
      <c r="J145" s="218"/>
      <c r="K145" s="218"/>
      <c r="L145" s="223"/>
      <c r="M145" s="224"/>
      <c r="N145" s="225"/>
      <c r="O145" s="225"/>
      <c r="P145" s="225"/>
      <c r="Q145" s="225"/>
      <c r="R145" s="225"/>
      <c r="S145" s="225"/>
      <c r="T145" s="226"/>
      <c r="AT145" s="227" t="s">
        <v>134</v>
      </c>
      <c r="AU145" s="227" t="s">
        <v>81</v>
      </c>
      <c r="AV145" s="12" t="s">
        <v>81</v>
      </c>
      <c r="AW145" s="12" t="s">
        <v>31</v>
      </c>
      <c r="AX145" s="12" t="s">
        <v>76</v>
      </c>
      <c r="AY145" s="227" t="s">
        <v>127</v>
      </c>
    </row>
    <row r="146" spans="1:65" s="13" customFormat="1" ht="11.25">
      <c r="B146" s="228"/>
      <c r="C146" s="229"/>
      <c r="D146" s="219" t="s">
        <v>134</v>
      </c>
      <c r="E146" s="230" t="s">
        <v>1</v>
      </c>
      <c r="F146" s="231" t="s">
        <v>148</v>
      </c>
      <c r="G146" s="229"/>
      <c r="H146" s="232">
        <v>18.2</v>
      </c>
      <c r="I146" s="233"/>
      <c r="J146" s="229"/>
      <c r="K146" s="229"/>
      <c r="L146" s="234"/>
      <c r="M146" s="235"/>
      <c r="N146" s="236"/>
      <c r="O146" s="236"/>
      <c r="P146" s="236"/>
      <c r="Q146" s="236"/>
      <c r="R146" s="236"/>
      <c r="S146" s="236"/>
      <c r="T146" s="237"/>
      <c r="AT146" s="238" t="s">
        <v>134</v>
      </c>
      <c r="AU146" s="238" t="s">
        <v>81</v>
      </c>
      <c r="AV146" s="13" t="s">
        <v>106</v>
      </c>
      <c r="AW146" s="13" t="s">
        <v>31</v>
      </c>
      <c r="AX146" s="13" t="s">
        <v>76</v>
      </c>
      <c r="AY146" s="238" t="s">
        <v>127</v>
      </c>
    </row>
    <row r="147" spans="1:65" s="14" customFormat="1" ht="11.25">
      <c r="B147" s="239"/>
      <c r="C147" s="240"/>
      <c r="D147" s="219" t="s">
        <v>134</v>
      </c>
      <c r="E147" s="241" t="s">
        <v>1</v>
      </c>
      <c r="F147" s="242" t="s">
        <v>137</v>
      </c>
      <c r="G147" s="240"/>
      <c r="H147" s="243">
        <v>18.2</v>
      </c>
      <c r="I147" s="244"/>
      <c r="J147" s="240"/>
      <c r="K147" s="240"/>
      <c r="L147" s="245"/>
      <c r="M147" s="246"/>
      <c r="N147" s="247"/>
      <c r="O147" s="247"/>
      <c r="P147" s="247"/>
      <c r="Q147" s="247"/>
      <c r="R147" s="247"/>
      <c r="S147" s="247"/>
      <c r="T147" s="248"/>
      <c r="AT147" s="249" t="s">
        <v>134</v>
      </c>
      <c r="AU147" s="249" t="s">
        <v>81</v>
      </c>
      <c r="AV147" s="14" t="s">
        <v>132</v>
      </c>
      <c r="AW147" s="14" t="s">
        <v>31</v>
      </c>
      <c r="AX147" s="14" t="s">
        <v>81</v>
      </c>
      <c r="AY147" s="249" t="s">
        <v>127</v>
      </c>
    </row>
    <row r="148" spans="1:65" s="11" customFormat="1" ht="25.9" customHeight="1">
      <c r="B148" s="189"/>
      <c r="C148" s="190"/>
      <c r="D148" s="191" t="s">
        <v>75</v>
      </c>
      <c r="E148" s="192" t="s">
        <v>143</v>
      </c>
      <c r="F148" s="192" t="s">
        <v>149</v>
      </c>
      <c r="G148" s="190"/>
      <c r="H148" s="190"/>
      <c r="I148" s="193"/>
      <c r="J148" s="194">
        <f>BK148</f>
        <v>0</v>
      </c>
      <c r="K148" s="190"/>
      <c r="L148" s="195"/>
      <c r="M148" s="196"/>
      <c r="N148" s="197"/>
      <c r="O148" s="197"/>
      <c r="P148" s="198">
        <f>SUM(P149:P161)</f>
        <v>0</v>
      </c>
      <c r="Q148" s="197"/>
      <c r="R148" s="198">
        <f>SUM(R149:R161)</f>
        <v>0</v>
      </c>
      <c r="S148" s="197"/>
      <c r="T148" s="199">
        <f>SUM(T149:T161)</f>
        <v>0</v>
      </c>
      <c r="AR148" s="200" t="s">
        <v>81</v>
      </c>
      <c r="AT148" s="201" t="s">
        <v>75</v>
      </c>
      <c r="AU148" s="201" t="s">
        <v>76</v>
      </c>
      <c r="AY148" s="200" t="s">
        <v>127</v>
      </c>
      <c r="BK148" s="202">
        <f>SUM(BK149:BK161)</f>
        <v>0</v>
      </c>
    </row>
    <row r="149" spans="1:65" s="2" customFormat="1" ht="24" customHeight="1">
      <c r="A149" s="34"/>
      <c r="B149" s="35"/>
      <c r="C149" s="203" t="s">
        <v>132</v>
      </c>
      <c r="D149" s="203" t="s">
        <v>128</v>
      </c>
      <c r="E149" s="204" t="s">
        <v>150</v>
      </c>
      <c r="F149" s="205" t="s">
        <v>151</v>
      </c>
      <c r="G149" s="206" t="s">
        <v>131</v>
      </c>
      <c r="H149" s="207">
        <v>11.212999999999999</v>
      </c>
      <c r="I149" s="208"/>
      <c r="J149" s="207">
        <f>ROUND(I149*H149,3)</f>
        <v>0</v>
      </c>
      <c r="K149" s="209"/>
      <c r="L149" s="39"/>
      <c r="M149" s="210" t="s">
        <v>1</v>
      </c>
      <c r="N149" s="211" t="s">
        <v>42</v>
      </c>
      <c r="O149" s="71"/>
      <c r="P149" s="212">
        <f>O149*H149</f>
        <v>0</v>
      </c>
      <c r="Q149" s="212">
        <v>0</v>
      </c>
      <c r="R149" s="212">
        <f>Q149*H149</f>
        <v>0</v>
      </c>
      <c r="S149" s="212">
        <v>0</v>
      </c>
      <c r="T149" s="213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4" t="s">
        <v>132</v>
      </c>
      <c r="AT149" s="214" t="s">
        <v>128</v>
      </c>
      <c r="AU149" s="214" t="s">
        <v>81</v>
      </c>
      <c r="AY149" s="17" t="s">
        <v>127</v>
      </c>
      <c r="BE149" s="215">
        <f>IF(N149="základná",J149,0)</f>
        <v>0</v>
      </c>
      <c r="BF149" s="215">
        <f>IF(N149="znížená",J149,0)</f>
        <v>0</v>
      </c>
      <c r="BG149" s="215">
        <f>IF(N149="zákl. prenesená",J149,0)</f>
        <v>0</v>
      </c>
      <c r="BH149" s="215">
        <f>IF(N149="zníž. prenesená",J149,0)</f>
        <v>0</v>
      </c>
      <c r="BI149" s="215">
        <f>IF(N149="nulová",J149,0)</f>
        <v>0</v>
      </c>
      <c r="BJ149" s="17" t="s">
        <v>106</v>
      </c>
      <c r="BK149" s="216">
        <f>ROUND(I149*H149,3)</f>
        <v>0</v>
      </c>
      <c r="BL149" s="17" t="s">
        <v>132</v>
      </c>
      <c r="BM149" s="214" t="s">
        <v>152</v>
      </c>
    </row>
    <row r="150" spans="1:65" s="12" customFormat="1" ht="11.25">
      <c r="B150" s="217"/>
      <c r="C150" s="218"/>
      <c r="D150" s="219" t="s">
        <v>134</v>
      </c>
      <c r="E150" s="220" t="s">
        <v>1</v>
      </c>
      <c r="F150" s="221" t="s">
        <v>153</v>
      </c>
      <c r="G150" s="218"/>
      <c r="H150" s="220" t="s">
        <v>1</v>
      </c>
      <c r="I150" s="222"/>
      <c r="J150" s="218"/>
      <c r="K150" s="218"/>
      <c r="L150" s="223"/>
      <c r="M150" s="224"/>
      <c r="N150" s="225"/>
      <c r="O150" s="225"/>
      <c r="P150" s="225"/>
      <c r="Q150" s="225"/>
      <c r="R150" s="225"/>
      <c r="S150" s="225"/>
      <c r="T150" s="226"/>
      <c r="AT150" s="227" t="s">
        <v>134</v>
      </c>
      <c r="AU150" s="227" t="s">
        <v>81</v>
      </c>
      <c r="AV150" s="12" t="s">
        <v>81</v>
      </c>
      <c r="AW150" s="12" t="s">
        <v>31</v>
      </c>
      <c r="AX150" s="12" t="s">
        <v>76</v>
      </c>
      <c r="AY150" s="227" t="s">
        <v>127</v>
      </c>
    </row>
    <row r="151" spans="1:65" s="13" customFormat="1" ht="11.25">
      <c r="B151" s="228"/>
      <c r="C151" s="229"/>
      <c r="D151" s="219" t="s">
        <v>134</v>
      </c>
      <c r="E151" s="230" t="s">
        <v>1</v>
      </c>
      <c r="F151" s="231" t="s">
        <v>154</v>
      </c>
      <c r="G151" s="229"/>
      <c r="H151" s="232">
        <v>8.4</v>
      </c>
      <c r="I151" s="233"/>
      <c r="J151" s="229"/>
      <c r="K151" s="229"/>
      <c r="L151" s="234"/>
      <c r="M151" s="235"/>
      <c r="N151" s="236"/>
      <c r="O151" s="236"/>
      <c r="P151" s="236"/>
      <c r="Q151" s="236"/>
      <c r="R151" s="236"/>
      <c r="S151" s="236"/>
      <c r="T151" s="237"/>
      <c r="AT151" s="238" t="s">
        <v>134</v>
      </c>
      <c r="AU151" s="238" t="s">
        <v>81</v>
      </c>
      <c r="AV151" s="13" t="s">
        <v>106</v>
      </c>
      <c r="AW151" s="13" t="s">
        <v>31</v>
      </c>
      <c r="AX151" s="13" t="s">
        <v>76</v>
      </c>
      <c r="AY151" s="238" t="s">
        <v>127</v>
      </c>
    </row>
    <row r="152" spans="1:65" s="12" customFormat="1" ht="11.25">
      <c r="B152" s="217"/>
      <c r="C152" s="218"/>
      <c r="D152" s="219" t="s">
        <v>134</v>
      </c>
      <c r="E152" s="220" t="s">
        <v>1</v>
      </c>
      <c r="F152" s="221" t="s">
        <v>155</v>
      </c>
      <c r="G152" s="218"/>
      <c r="H152" s="220" t="s">
        <v>1</v>
      </c>
      <c r="I152" s="222"/>
      <c r="J152" s="218"/>
      <c r="K152" s="218"/>
      <c r="L152" s="223"/>
      <c r="M152" s="224"/>
      <c r="N152" s="225"/>
      <c r="O152" s="225"/>
      <c r="P152" s="225"/>
      <c r="Q152" s="225"/>
      <c r="R152" s="225"/>
      <c r="S152" s="225"/>
      <c r="T152" s="226"/>
      <c r="AT152" s="227" t="s">
        <v>134</v>
      </c>
      <c r="AU152" s="227" t="s">
        <v>81</v>
      </c>
      <c r="AV152" s="12" t="s">
        <v>81</v>
      </c>
      <c r="AW152" s="12" t="s">
        <v>31</v>
      </c>
      <c r="AX152" s="12" t="s">
        <v>76</v>
      </c>
      <c r="AY152" s="227" t="s">
        <v>127</v>
      </c>
    </row>
    <row r="153" spans="1:65" s="13" customFormat="1" ht="11.25">
      <c r="B153" s="228"/>
      <c r="C153" s="229"/>
      <c r="D153" s="219" t="s">
        <v>134</v>
      </c>
      <c r="E153" s="230" t="s">
        <v>1</v>
      </c>
      <c r="F153" s="231" t="s">
        <v>156</v>
      </c>
      <c r="G153" s="229"/>
      <c r="H153" s="232">
        <v>2.8130000000000002</v>
      </c>
      <c r="I153" s="233"/>
      <c r="J153" s="229"/>
      <c r="K153" s="229"/>
      <c r="L153" s="234"/>
      <c r="M153" s="235"/>
      <c r="N153" s="236"/>
      <c r="O153" s="236"/>
      <c r="P153" s="236"/>
      <c r="Q153" s="236"/>
      <c r="R153" s="236"/>
      <c r="S153" s="236"/>
      <c r="T153" s="237"/>
      <c r="AT153" s="238" t="s">
        <v>134</v>
      </c>
      <c r="AU153" s="238" t="s">
        <v>81</v>
      </c>
      <c r="AV153" s="13" t="s">
        <v>106</v>
      </c>
      <c r="AW153" s="13" t="s">
        <v>31</v>
      </c>
      <c r="AX153" s="13" t="s">
        <v>76</v>
      </c>
      <c r="AY153" s="238" t="s">
        <v>127</v>
      </c>
    </row>
    <row r="154" spans="1:65" s="14" customFormat="1" ht="11.25">
      <c r="B154" s="239"/>
      <c r="C154" s="240"/>
      <c r="D154" s="219" t="s">
        <v>134</v>
      </c>
      <c r="E154" s="241" t="s">
        <v>1</v>
      </c>
      <c r="F154" s="242" t="s">
        <v>137</v>
      </c>
      <c r="G154" s="240"/>
      <c r="H154" s="243">
        <v>11.212999999999999</v>
      </c>
      <c r="I154" s="244"/>
      <c r="J154" s="240"/>
      <c r="K154" s="240"/>
      <c r="L154" s="245"/>
      <c r="M154" s="246"/>
      <c r="N154" s="247"/>
      <c r="O154" s="247"/>
      <c r="P154" s="247"/>
      <c r="Q154" s="247"/>
      <c r="R154" s="247"/>
      <c r="S154" s="247"/>
      <c r="T154" s="248"/>
      <c r="AT154" s="249" t="s">
        <v>134</v>
      </c>
      <c r="AU154" s="249" t="s">
        <v>81</v>
      </c>
      <c r="AV154" s="14" t="s">
        <v>132</v>
      </c>
      <c r="AW154" s="14" t="s">
        <v>31</v>
      </c>
      <c r="AX154" s="14" t="s">
        <v>81</v>
      </c>
      <c r="AY154" s="249" t="s">
        <v>127</v>
      </c>
    </row>
    <row r="155" spans="1:65" s="2" customFormat="1" ht="16.5" customHeight="1">
      <c r="A155" s="34"/>
      <c r="B155" s="35"/>
      <c r="C155" s="203" t="s">
        <v>157</v>
      </c>
      <c r="D155" s="203" t="s">
        <v>128</v>
      </c>
      <c r="E155" s="204" t="s">
        <v>158</v>
      </c>
      <c r="F155" s="205" t="s">
        <v>159</v>
      </c>
      <c r="G155" s="206" t="s">
        <v>160</v>
      </c>
      <c r="H155" s="207">
        <v>6</v>
      </c>
      <c r="I155" s="208"/>
      <c r="J155" s="207">
        <f>ROUND(I155*H155,3)</f>
        <v>0</v>
      </c>
      <c r="K155" s="209"/>
      <c r="L155" s="39"/>
      <c r="M155" s="210" t="s">
        <v>1</v>
      </c>
      <c r="N155" s="211" t="s">
        <v>42</v>
      </c>
      <c r="O155" s="71"/>
      <c r="P155" s="212">
        <f>O155*H155</f>
        <v>0</v>
      </c>
      <c r="Q155" s="212">
        <v>0</v>
      </c>
      <c r="R155" s="212">
        <f>Q155*H155</f>
        <v>0</v>
      </c>
      <c r="S155" s="212">
        <v>0</v>
      </c>
      <c r="T155" s="213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4" t="s">
        <v>132</v>
      </c>
      <c r="AT155" s="214" t="s">
        <v>128</v>
      </c>
      <c r="AU155" s="214" t="s">
        <v>81</v>
      </c>
      <c r="AY155" s="17" t="s">
        <v>127</v>
      </c>
      <c r="BE155" s="215">
        <f>IF(N155="základná",J155,0)</f>
        <v>0</v>
      </c>
      <c r="BF155" s="215">
        <f>IF(N155="znížená",J155,0)</f>
        <v>0</v>
      </c>
      <c r="BG155" s="215">
        <f>IF(N155="zákl. prenesená",J155,0)</f>
        <v>0</v>
      </c>
      <c r="BH155" s="215">
        <f>IF(N155="zníž. prenesená",J155,0)</f>
        <v>0</v>
      </c>
      <c r="BI155" s="215">
        <f>IF(N155="nulová",J155,0)</f>
        <v>0</v>
      </c>
      <c r="BJ155" s="17" t="s">
        <v>106</v>
      </c>
      <c r="BK155" s="216">
        <f>ROUND(I155*H155,3)</f>
        <v>0</v>
      </c>
      <c r="BL155" s="17" t="s">
        <v>132</v>
      </c>
      <c r="BM155" s="214" t="s">
        <v>161</v>
      </c>
    </row>
    <row r="156" spans="1:65" s="2" customFormat="1" ht="24" customHeight="1">
      <c r="A156" s="34"/>
      <c r="B156" s="35"/>
      <c r="C156" s="250" t="s">
        <v>162</v>
      </c>
      <c r="D156" s="250" t="s">
        <v>163</v>
      </c>
      <c r="E156" s="251" t="s">
        <v>164</v>
      </c>
      <c r="F156" s="252" t="s">
        <v>165</v>
      </c>
      <c r="G156" s="253" t="s">
        <v>160</v>
      </c>
      <c r="H156" s="254">
        <v>6.06</v>
      </c>
      <c r="I156" s="255"/>
      <c r="J156" s="254">
        <f>ROUND(I156*H156,3)</f>
        <v>0</v>
      </c>
      <c r="K156" s="256"/>
      <c r="L156" s="257"/>
      <c r="M156" s="258" t="s">
        <v>1</v>
      </c>
      <c r="N156" s="259" t="s">
        <v>42</v>
      </c>
      <c r="O156" s="71"/>
      <c r="P156" s="212">
        <f>O156*H156</f>
        <v>0</v>
      </c>
      <c r="Q156" s="212">
        <v>0</v>
      </c>
      <c r="R156" s="212">
        <f>Q156*H156</f>
        <v>0</v>
      </c>
      <c r="S156" s="212">
        <v>0</v>
      </c>
      <c r="T156" s="213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4" t="s">
        <v>166</v>
      </c>
      <c r="AT156" s="214" t="s">
        <v>163</v>
      </c>
      <c r="AU156" s="214" t="s">
        <v>81</v>
      </c>
      <c r="AY156" s="17" t="s">
        <v>127</v>
      </c>
      <c r="BE156" s="215">
        <f>IF(N156="základná",J156,0)</f>
        <v>0</v>
      </c>
      <c r="BF156" s="215">
        <f>IF(N156="znížená",J156,0)</f>
        <v>0</v>
      </c>
      <c r="BG156" s="215">
        <f>IF(N156="zákl. prenesená",J156,0)</f>
        <v>0</v>
      </c>
      <c r="BH156" s="215">
        <f>IF(N156="zníž. prenesená",J156,0)</f>
        <v>0</v>
      </c>
      <c r="BI156" s="215">
        <f>IF(N156="nulová",J156,0)</f>
        <v>0</v>
      </c>
      <c r="BJ156" s="17" t="s">
        <v>106</v>
      </c>
      <c r="BK156" s="216">
        <f>ROUND(I156*H156,3)</f>
        <v>0</v>
      </c>
      <c r="BL156" s="17" t="s">
        <v>132</v>
      </c>
      <c r="BM156" s="214" t="s">
        <v>167</v>
      </c>
    </row>
    <row r="157" spans="1:65" s="13" customFormat="1" ht="11.25">
      <c r="B157" s="228"/>
      <c r="C157" s="229"/>
      <c r="D157" s="219" t="s">
        <v>134</v>
      </c>
      <c r="E157" s="230" t="s">
        <v>1</v>
      </c>
      <c r="F157" s="231" t="s">
        <v>168</v>
      </c>
      <c r="G157" s="229"/>
      <c r="H157" s="232">
        <v>6.06</v>
      </c>
      <c r="I157" s="233"/>
      <c r="J157" s="229"/>
      <c r="K157" s="229"/>
      <c r="L157" s="234"/>
      <c r="M157" s="235"/>
      <c r="N157" s="236"/>
      <c r="O157" s="236"/>
      <c r="P157" s="236"/>
      <c r="Q157" s="236"/>
      <c r="R157" s="236"/>
      <c r="S157" s="236"/>
      <c r="T157" s="237"/>
      <c r="AT157" s="238" t="s">
        <v>134</v>
      </c>
      <c r="AU157" s="238" t="s">
        <v>81</v>
      </c>
      <c r="AV157" s="13" t="s">
        <v>106</v>
      </c>
      <c r="AW157" s="13" t="s">
        <v>31</v>
      </c>
      <c r="AX157" s="13" t="s">
        <v>76</v>
      </c>
      <c r="AY157" s="238" t="s">
        <v>127</v>
      </c>
    </row>
    <row r="158" spans="1:65" s="14" customFormat="1" ht="11.25">
      <c r="B158" s="239"/>
      <c r="C158" s="240"/>
      <c r="D158" s="219" t="s">
        <v>134</v>
      </c>
      <c r="E158" s="241" t="s">
        <v>1</v>
      </c>
      <c r="F158" s="242" t="s">
        <v>137</v>
      </c>
      <c r="G158" s="240"/>
      <c r="H158" s="243">
        <v>6.06</v>
      </c>
      <c r="I158" s="244"/>
      <c r="J158" s="240"/>
      <c r="K158" s="240"/>
      <c r="L158" s="245"/>
      <c r="M158" s="246"/>
      <c r="N158" s="247"/>
      <c r="O158" s="247"/>
      <c r="P158" s="247"/>
      <c r="Q158" s="247"/>
      <c r="R158" s="247"/>
      <c r="S158" s="247"/>
      <c r="T158" s="248"/>
      <c r="AT158" s="249" t="s">
        <v>134</v>
      </c>
      <c r="AU158" s="249" t="s">
        <v>81</v>
      </c>
      <c r="AV158" s="14" t="s">
        <v>132</v>
      </c>
      <c r="AW158" s="14" t="s">
        <v>31</v>
      </c>
      <c r="AX158" s="14" t="s">
        <v>81</v>
      </c>
      <c r="AY158" s="249" t="s">
        <v>127</v>
      </c>
    </row>
    <row r="159" spans="1:65" s="2" customFormat="1" ht="24" customHeight="1">
      <c r="A159" s="34"/>
      <c r="B159" s="35"/>
      <c r="C159" s="203" t="s">
        <v>169</v>
      </c>
      <c r="D159" s="203" t="s">
        <v>128</v>
      </c>
      <c r="E159" s="204" t="s">
        <v>170</v>
      </c>
      <c r="F159" s="205" t="s">
        <v>171</v>
      </c>
      <c r="G159" s="206" t="s">
        <v>172</v>
      </c>
      <c r="H159" s="207">
        <v>13.2</v>
      </c>
      <c r="I159" s="208"/>
      <c r="J159" s="207">
        <f>ROUND(I159*H159,3)</f>
        <v>0</v>
      </c>
      <c r="K159" s="209"/>
      <c r="L159" s="39"/>
      <c r="M159" s="210" t="s">
        <v>1</v>
      </c>
      <c r="N159" s="211" t="s">
        <v>42</v>
      </c>
      <c r="O159" s="71"/>
      <c r="P159" s="212">
        <f>O159*H159</f>
        <v>0</v>
      </c>
      <c r="Q159" s="212">
        <v>0</v>
      </c>
      <c r="R159" s="212">
        <f>Q159*H159</f>
        <v>0</v>
      </c>
      <c r="S159" s="212">
        <v>0</v>
      </c>
      <c r="T159" s="213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4" t="s">
        <v>132</v>
      </c>
      <c r="AT159" s="214" t="s">
        <v>128</v>
      </c>
      <c r="AU159" s="214" t="s">
        <v>81</v>
      </c>
      <c r="AY159" s="17" t="s">
        <v>127</v>
      </c>
      <c r="BE159" s="215">
        <f>IF(N159="základná",J159,0)</f>
        <v>0</v>
      </c>
      <c r="BF159" s="215">
        <f>IF(N159="znížená",J159,0)</f>
        <v>0</v>
      </c>
      <c r="BG159" s="215">
        <f>IF(N159="zákl. prenesená",J159,0)</f>
        <v>0</v>
      </c>
      <c r="BH159" s="215">
        <f>IF(N159="zníž. prenesená",J159,0)</f>
        <v>0</v>
      </c>
      <c r="BI159" s="215">
        <f>IF(N159="nulová",J159,0)</f>
        <v>0</v>
      </c>
      <c r="BJ159" s="17" t="s">
        <v>106</v>
      </c>
      <c r="BK159" s="216">
        <f>ROUND(I159*H159,3)</f>
        <v>0</v>
      </c>
      <c r="BL159" s="17" t="s">
        <v>132</v>
      </c>
      <c r="BM159" s="214" t="s">
        <v>173</v>
      </c>
    </row>
    <row r="160" spans="1:65" s="13" customFormat="1" ht="11.25">
      <c r="B160" s="228"/>
      <c r="C160" s="229"/>
      <c r="D160" s="219" t="s">
        <v>134</v>
      </c>
      <c r="E160" s="230" t="s">
        <v>1</v>
      </c>
      <c r="F160" s="231" t="s">
        <v>174</v>
      </c>
      <c r="G160" s="229"/>
      <c r="H160" s="232">
        <v>13.2</v>
      </c>
      <c r="I160" s="233"/>
      <c r="J160" s="229"/>
      <c r="K160" s="229"/>
      <c r="L160" s="234"/>
      <c r="M160" s="235"/>
      <c r="N160" s="236"/>
      <c r="O160" s="236"/>
      <c r="P160" s="236"/>
      <c r="Q160" s="236"/>
      <c r="R160" s="236"/>
      <c r="S160" s="236"/>
      <c r="T160" s="237"/>
      <c r="AT160" s="238" t="s">
        <v>134</v>
      </c>
      <c r="AU160" s="238" t="s">
        <v>81</v>
      </c>
      <c r="AV160" s="13" t="s">
        <v>106</v>
      </c>
      <c r="AW160" s="13" t="s">
        <v>31</v>
      </c>
      <c r="AX160" s="13" t="s">
        <v>76</v>
      </c>
      <c r="AY160" s="238" t="s">
        <v>127</v>
      </c>
    </row>
    <row r="161" spans="1:65" s="14" customFormat="1" ht="11.25">
      <c r="B161" s="239"/>
      <c r="C161" s="240"/>
      <c r="D161" s="219" t="s">
        <v>134</v>
      </c>
      <c r="E161" s="241" t="s">
        <v>1</v>
      </c>
      <c r="F161" s="242" t="s">
        <v>137</v>
      </c>
      <c r="G161" s="240"/>
      <c r="H161" s="243">
        <v>13.2</v>
      </c>
      <c r="I161" s="244"/>
      <c r="J161" s="240"/>
      <c r="K161" s="240"/>
      <c r="L161" s="245"/>
      <c r="M161" s="246"/>
      <c r="N161" s="247"/>
      <c r="O161" s="247"/>
      <c r="P161" s="247"/>
      <c r="Q161" s="247"/>
      <c r="R161" s="247"/>
      <c r="S161" s="247"/>
      <c r="T161" s="248"/>
      <c r="AT161" s="249" t="s">
        <v>134</v>
      </c>
      <c r="AU161" s="249" t="s">
        <v>81</v>
      </c>
      <c r="AV161" s="14" t="s">
        <v>132</v>
      </c>
      <c r="AW161" s="14" t="s">
        <v>31</v>
      </c>
      <c r="AX161" s="14" t="s">
        <v>81</v>
      </c>
      <c r="AY161" s="249" t="s">
        <v>127</v>
      </c>
    </row>
    <row r="162" spans="1:65" s="11" customFormat="1" ht="25.9" customHeight="1">
      <c r="B162" s="189"/>
      <c r="C162" s="190"/>
      <c r="D162" s="191" t="s">
        <v>75</v>
      </c>
      <c r="E162" s="192" t="s">
        <v>162</v>
      </c>
      <c r="F162" s="192" t="s">
        <v>175</v>
      </c>
      <c r="G162" s="190"/>
      <c r="H162" s="190"/>
      <c r="I162" s="193"/>
      <c r="J162" s="194">
        <f>BK162</f>
        <v>0</v>
      </c>
      <c r="K162" s="190"/>
      <c r="L162" s="195"/>
      <c r="M162" s="196"/>
      <c r="N162" s="197"/>
      <c r="O162" s="197"/>
      <c r="P162" s="198">
        <f>SUM(P163:P283)</f>
        <v>0</v>
      </c>
      <c r="Q162" s="197"/>
      <c r="R162" s="198">
        <f>SUM(R163:R283)</f>
        <v>0</v>
      </c>
      <c r="S162" s="197"/>
      <c r="T162" s="199">
        <f>SUM(T163:T283)</f>
        <v>0</v>
      </c>
      <c r="AR162" s="200" t="s">
        <v>81</v>
      </c>
      <c r="AT162" s="201" t="s">
        <v>75</v>
      </c>
      <c r="AU162" s="201" t="s">
        <v>76</v>
      </c>
      <c r="AY162" s="200" t="s">
        <v>127</v>
      </c>
      <c r="BK162" s="202">
        <f>SUM(BK163:BK283)</f>
        <v>0</v>
      </c>
    </row>
    <row r="163" spans="1:65" s="2" customFormat="1" ht="16.5" customHeight="1">
      <c r="A163" s="34"/>
      <c r="B163" s="35"/>
      <c r="C163" s="203" t="s">
        <v>166</v>
      </c>
      <c r="D163" s="203" t="s">
        <v>128</v>
      </c>
      <c r="E163" s="204" t="s">
        <v>176</v>
      </c>
      <c r="F163" s="205" t="s">
        <v>177</v>
      </c>
      <c r="G163" s="206" t="s">
        <v>146</v>
      </c>
      <c r="H163" s="207">
        <v>114.3</v>
      </c>
      <c r="I163" s="208"/>
      <c r="J163" s="207">
        <f>ROUND(I163*H163,3)</f>
        <v>0</v>
      </c>
      <c r="K163" s="209"/>
      <c r="L163" s="39"/>
      <c r="M163" s="210" t="s">
        <v>1</v>
      </c>
      <c r="N163" s="211" t="s">
        <v>42</v>
      </c>
      <c r="O163" s="71"/>
      <c r="P163" s="212">
        <f>O163*H163</f>
        <v>0</v>
      </c>
      <c r="Q163" s="212">
        <v>0</v>
      </c>
      <c r="R163" s="212">
        <f>Q163*H163</f>
        <v>0</v>
      </c>
      <c r="S163" s="212">
        <v>0</v>
      </c>
      <c r="T163" s="213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4" t="s">
        <v>132</v>
      </c>
      <c r="AT163" s="214" t="s">
        <v>128</v>
      </c>
      <c r="AU163" s="214" t="s">
        <v>81</v>
      </c>
      <c r="AY163" s="17" t="s">
        <v>127</v>
      </c>
      <c r="BE163" s="215">
        <f>IF(N163="základná",J163,0)</f>
        <v>0</v>
      </c>
      <c r="BF163" s="215">
        <f>IF(N163="znížená",J163,0)</f>
        <v>0</v>
      </c>
      <c r="BG163" s="215">
        <f>IF(N163="zákl. prenesená",J163,0)</f>
        <v>0</v>
      </c>
      <c r="BH163" s="215">
        <f>IF(N163="zníž. prenesená",J163,0)</f>
        <v>0</v>
      </c>
      <c r="BI163" s="215">
        <f>IF(N163="nulová",J163,0)</f>
        <v>0</v>
      </c>
      <c r="BJ163" s="17" t="s">
        <v>106</v>
      </c>
      <c r="BK163" s="216">
        <f>ROUND(I163*H163,3)</f>
        <v>0</v>
      </c>
      <c r="BL163" s="17" t="s">
        <v>132</v>
      </c>
      <c r="BM163" s="214" t="s">
        <v>178</v>
      </c>
    </row>
    <row r="164" spans="1:65" s="2" customFormat="1" ht="24" customHeight="1">
      <c r="A164" s="34"/>
      <c r="B164" s="35"/>
      <c r="C164" s="203" t="s">
        <v>179</v>
      </c>
      <c r="D164" s="203" t="s">
        <v>128</v>
      </c>
      <c r="E164" s="204" t="s">
        <v>180</v>
      </c>
      <c r="F164" s="205" t="s">
        <v>181</v>
      </c>
      <c r="G164" s="206" t="s">
        <v>146</v>
      </c>
      <c r="H164" s="207">
        <v>114.3</v>
      </c>
      <c r="I164" s="208"/>
      <c r="J164" s="207">
        <f>ROUND(I164*H164,3)</f>
        <v>0</v>
      </c>
      <c r="K164" s="209"/>
      <c r="L164" s="39"/>
      <c r="M164" s="210" t="s">
        <v>1</v>
      </c>
      <c r="N164" s="211" t="s">
        <v>42</v>
      </c>
      <c r="O164" s="71"/>
      <c r="P164" s="212">
        <f>O164*H164</f>
        <v>0</v>
      </c>
      <c r="Q164" s="212">
        <v>0</v>
      </c>
      <c r="R164" s="212">
        <f>Q164*H164</f>
        <v>0</v>
      </c>
      <c r="S164" s="212">
        <v>0</v>
      </c>
      <c r="T164" s="213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4" t="s">
        <v>132</v>
      </c>
      <c r="AT164" s="214" t="s">
        <v>128</v>
      </c>
      <c r="AU164" s="214" t="s">
        <v>81</v>
      </c>
      <c r="AY164" s="17" t="s">
        <v>127</v>
      </c>
      <c r="BE164" s="215">
        <f>IF(N164="základná",J164,0)</f>
        <v>0</v>
      </c>
      <c r="BF164" s="215">
        <f>IF(N164="znížená",J164,0)</f>
        <v>0</v>
      </c>
      <c r="BG164" s="215">
        <f>IF(N164="zákl. prenesená",J164,0)</f>
        <v>0</v>
      </c>
      <c r="BH164" s="215">
        <f>IF(N164="zníž. prenesená",J164,0)</f>
        <v>0</v>
      </c>
      <c r="BI164" s="215">
        <f>IF(N164="nulová",J164,0)</f>
        <v>0</v>
      </c>
      <c r="BJ164" s="17" t="s">
        <v>106</v>
      </c>
      <c r="BK164" s="216">
        <f>ROUND(I164*H164,3)</f>
        <v>0</v>
      </c>
      <c r="BL164" s="17" t="s">
        <v>132</v>
      </c>
      <c r="BM164" s="214" t="s">
        <v>182</v>
      </c>
    </row>
    <row r="165" spans="1:65" s="13" customFormat="1" ht="11.25">
      <c r="B165" s="228"/>
      <c r="C165" s="229"/>
      <c r="D165" s="219" t="s">
        <v>134</v>
      </c>
      <c r="E165" s="230" t="s">
        <v>1</v>
      </c>
      <c r="F165" s="231" t="s">
        <v>183</v>
      </c>
      <c r="G165" s="229"/>
      <c r="H165" s="232">
        <v>13.5</v>
      </c>
      <c r="I165" s="233"/>
      <c r="J165" s="229"/>
      <c r="K165" s="229"/>
      <c r="L165" s="234"/>
      <c r="M165" s="235"/>
      <c r="N165" s="236"/>
      <c r="O165" s="236"/>
      <c r="P165" s="236"/>
      <c r="Q165" s="236"/>
      <c r="R165" s="236"/>
      <c r="S165" s="236"/>
      <c r="T165" s="237"/>
      <c r="AT165" s="238" t="s">
        <v>134</v>
      </c>
      <c r="AU165" s="238" t="s">
        <v>81</v>
      </c>
      <c r="AV165" s="13" t="s">
        <v>106</v>
      </c>
      <c r="AW165" s="13" t="s">
        <v>31</v>
      </c>
      <c r="AX165" s="13" t="s">
        <v>76</v>
      </c>
      <c r="AY165" s="238" t="s">
        <v>127</v>
      </c>
    </row>
    <row r="166" spans="1:65" s="13" customFormat="1" ht="11.25">
      <c r="B166" s="228"/>
      <c r="C166" s="229"/>
      <c r="D166" s="219" t="s">
        <v>134</v>
      </c>
      <c r="E166" s="230" t="s">
        <v>1</v>
      </c>
      <c r="F166" s="231" t="s">
        <v>184</v>
      </c>
      <c r="G166" s="229"/>
      <c r="H166" s="232">
        <v>100.8</v>
      </c>
      <c r="I166" s="233"/>
      <c r="J166" s="229"/>
      <c r="K166" s="229"/>
      <c r="L166" s="234"/>
      <c r="M166" s="235"/>
      <c r="N166" s="236"/>
      <c r="O166" s="236"/>
      <c r="P166" s="236"/>
      <c r="Q166" s="236"/>
      <c r="R166" s="236"/>
      <c r="S166" s="236"/>
      <c r="T166" s="237"/>
      <c r="AT166" s="238" t="s">
        <v>134</v>
      </c>
      <c r="AU166" s="238" t="s">
        <v>81</v>
      </c>
      <c r="AV166" s="13" t="s">
        <v>106</v>
      </c>
      <c r="AW166" s="13" t="s">
        <v>31</v>
      </c>
      <c r="AX166" s="13" t="s">
        <v>76</v>
      </c>
      <c r="AY166" s="238" t="s">
        <v>127</v>
      </c>
    </row>
    <row r="167" spans="1:65" s="14" customFormat="1" ht="11.25">
      <c r="B167" s="239"/>
      <c r="C167" s="240"/>
      <c r="D167" s="219" t="s">
        <v>134</v>
      </c>
      <c r="E167" s="241" t="s">
        <v>1</v>
      </c>
      <c r="F167" s="242" t="s">
        <v>137</v>
      </c>
      <c r="G167" s="240"/>
      <c r="H167" s="243">
        <v>114.3</v>
      </c>
      <c r="I167" s="244"/>
      <c r="J167" s="240"/>
      <c r="K167" s="240"/>
      <c r="L167" s="245"/>
      <c r="M167" s="246"/>
      <c r="N167" s="247"/>
      <c r="O167" s="247"/>
      <c r="P167" s="247"/>
      <c r="Q167" s="247"/>
      <c r="R167" s="247"/>
      <c r="S167" s="247"/>
      <c r="T167" s="248"/>
      <c r="AT167" s="249" t="s">
        <v>134</v>
      </c>
      <c r="AU167" s="249" t="s">
        <v>81</v>
      </c>
      <c r="AV167" s="14" t="s">
        <v>132</v>
      </c>
      <c r="AW167" s="14" t="s">
        <v>31</v>
      </c>
      <c r="AX167" s="14" t="s">
        <v>81</v>
      </c>
      <c r="AY167" s="249" t="s">
        <v>127</v>
      </c>
    </row>
    <row r="168" spans="1:65" s="2" customFormat="1" ht="24" customHeight="1">
      <c r="A168" s="34"/>
      <c r="B168" s="35"/>
      <c r="C168" s="203" t="s">
        <v>185</v>
      </c>
      <c r="D168" s="203" t="s">
        <v>128</v>
      </c>
      <c r="E168" s="204" t="s">
        <v>186</v>
      </c>
      <c r="F168" s="205" t="s">
        <v>187</v>
      </c>
      <c r="G168" s="206" t="s">
        <v>146</v>
      </c>
      <c r="H168" s="207">
        <v>1019.659</v>
      </c>
      <c r="I168" s="208"/>
      <c r="J168" s="207">
        <f>ROUND(I168*H168,3)</f>
        <v>0</v>
      </c>
      <c r="K168" s="209"/>
      <c r="L168" s="39"/>
      <c r="M168" s="210" t="s">
        <v>1</v>
      </c>
      <c r="N168" s="211" t="s">
        <v>42</v>
      </c>
      <c r="O168" s="71"/>
      <c r="P168" s="212">
        <f>O168*H168</f>
        <v>0</v>
      </c>
      <c r="Q168" s="212">
        <v>0</v>
      </c>
      <c r="R168" s="212">
        <f>Q168*H168</f>
        <v>0</v>
      </c>
      <c r="S168" s="212">
        <v>0</v>
      </c>
      <c r="T168" s="213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4" t="s">
        <v>132</v>
      </c>
      <c r="AT168" s="214" t="s">
        <v>128</v>
      </c>
      <c r="AU168" s="214" t="s">
        <v>81</v>
      </c>
      <c r="AY168" s="17" t="s">
        <v>127</v>
      </c>
      <c r="BE168" s="215">
        <f>IF(N168="základná",J168,0)</f>
        <v>0</v>
      </c>
      <c r="BF168" s="215">
        <f>IF(N168="znížená",J168,0)</f>
        <v>0</v>
      </c>
      <c r="BG168" s="215">
        <f>IF(N168="zákl. prenesená",J168,0)</f>
        <v>0</v>
      </c>
      <c r="BH168" s="215">
        <f>IF(N168="zníž. prenesená",J168,0)</f>
        <v>0</v>
      </c>
      <c r="BI168" s="215">
        <f>IF(N168="nulová",J168,0)</f>
        <v>0</v>
      </c>
      <c r="BJ168" s="17" t="s">
        <v>106</v>
      </c>
      <c r="BK168" s="216">
        <f>ROUND(I168*H168,3)</f>
        <v>0</v>
      </c>
      <c r="BL168" s="17" t="s">
        <v>132</v>
      </c>
      <c r="BM168" s="214" t="s">
        <v>188</v>
      </c>
    </row>
    <row r="169" spans="1:65" s="12" customFormat="1" ht="11.25">
      <c r="B169" s="217"/>
      <c r="C169" s="218"/>
      <c r="D169" s="219" t="s">
        <v>134</v>
      </c>
      <c r="E169" s="220" t="s">
        <v>1</v>
      </c>
      <c r="F169" s="221" t="s">
        <v>189</v>
      </c>
      <c r="G169" s="218"/>
      <c r="H169" s="220" t="s">
        <v>1</v>
      </c>
      <c r="I169" s="222"/>
      <c r="J169" s="218"/>
      <c r="K169" s="218"/>
      <c r="L169" s="223"/>
      <c r="M169" s="224"/>
      <c r="N169" s="225"/>
      <c r="O169" s="225"/>
      <c r="P169" s="225"/>
      <c r="Q169" s="225"/>
      <c r="R169" s="225"/>
      <c r="S169" s="225"/>
      <c r="T169" s="226"/>
      <c r="AT169" s="227" t="s">
        <v>134</v>
      </c>
      <c r="AU169" s="227" t="s">
        <v>81</v>
      </c>
      <c r="AV169" s="12" t="s">
        <v>81</v>
      </c>
      <c r="AW169" s="12" t="s">
        <v>31</v>
      </c>
      <c r="AX169" s="12" t="s">
        <v>76</v>
      </c>
      <c r="AY169" s="227" t="s">
        <v>127</v>
      </c>
    </row>
    <row r="170" spans="1:65" s="13" customFormat="1" ht="11.25">
      <c r="B170" s="228"/>
      <c r="C170" s="229"/>
      <c r="D170" s="219" t="s">
        <v>134</v>
      </c>
      <c r="E170" s="230" t="s">
        <v>1</v>
      </c>
      <c r="F170" s="231" t="s">
        <v>190</v>
      </c>
      <c r="G170" s="229"/>
      <c r="H170" s="232">
        <v>610.95000000000005</v>
      </c>
      <c r="I170" s="233"/>
      <c r="J170" s="229"/>
      <c r="K170" s="229"/>
      <c r="L170" s="234"/>
      <c r="M170" s="235"/>
      <c r="N170" s="236"/>
      <c r="O170" s="236"/>
      <c r="P170" s="236"/>
      <c r="Q170" s="236"/>
      <c r="R170" s="236"/>
      <c r="S170" s="236"/>
      <c r="T170" s="237"/>
      <c r="AT170" s="238" t="s">
        <v>134</v>
      </c>
      <c r="AU170" s="238" t="s">
        <v>81</v>
      </c>
      <c r="AV170" s="13" t="s">
        <v>106</v>
      </c>
      <c r="AW170" s="13" t="s">
        <v>31</v>
      </c>
      <c r="AX170" s="13" t="s">
        <v>76</v>
      </c>
      <c r="AY170" s="238" t="s">
        <v>127</v>
      </c>
    </row>
    <row r="171" spans="1:65" s="13" customFormat="1" ht="11.25">
      <c r="B171" s="228"/>
      <c r="C171" s="229"/>
      <c r="D171" s="219" t="s">
        <v>134</v>
      </c>
      <c r="E171" s="230" t="s">
        <v>1</v>
      </c>
      <c r="F171" s="231" t="s">
        <v>191</v>
      </c>
      <c r="G171" s="229"/>
      <c r="H171" s="232">
        <v>208.995</v>
      </c>
      <c r="I171" s="233"/>
      <c r="J171" s="229"/>
      <c r="K171" s="229"/>
      <c r="L171" s="234"/>
      <c r="M171" s="235"/>
      <c r="N171" s="236"/>
      <c r="O171" s="236"/>
      <c r="P171" s="236"/>
      <c r="Q171" s="236"/>
      <c r="R171" s="236"/>
      <c r="S171" s="236"/>
      <c r="T171" s="237"/>
      <c r="AT171" s="238" t="s">
        <v>134</v>
      </c>
      <c r="AU171" s="238" t="s">
        <v>81</v>
      </c>
      <c r="AV171" s="13" t="s">
        <v>106</v>
      </c>
      <c r="AW171" s="13" t="s">
        <v>31</v>
      </c>
      <c r="AX171" s="13" t="s">
        <v>76</v>
      </c>
      <c r="AY171" s="238" t="s">
        <v>127</v>
      </c>
    </row>
    <row r="172" spans="1:65" s="13" customFormat="1" ht="11.25">
      <c r="B172" s="228"/>
      <c r="C172" s="229"/>
      <c r="D172" s="219" t="s">
        <v>134</v>
      </c>
      <c r="E172" s="230" t="s">
        <v>1</v>
      </c>
      <c r="F172" s="231" t="s">
        <v>192</v>
      </c>
      <c r="G172" s="229"/>
      <c r="H172" s="232">
        <v>120.57</v>
      </c>
      <c r="I172" s="233"/>
      <c r="J172" s="229"/>
      <c r="K172" s="229"/>
      <c r="L172" s="234"/>
      <c r="M172" s="235"/>
      <c r="N172" s="236"/>
      <c r="O172" s="236"/>
      <c r="P172" s="236"/>
      <c r="Q172" s="236"/>
      <c r="R172" s="236"/>
      <c r="S172" s="236"/>
      <c r="T172" s="237"/>
      <c r="AT172" s="238" t="s">
        <v>134</v>
      </c>
      <c r="AU172" s="238" t="s">
        <v>81</v>
      </c>
      <c r="AV172" s="13" t="s">
        <v>106</v>
      </c>
      <c r="AW172" s="13" t="s">
        <v>31</v>
      </c>
      <c r="AX172" s="13" t="s">
        <v>76</v>
      </c>
      <c r="AY172" s="238" t="s">
        <v>127</v>
      </c>
    </row>
    <row r="173" spans="1:65" s="13" customFormat="1" ht="11.25">
      <c r="B173" s="228"/>
      <c r="C173" s="229"/>
      <c r="D173" s="219" t="s">
        <v>134</v>
      </c>
      <c r="E173" s="230" t="s">
        <v>1</v>
      </c>
      <c r="F173" s="231" t="s">
        <v>193</v>
      </c>
      <c r="G173" s="229"/>
      <c r="H173" s="232">
        <v>8.3439999999999994</v>
      </c>
      <c r="I173" s="233"/>
      <c r="J173" s="229"/>
      <c r="K173" s="229"/>
      <c r="L173" s="234"/>
      <c r="M173" s="235"/>
      <c r="N173" s="236"/>
      <c r="O173" s="236"/>
      <c r="P173" s="236"/>
      <c r="Q173" s="236"/>
      <c r="R173" s="236"/>
      <c r="S173" s="236"/>
      <c r="T173" s="237"/>
      <c r="AT173" s="238" t="s">
        <v>134</v>
      </c>
      <c r="AU173" s="238" t="s">
        <v>81</v>
      </c>
      <c r="AV173" s="13" t="s">
        <v>106</v>
      </c>
      <c r="AW173" s="13" t="s">
        <v>31</v>
      </c>
      <c r="AX173" s="13" t="s">
        <v>76</v>
      </c>
      <c r="AY173" s="238" t="s">
        <v>127</v>
      </c>
    </row>
    <row r="174" spans="1:65" s="12" customFormat="1" ht="11.25">
      <c r="B174" s="217"/>
      <c r="C174" s="218"/>
      <c r="D174" s="219" t="s">
        <v>134</v>
      </c>
      <c r="E174" s="220" t="s">
        <v>1</v>
      </c>
      <c r="F174" s="221" t="s">
        <v>194</v>
      </c>
      <c r="G174" s="218"/>
      <c r="H174" s="220" t="s">
        <v>1</v>
      </c>
      <c r="I174" s="222"/>
      <c r="J174" s="218"/>
      <c r="K174" s="218"/>
      <c r="L174" s="223"/>
      <c r="M174" s="224"/>
      <c r="N174" s="225"/>
      <c r="O174" s="225"/>
      <c r="P174" s="225"/>
      <c r="Q174" s="225"/>
      <c r="R174" s="225"/>
      <c r="S174" s="225"/>
      <c r="T174" s="226"/>
      <c r="AT174" s="227" t="s">
        <v>134</v>
      </c>
      <c r="AU174" s="227" t="s">
        <v>81</v>
      </c>
      <c r="AV174" s="12" t="s">
        <v>81</v>
      </c>
      <c r="AW174" s="12" t="s">
        <v>31</v>
      </c>
      <c r="AX174" s="12" t="s">
        <v>76</v>
      </c>
      <c r="AY174" s="227" t="s">
        <v>127</v>
      </c>
    </row>
    <row r="175" spans="1:65" s="13" customFormat="1" ht="11.25">
      <c r="B175" s="228"/>
      <c r="C175" s="229"/>
      <c r="D175" s="219" t="s">
        <v>134</v>
      </c>
      <c r="E175" s="230" t="s">
        <v>1</v>
      </c>
      <c r="F175" s="231" t="s">
        <v>195</v>
      </c>
      <c r="G175" s="229"/>
      <c r="H175" s="232">
        <v>7.8</v>
      </c>
      <c r="I175" s="233"/>
      <c r="J175" s="229"/>
      <c r="K175" s="229"/>
      <c r="L175" s="234"/>
      <c r="M175" s="235"/>
      <c r="N175" s="236"/>
      <c r="O175" s="236"/>
      <c r="P175" s="236"/>
      <c r="Q175" s="236"/>
      <c r="R175" s="236"/>
      <c r="S175" s="236"/>
      <c r="T175" s="237"/>
      <c r="AT175" s="238" t="s">
        <v>134</v>
      </c>
      <c r="AU175" s="238" t="s">
        <v>81</v>
      </c>
      <c r="AV175" s="13" t="s">
        <v>106</v>
      </c>
      <c r="AW175" s="13" t="s">
        <v>31</v>
      </c>
      <c r="AX175" s="13" t="s">
        <v>76</v>
      </c>
      <c r="AY175" s="238" t="s">
        <v>127</v>
      </c>
    </row>
    <row r="176" spans="1:65" s="13" customFormat="1" ht="11.25">
      <c r="B176" s="228"/>
      <c r="C176" s="229"/>
      <c r="D176" s="219" t="s">
        <v>134</v>
      </c>
      <c r="E176" s="230" t="s">
        <v>1</v>
      </c>
      <c r="F176" s="231" t="s">
        <v>196</v>
      </c>
      <c r="G176" s="229"/>
      <c r="H176" s="232">
        <v>4.7249999999999996</v>
      </c>
      <c r="I176" s="233"/>
      <c r="J176" s="229"/>
      <c r="K176" s="229"/>
      <c r="L176" s="234"/>
      <c r="M176" s="235"/>
      <c r="N176" s="236"/>
      <c r="O176" s="236"/>
      <c r="P176" s="236"/>
      <c r="Q176" s="236"/>
      <c r="R176" s="236"/>
      <c r="S176" s="236"/>
      <c r="T176" s="237"/>
      <c r="AT176" s="238" t="s">
        <v>134</v>
      </c>
      <c r="AU176" s="238" t="s">
        <v>81</v>
      </c>
      <c r="AV176" s="13" t="s">
        <v>106</v>
      </c>
      <c r="AW176" s="13" t="s">
        <v>31</v>
      </c>
      <c r="AX176" s="13" t="s">
        <v>76</v>
      </c>
      <c r="AY176" s="238" t="s">
        <v>127</v>
      </c>
    </row>
    <row r="177" spans="1:65" s="13" customFormat="1" ht="11.25">
      <c r="B177" s="228"/>
      <c r="C177" s="229"/>
      <c r="D177" s="219" t="s">
        <v>134</v>
      </c>
      <c r="E177" s="230" t="s">
        <v>1</v>
      </c>
      <c r="F177" s="231" t="s">
        <v>197</v>
      </c>
      <c r="G177" s="229"/>
      <c r="H177" s="232">
        <v>29.13</v>
      </c>
      <c r="I177" s="233"/>
      <c r="J177" s="229"/>
      <c r="K177" s="229"/>
      <c r="L177" s="234"/>
      <c r="M177" s="235"/>
      <c r="N177" s="236"/>
      <c r="O177" s="236"/>
      <c r="P177" s="236"/>
      <c r="Q177" s="236"/>
      <c r="R177" s="236"/>
      <c r="S177" s="236"/>
      <c r="T177" s="237"/>
      <c r="AT177" s="238" t="s">
        <v>134</v>
      </c>
      <c r="AU177" s="238" t="s">
        <v>81</v>
      </c>
      <c r="AV177" s="13" t="s">
        <v>106</v>
      </c>
      <c r="AW177" s="13" t="s">
        <v>31</v>
      </c>
      <c r="AX177" s="13" t="s">
        <v>76</v>
      </c>
      <c r="AY177" s="238" t="s">
        <v>127</v>
      </c>
    </row>
    <row r="178" spans="1:65" s="13" customFormat="1" ht="11.25">
      <c r="B178" s="228"/>
      <c r="C178" s="229"/>
      <c r="D178" s="219" t="s">
        <v>134</v>
      </c>
      <c r="E178" s="230" t="s">
        <v>1</v>
      </c>
      <c r="F178" s="231" t="s">
        <v>198</v>
      </c>
      <c r="G178" s="229"/>
      <c r="H178" s="232">
        <v>0.82499999999999996</v>
      </c>
      <c r="I178" s="233"/>
      <c r="J178" s="229"/>
      <c r="K178" s="229"/>
      <c r="L178" s="234"/>
      <c r="M178" s="235"/>
      <c r="N178" s="236"/>
      <c r="O178" s="236"/>
      <c r="P178" s="236"/>
      <c r="Q178" s="236"/>
      <c r="R178" s="236"/>
      <c r="S178" s="236"/>
      <c r="T178" s="237"/>
      <c r="AT178" s="238" t="s">
        <v>134</v>
      </c>
      <c r="AU178" s="238" t="s">
        <v>81</v>
      </c>
      <c r="AV178" s="13" t="s">
        <v>106</v>
      </c>
      <c r="AW178" s="13" t="s">
        <v>31</v>
      </c>
      <c r="AX178" s="13" t="s">
        <v>76</v>
      </c>
      <c r="AY178" s="238" t="s">
        <v>127</v>
      </c>
    </row>
    <row r="179" spans="1:65" s="12" customFormat="1" ht="11.25">
      <c r="B179" s="217"/>
      <c r="C179" s="218"/>
      <c r="D179" s="219" t="s">
        <v>134</v>
      </c>
      <c r="E179" s="220" t="s">
        <v>1</v>
      </c>
      <c r="F179" s="221" t="s">
        <v>199</v>
      </c>
      <c r="G179" s="218"/>
      <c r="H179" s="220" t="s">
        <v>1</v>
      </c>
      <c r="I179" s="222"/>
      <c r="J179" s="218"/>
      <c r="K179" s="218"/>
      <c r="L179" s="223"/>
      <c r="M179" s="224"/>
      <c r="N179" s="225"/>
      <c r="O179" s="225"/>
      <c r="P179" s="225"/>
      <c r="Q179" s="225"/>
      <c r="R179" s="225"/>
      <c r="S179" s="225"/>
      <c r="T179" s="226"/>
      <c r="AT179" s="227" t="s">
        <v>134</v>
      </c>
      <c r="AU179" s="227" t="s">
        <v>81</v>
      </c>
      <c r="AV179" s="12" t="s">
        <v>81</v>
      </c>
      <c r="AW179" s="12" t="s">
        <v>31</v>
      </c>
      <c r="AX179" s="12" t="s">
        <v>76</v>
      </c>
      <c r="AY179" s="227" t="s">
        <v>127</v>
      </c>
    </row>
    <row r="180" spans="1:65" s="13" customFormat="1" ht="11.25">
      <c r="B180" s="228"/>
      <c r="C180" s="229"/>
      <c r="D180" s="219" t="s">
        <v>134</v>
      </c>
      <c r="E180" s="230" t="s">
        <v>1</v>
      </c>
      <c r="F180" s="231" t="s">
        <v>200</v>
      </c>
      <c r="G180" s="229"/>
      <c r="H180" s="232">
        <v>28.32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134</v>
      </c>
      <c r="AU180" s="238" t="s">
        <v>81</v>
      </c>
      <c r="AV180" s="13" t="s">
        <v>106</v>
      </c>
      <c r="AW180" s="13" t="s">
        <v>31</v>
      </c>
      <c r="AX180" s="13" t="s">
        <v>76</v>
      </c>
      <c r="AY180" s="238" t="s">
        <v>127</v>
      </c>
    </row>
    <row r="181" spans="1:65" s="14" customFormat="1" ht="11.25">
      <c r="B181" s="239"/>
      <c r="C181" s="240"/>
      <c r="D181" s="219" t="s">
        <v>134</v>
      </c>
      <c r="E181" s="241" t="s">
        <v>1</v>
      </c>
      <c r="F181" s="242" t="s">
        <v>137</v>
      </c>
      <c r="G181" s="240"/>
      <c r="H181" s="243">
        <v>1019.659</v>
      </c>
      <c r="I181" s="244"/>
      <c r="J181" s="240"/>
      <c r="K181" s="240"/>
      <c r="L181" s="245"/>
      <c r="M181" s="246"/>
      <c r="N181" s="247"/>
      <c r="O181" s="247"/>
      <c r="P181" s="247"/>
      <c r="Q181" s="247"/>
      <c r="R181" s="247"/>
      <c r="S181" s="247"/>
      <c r="T181" s="248"/>
      <c r="AT181" s="249" t="s">
        <v>134</v>
      </c>
      <c r="AU181" s="249" t="s">
        <v>81</v>
      </c>
      <c r="AV181" s="14" t="s">
        <v>132</v>
      </c>
      <c r="AW181" s="14" t="s">
        <v>31</v>
      </c>
      <c r="AX181" s="14" t="s">
        <v>81</v>
      </c>
      <c r="AY181" s="249" t="s">
        <v>127</v>
      </c>
    </row>
    <row r="182" spans="1:65" s="2" customFormat="1" ht="16.5" customHeight="1">
      <c r="A182" s="34"/>
      <c r="B182" s="35"/>
      <c r="C182" s="250" t="s">
        <v>201</v>
      </c>
      <c r="D182" s="250" t="s">
        <v>163</v>
      </c>
      <c r="E182" s="251" t="s">
        <v>202</v>
      </c>
      <c r="F182" s="252" t="s">
        <v>203</v>
      </c>
      <c r="G182" s="253" t="s">
        <v>172</v>
      </c>
      <c r="H182" s="254">
        <v>82.48</v>
      </c>
      <c r="I182" s="255"/>
      <c r="J182" s="254">
        <f>ROUND(I182*H182,3)</f>
        <v>0</v>
      </c>
      <c r="K182" s="256"/>
      <c r="L182" s="257"/>
      <c r="M182" s="258" t="s">
        <v>1</v>
      </c>
      <c r="N182" s="259" t="s">
        <v>42</v>
      </c>
      <c r="O182" s="71"/>
      <c r="P182" s="212">
        <f>O182*H182</f>
        <v>0</v>
      </c>
      <c r="Q182" s="212">
        <v>0</v>
      </c>
      <c r="R182" s="212">
        <f>Q182*H182</f>
        <v>0</v>
      </c>
      <c r="S182" s="212">
        <v>0</v>
      </c>
      <c r="T182" s="213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4" t="s">
        <v>166</v>
      </c>
      <c r="AT182" s="214" t="s">
        <v>163</v>
      </c>
      <c r="AU182" s="214" t="s">
        <v>81</v>
      </c>
      <c r="AY182" s="17" t="s">
        <v>127</v>
      </c>
      <c r="BE182" s="215">
        <f>IF(N182="základná",J182,0)</f>
        <v>0</v>
      </c>
      <c r="BF182" s="215">
        <f>IF(N182="znížená",J182,0)</f>
        <v>0</v>
      </c>
      <c r="BG182" s="215">
        <f>IF(N182="zákl. prenesená",J182,0)</f>
        <v>0</v>
      </c>
      <c r="BH182" s="215">
        <f>IF(N182="zníž. prenesená",J182,0)</f>
        <v>0</v>
      </c>
      <c r="BI182" s="215">
        <f>IF(N182="nulová",J182,0)</f>
        <v>0</v>
      </c>
      <c r="BJ182" s="17" t="s">
        <v>106</v>
      </c>
      <c r="BK182" s="216">
        <f>ROUND(I182*H182,3)</f>
        <v>0</v>
      </c>
      <c r="BL182" s="17" t="s">
        <v>132</v>
      </c>
      <c r="BM182" s="214" t="s">
        <v>204</v>
      </c>
    </row>
    <row r="183" spans="1:65" s="13" customFormat="1" ht="11.25">
      <c r="B183" s="228"/>
      <c r="C183" s="229"/>
      <c r="D183" s="219" t="s">
        <v>134</v>
      </c>
      <c r="E183" s="230" t="s">
        <v>1</v>
      </c>
      <c r="F183" s="231" t="s">
        <v>205</v>
      </c>
      <c r="G183" s="229"/>
      <c r="H183" s="232">
        <v>82.48</v>
      </c>
      <c r="I183" s="233"/>
      <c r="J183" s="229"/>
      <c r="K183" s="229"/>
      <c r="L183" s="234"/>
      <c r="M183" s="235"/>
      <c r="N183" s="236"/>
      <c r="O183" s="236"/>
      <c r="P183" s="236"/>
      <c r="Q183" s="236"/>
      <c r="R183" s="236"/>
      <c r="S183" s="236"/>
      <c r="T183" s="237"/>
      <c r="AT183" s="238" t="s">
        <v>134</v>
      </c>
      <c r="AU183" s="238" t="s">
        <v>81</v>
      </c>
      <c r="AV183" s="13" t="s">
        <v>106</v>
      </c>
      <c r="AW183" s="13" t="s">
        <v>31</v>
      </c>
      <c r="AX183" s="13" t="s">
        <v>76</v>
      </c>
      <c r="AY183" s="238" t="s">
        <v>127</v>
      </c>
    </row>
    <row r="184" spans="1:65" s="14" customFormat="1" ht="11.25">
      <c r="B184" s="239"/>
      <c r="C184" s="240"/>
      <c r="D184" s="219" t="s">
        <v>134</v>
      </c>
      <c r="E184" s="241" t="s">
        <v>1</v>
      </c>
      <c r="F184" s="242" t="s">
        <v>137</v>
      </c>
      <c r="G184" s="240"/>
      <c r="H184" s="243">
        <v>82.48</v>
      </c>
      <c r="I184" s="244"/>
      <c r="J184" s="240"/>
      <c r="K184" s="240"/>
      <c r="L184" s="245"/>
      <c r="M184" s="246"/>
      <c r="N184" s="247"/>
      <c r="O184" s="247"/>
      <c r="P184" s="247"/>
      <c r="Q184" s="247"/>
      <c r="R184" s="247"/>
      <c r="S184" s="247"/>
      <c r="T184" s="248"/>
      <c r="AT184" s="249" t="s">
        <v>134</v>
      </c>
      <c r="AU184" s="249" t="s">
        <v>81</v>
      </c>
      <c r="AV184" s="14" t="s">
        <v>132</v>
      </c>
      <c r="AW184" s="14" t="s">
        <v>31</v>
      </c>
      <c r="AX184" s="14" t="s">
        <v>81</v>
      </c>
      <c r="AY184" s="249" t="s">
        <v>127</v>
      </c>
    </row>
    <row r="185" spans="1:65" s="2" customFormat="1" ht="16.5" customHeight="1">
      <c r="A185" s="34"/>
      <c r="B185" s="35"/>
      <c r="C185" s="250" t="s">
        <v>206</v>
      </c>
      <c r="D185" s="250" t="s">
        <v>163</v>
      </c>
      <c r="E185" s="251" t="s">
        <v>207</v>
      </c>
      <c r="F185" s="252" t="s">
        <v>208</v>
      </c>
      <c r="G185" s="253" t="s">
        <v>172</v>
      </c>
      <c r="H185" s="254">
        <v>145.55000000000001</v>
      </c>
      <c r="I185" s="255"/>
      <c r="J185" s="254">
        <f>ROUND(I185*H185,3)</f>
        <v>0</v>
      </c>
      <c r="K185" s="256"/>
      <c r="L185" s="257"/>
      <c r="M185" s="258" t="s">
        <v>1</v>
      </c>
      <c r="N185" s="259" t="s">
        <v>42</v>
      </c>
      <c r="O185" s="71"/>
      <c r="P185" s="212">
        <f>O185*H185</f>
        <v>0</v>
      </c>
      <c r="Q185" s="212">
        <v>0</v>
      </c>
      <c r="R185" s="212">
        <f>Q185*H185</f>
        <v>0</v>
      </c>
      <c r="S185" s="212">
        <v>0</v>
      </c>
      <c r="T185" s="213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4" t="s">
        <v>166</v>
      </c>
      <c r="AT185" s="214" t="s">
        <v>163</v>
      </c>
      <c r="AU185" s="214" t="s">
        <v>81</v>
      </c>
      <c r="AY185" s="17" t="s">
        <v>127</v>
      </c>
      <c r="BE185" s="215">
        <f>IF(N185="základná",J185,0)</f>
        <v>0</v>
      </c>
      <c r="BF185" s="215">
        <f>IF(N185="znížená",J185,0)</f>
        <v>0</v>
      </c>
      <c r="BG185" s="215">
        <f>IF(N185="zákl. prenesená",J185,0)</f>
        <v>0</v>
      </c>
      <c r="BH185" s="215">
        <f>IF(N185="zníž. prenesená",J185,0)</f>
        <v>0</v>
      </c>
      <c r="BI185" s="215">
        <f>IF(N185="nulová",J185,0)</f>
        <v>0</v>
      </c>
      <c r="BJ185" s="17" t="s">
        <v>106</v>
      </c>
      <c r="BK185" s="216">
        <f>ROUND(I185*H185,3)</f>
        <v>0</v>
      </c>
      <c r="BL185" s="17" t="s">
        <v>132</v>
      </c>
      <c r="BM185" s="214" t="s">
        <v>209</v>
      </c>
    </row>
    <row r="186" spans="1:65" s="13" customFormat="1" ht="11.25">
      <c r="B186" s="228"/>
      <c r="C186" s="229"/>
      <c r="D186" s="219" t="s">
        <v>134</v>
      </c>
      <c r="E186" s="230" t="s">
        <v>1</v>
      </c>
      <c r="F186" s="231" t="s">
        <v>210</v>
      </c>
      <c r="G186" s="229"/>
      <c r="H186" s="232">
        <v>102.2</v>
      </c>
      <c r="I186" s="233"/>
      <c r="J186" s="229"/>
      <c r="K186" s="229"/>
      <c r="L186" s="234"/>
      <c r="M186" s="235"/>
      <c r="N186" s="236"/>
      <c r="O186" s="236"/>
      <c r="P186" s="236"/>
      <c r="Q186" s="236"/>
      <c r="R186" s="236"/>
      <c r="S186" s="236"/>
      <c r="T186" s="237"/>
      <c r="AT186" s="238" t="s">
        <v>134</v>
      </c>
      <c r="AU186" s="238" t="s">
        <v>81</v>
      </c>
      <c r="AV186" s="13" t="s">
        <v>106</v>
      </c>
      <c r="AW186" s="13" t="s">
        <v>31</v>
      </c>
      <c r="AX186" s="13" t="s">
        <v>76</v>
      </c>
      <c r="AY186" s="238" t="s">
        <v>127</v>
      </c>
    </row>
    <row r="187" spans="1:65" s="13" customFormat="1" ht="11.25">
      <c r="B187" s="228"/>
      <c r="C187" s="229"/>
      <c r="D187" s="219" t="s">
        <v>134</v>
      </c>
      <c r="E187" s="230" t="s">
        <v>1</v>
      </c>
      <c r="F187" s="231" t="s">
        <v>211</v>
      </c>
      <c r="G187" s="229"/>
      <c r="H187" s="232">
        <v>43.35</v>
      </c>
      <c r="I187" s="233"/>
      <c r="J187" s="229"/>
      <c r="K187" s="229"/>
      <c r="L187" s="234"/>
      <c r="M187" s="235"/>
      <c r="N187" s="236"/>
      <c r="O187" s="236"/>
      <c r="P187" s="236"/>
      <c r="Q187" s="236"/>
      <c r="R187" s="236"/>
      <c r="S187" s="236"/>
      <c r="T187" s="237"/>
      <c r="AT187" s="238" t="s">
        <v>134</v>
      </c>
      <c r="AU187" s="238" t="s">
        <v>81</v>
      </c>
      <c r="AV187" s="13" t="s">
        <v>106</v>
      </c>
      <c r="AW187" s="13" t="s">
        <v>31</v>
      </c>
      <c r="AX187" s="13" t="s">
        <v>76</v>
      </c>
      <c r="AY187" s="238" t="s">
        <v>127</v>
      </c>
    </row>
    <row r="188" spans="1:65" s="14" customFormat="1" ht="11.25">
      <c r="B188" s="239"/>
      <c r="C188" s="240"/>
      <c r="D188" s="219" t="s">
        <v>134</v>
      </c>
      <c r="E188" s="241" t="s">
        <v>1</v>
      </c>
      <c r="F188" s="242" t="s">
        <v>137</v>
      </c>
      <c r="G188" s="240"/>
      <c r="H188" s="243">
        <v>145.55000000000001</v>
      </c>
      <c r="I188" s="244"/>
      <c r="J188" s="240"/>
      <c r="K188" s="240"/>
      <c r="L188" s="245"/>
      <c r="M188" s="246"/>
      <c r="N188" s="247"/>
      <c r="O188" s="247"/>
      <c r="P188" s="247"/>
      <c r="Q188" s="247"/>
      <c r="R188" s="247"/>
      <c r="S188" s="247"/>
      <c r="T188" s="248"/>
      <c r="AT188" s="249" t="s">
        <v>134</v>
      </c>
      <c r="AU188" s="249" t="s">
        <v>81</v>
      </c>
      <c r="AV188" s="14" t="s">
        <v>132</v>
      </c>
      <c r="AW188" s="14" t="s">
        <v>31</v>
      </c>
      <c r="AX188" s="14" t="s">
        <v>81</v>
      </c>
      <c r="AY188" s="249" t="s">
        <v>127</v>
      </c>
    </row>
    <row r="189" spans="1:65" s="2" customFormat="1" ht="24" customHeight="1">
      <c r="A189" s="34"/>
      <c r="B189" s="35"/>
      <c r="C189" s="203" t="s">
        <v>212</v>
      </c>
      <c r="D189" s="203" t="s">
        <v>128</v>
      </c>
      <c r="E189" s="204" t="s">
        <v>213</v>
      </c>
      <c r="F189" s="205" t="s">
        <v>214</v>
      </c>
      <c r="G189" s="206" t="s">
        <v>172</v>
      </c>
      <c r="H189" s="207">
        <v>334.5</v>
      </c>
      <c r="I189" s="208"/>
      <c r="J189" s="207">
        <f>ROUND(I189*H189,3)</f>
        <v>0</v>
      </c>
      <c r="K189" s="209"/>
      <c r="L189" s="39"/>
      <c r="M189" s="210" t="s">
        <v>1</v>
      </c>
      <c r="N189" s="211" t="s">
        <v>42</v>
      </c>
      <c r="O189" s="71"/>
      <c r="P189" s="212">
        <f>O189*H189</f>
        <v>0</v>
      </c>
      <c r="Q189" s="212">
        <v>0</v>
      </c>
      <c r="R189" s="212">
        <f>Q189*H189</f>
        <v>0</v>
      </c>
      <c r="S189" s="212">
        <v>0</v>
      </c>
      <c r="T189" s="213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4" t="s">
        <v>132</v>
      </c>
      <c r="AT189" s="214" t="s">
        <v>128</v>
      </c>
      <c r="AU189" s="214" t="s">
        <v>81</v>
      </c>
      <c r="AY189" s="17" t="s">
        <v>127</v>
      </c>
      <c r="BE189" s="215">
        <f>IF(N189="základná",J189,0)</f>
        <v>0</v>
      </c>
      <c r="BF189" s="215">
        <f>IF(N189="znížená",J189,0)</f>
        <v>0</v>
      </c>
      <c r="BG189" s="215">
        <f>IF(N189="zákl. prenesená",J189,0)</f>
        <v>0</v>
      </c>
      <c r="BH189" s="215">
        <f>IF(N189="zníž. prenesená",J189,0)</f>
        <v>0</v>
      </c>
      <c r="BI189" s="215">
        <f>IF(N189="nulová",J189,0)</f>
        <v>0</v>
      </c>
      <c r="BJ189" s="17" t="s">
        <v>106</v>
      </c>
      <c r="BK189" s="216">
        <f>ROUND(I189*H189,3)</f>
        <v>0</v>
      </c>
      <c r="BL189" s="17" t="s">
        <v>132</v>
      </c>
      <c r="BM189" s="214" t="s">
        <v>215</v>
      </c>
    </row>
    <row r="190" spans="1:65" s="13" customFormat="1" ht="11.25">
      <c r="B190" s="228"/>
      <c r="C190" s="229"/>
      <c r="D190" s="219" t="s">
        <v>134</v>
      </c>
      <c r="E190" s="230" t="s">
        <v>1</v>
      </c>
      <c r="F190" s="231" t="s">
        <v>216</v>
      </c>
      <c r="G190" s="229"/>
      <c r="H190" s="232">
        <v>157.1</v>
      </c>
      <c r="I190" s="233"/>
      <c r="J190" s="229"/>
      <c r="K190" s="229"/>
      <c r="L190" s="234"/>
      <c r="M190" s="235"/>
      <c r="N190" s="236"/>
      <c r="O190" s="236"/>
      <c r="P190" s="236"/>
      <c r="Q190" s="236"/>
      <c r="R190" s="236"/>
      <c r="S190" s="236"/>
      <c r="T190" s="237"/>
      <c r="AT190" s="238" t="s">
        <v>134</v>
      </c>
      <c r="AU190" s="238" t="s">
        <v>81</v>
      </c>
      <c r="AV190" s="13" t="s">
        <v>106</v>
      </c>
      <c r="AW190" s="13" t="s">
        <v>31</v>
      </c>
      <c r="AX190" s="13" t="s">
        <v>76</v>
      </c>
      <c r="AY190" s="238" t="s">
        <v>127</v>
      </c>
    </row>
    <row r="191" spans="1:65" s="13" customFormat="1" ht="11.25">
      <c r="B191" s="228"/>
      <c r="C191" s="229"/>
      <c r="D191" s="219" t="s">
        <v>134</v>
      </c>
      <c r="E191" s="230" t="s">
        <v>1</v>
      </c>
      <c r="F191" s="231" t="s">
        <v>217</v>
      </c>
      <c r="G191" s="229"/>
      <c r="H191" s="232">
        <v>177.4</v>
      </c>
      <c r="I191" s="233"/>
      <c r="J191" s="229"/>
      <c r="K191" s="229"/>
      <c r="L191" s="234"/>
      <c r="M191" s="235"/>
      <c r="N191" s="236"/>
      <c r="O191" s="236"/>
      <c r="P191" s="236"/>
      <c r="Q191" s="236"/>
      <c r="R191" s="236"/>
      <c r="S191" s="236"/>
      <c r="T191" s="237"/>
      <c r="AT191" s="238" t="s">
        <v>134</v>
      </c>
      <c r="AU191" s="238" t="s">
        <v>81</v>
      </c>
      <c r="AV191" s="13" t="s">
        <v>106</v>
      </c>
      <c r="AW191" s="13" t="s">
        <v>31</v>
      </c>
      <c r="AX191" s="13" t="s">
        <v>76</v>
      </c>
      <c r="AY191" s="238" t="s">
        <v>127</v>
      </c>
    </row>
    <row r="192" spans="1:65" s="14" customFormat="1" ht="11.25">
      <c r="B192" s="239"/>
      <c r="C192" s="240"/>
      <c r="D192" s="219" t="s">
        <v>134</v>
      </c>
      <c r="E192" s="241" t="s">
        <v>1</v>
      </c>
      <c r="F192" s="242" t="s">
        <v>137</v>
      </c>
      <c r="G192" s="240"/>
      <c r="H192" s="243">
        <v>334.5</v>
      </c>
      <c r="I192" s="244"/>
      <c r="J192" s="240"/>
      <c r="K192" s="240"/>
      <c r="L192" s="245"/>
      <c r="M192" s="246"/>
      <c r="N192" s="247"/>
      <c r="O192" s="247"/>
      <c r="P192" s="247"/>
      <c r="Q192" s="247"/>
      <c r="R192" s="247"/>
      <c r="S192" s="247"/>
      <c r="T192" s="248"/>
      <c r="AT192" s="249" t="s">
        <v>134</v>
      </c>
      <c r="AU192" s="249" t="s">
        <v>81</v>
      </c>
      <c r="AV192" s="14" t="s">
        <v>132</v>
      </c>
      <c r="AW192" s="14" t="s">
        <v>31</v>
      </c>
      <c r="AX192" s="14" t="s">
        <v>81</v>
      </c>
      <c r="AY192" s="249" t="s">
        <v>127</v>
      </c>
    </row>
    <row r="193" spans="1:65" s="2" customFormat="1" ht="16.5" customHeight="1">
      <c r="A193" s="34"/>
      <c r="B193" s="35"/>
      <c r="C193" s="250" t="s">
        <v>218</v>
      </c>
      <c r="D193" s="250" t="s">
        <v>163</v>
      </c>
      <c r="E193" s="251" t="s">
        <v>219</v>
      </c>
      <c r="F193" s="252" t="s">
        <v>220</v>
      </c>
      <c r="G193" s="253" t="s">
        <v>172</v>
      </c>
      <c r="H193" s="254">
        <v>334.5</v>
      </c>
      <c r="I193" s="255"/>
      <c r="J193" s="254">
        <f>ROUND(I193*H193,3)</f>
        <v>0</v>
      </c>
      <c r="K193" s="256"/>
      <c r="L193" s="257"/>
      <c r="M193" s="258" t="s">
        <v>1</v>
      </c>
      <c r="N193" s="259" t="s">
        <v>42</v>
      </c>
      <c r="O193" s="71"/>
      <c r="P193" s="212">
        <f>O193*H193</f>
        <v>0</v>
      </c>
      <c r="Q193" s="212">
        <v>0</v>
      </c>
      <c r="R193" s="212">
        <f>Q193*H193</f>
        <v>0</v>
      </c>
      <c r="S193" s="212">
        <v>0</v>
      </c>
      <c r="T193" s="213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14" t="s">
        <v>166</v>
      </c>
      <c r="AT193" s="214" t="s">
        <v>163</v>
      </c>
      <c r="AU193" s="214" t="s">
        <v>81</v>
      </c>
      <c r="AY193" s="17" t="s">
        <v>127</v>
      </c>
      <c r="BE193" s="215">
        <f>IF(N193="základná",J193,0)</f>
        <v>0</v>
      </c>
      <c r="BF193" s="215">
        <f>IF(N193="znížená",J193,0)</f>
        <v>0</v>
      </c>
      <c r="BG193" s="215">
        <f>IF(N193="zákl. prenesená",J193,0)</f>
        <v>0</v>
      </c>
      <c r="BH193" s="215">
        <f>IF(N193="zníž. prenesená",J193,0)</f>
        <v>0</v>
      </c>
      <c r="BI193" s="215">
        <f>IF(N193="nulová",J193,0)</f>
        <v>0</v>
      </c>
      <c r="BJ193" s="17" t="s">
        <v>106</v>
      </c>
      <c r="BK193" s="216">
        <f>ROUND(I193*H193,3)</f>
        <v>0</v>
      </c>
      <c r="BL193" s="17" t="s">
        <v>132</v>
      </c>
      <c r="BM193" s="214" t="s">
        <v>221</v>
      </c>
    </row>
    <row r="194" spans="1:65" s="2" customFormat="1" ht="16.5" customHeight="1">
      <c r="A194" s="34"/>
      <c r="B194" s="35"/>
      <c r="C194" s="250" t="s">
        <v>222</v>
      </c>
      <c r="D194" s="250" t="s">
        <v>163</v>
      </c>
      <c r="E194" s="251" t="s">
        <v>223</v>
      </c>
      <c r="F194" s="252" t="s">
        <v>224</v>
      </c>
      <c r="G194" s="253" t="s">
        <v>172</v>
      </c>
      <c r="H194" s="254">
        <v>16.8</v>
      </c>
      <c r="I194" s="255"/>
      <c r="J194" s="254">
        <f>ROUND(I194*H194,3)</f>
        <v>0</v>
      </c>
      <c r="K194" s="256"/>
      <c r="L194" s="257"/>
      <c r="M194" s="258" t="s">
        <v>1</v>
      </c>
      <c r="N194" s="259" t="s">
        <v>42</v>
      </c>
      <c r="O194" s="71"/>
      <c r="P194" s="212">
        <f>O194*H194</f>
        <v>0</v>
      </c>
      <c r="Q194" s="212">
        <v>0</v>
      </c>
      <c r="R194" s="212">
        <f>Q194*H194</f>
        <v>0</v>
      </c>
      <c r="S194" s="212">
        <v>0</v>
      </c>
      <c r="T194" s="213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214" t="s">
        <v>166</v>
      </c>
      <c r="AT194" s="214" t="s">
        <v>163</v>
      </c>
      <c r="AU194" s="214" t="s">
        <v>81</v>
      </c>
      <c r="AY194" s="17" t="s">
        <v>127</v>
      </c>
      <c r="BE194" s="215">
        <f>IF(N194="základná",J194,0)</f>
        <v>0</v>
      </c>
      <c r="BF194" s="215">
        <f>IF(N194="znížená",J194,0)</f>
        <v>0</v>
      </c>
      <c r="BG194" s="215">
        <f>IF(N194="zákl. prenesená",J194,0)</f>
        <v>0</v>
      </c>
      <c r="BH194" s="215">
        <f>IF(N194="zníž. prenesená",J194,0)</f>
        <v>0</v>
      </c>
      <c r="BI194" s="215">
        <f>IF(N194="nulová",J194,0)</f>
        <v>0</v>
      </c>
      <c r="BJ194" s="17" t="s">
        <v>106</v>
      </c>
      <c r="BK194" s="216">
        <f>ROUND(I194*H194,3)</f>
        <v>0</v>
      </c>
      <c r="BL194" s="17" t="s">
        <v>132</v>
      </c>
      <c r="BM194" s="214" t="s">
        <v>225</v>
      </c>
    </row>
    <row r="195" spans="1:65" s="13" customFormat="1" ht="11.25">
      <c r="B195" s="228"/>
      <c r="C195" s="229"/>
      <c r="D195" s="219" t="s">
        <v>134</v>
      </c>
      <c r="E195" s="230" t="s">
        <v>1</v>
      </c>
      <c r="F195" s="231" t="s">
        <v>226</v>
      </c>
      <c r="G195" s="229"/>
      <c r="H195" s="232">
        <v>16.8</v>
      </c>
      <c r="I195" s="233"/>
      <c r="J195" s="229"/>
      <c r="K195" s="229"/>
      <c r="L195" s="234"/>
      <c r="M195" s="235"/>
      <c r="N195" s="236"/>
      <c r="O195" s="236"/>
      <c r="P195" s="236"/>
      <c r="Q195" s="236"/>
      <c r="R195" s="236"/>
      <c r="S195" s="236"/>
      <c r="T195" s="237"/>
      <c r="AT195" s="238" t="s">
        <v>134</v>
      </c>
      <c r="AU195" s="238" t="s">
        <v>81</v>
      </c>
      <c r="AV195" s="13" t="s">
        <v>106</v>
      </c>
      <c r="AW195" s="13" t="s">
        <v>31</v>
      </c>
      <c r="AX195" s="13" t="s">
        <v>76</v>
      </c>
      <c r="AY195" s="238" t="s">
        <v>127</v>
      </c>
    </row>
    <row r="196" spans="1:65" s="14" customFormat="1" ht="11.25">
      <c r="B196" s="239"/>
      <c r="C196" s="240"/>
      <c r="D196" s="219" t="s">
        <v>134</v>
      </c>
      <c r="E196" s="241" t="s">
        <v>1</v>
      </c>
      <c r="F196" s="242" t="s">
        <v>137</v>
      </c>
      <c r="G196" s="240"/>
      <c r="H196" s="243">
        <v>16.8</v>
      </c>
      <c r="I196" s="244"/>
      <c r="J196" s="240"/>
      <c r="K196" s="240"/>
      <c r="L196" s="245"/>
      <c r="M196" s="246"/>
      <c r="N196" s="247"/>
      <c r="O196" s="247"/>
      <c r="P196" s="247"/>
      <c r="Q196" s="247"/>
      <c r="R196" s="247"/>
      <c r="S196" s="247"/>
      <c r="T196" s="248"/>
      <c r="AT196" s="249" t="s">
        <v>134</v>
      </c>
      <c r="AU196" s="249" t="s">
        <v>81</v>
      </c>
      <c r="AV196" s="14" t="s">
        <v>132</v>
      </c>
      <c r="AW196" s="14" t="s">
        <v>31</v>
      </c>
      <c r="AX196" s="14" t="s">
        <v>81</v>
      </c>
      <c r="AY196" s="249" t="s">
        <v>127</v>
      </c>
    </row>
    <row r="197" spans="1:65" s="2" customFormat="1" ht="16.5" customHeight="1">
      <c r="A197" s="34"/>
      <c r="B197" s="35"/>
      <c r="C197" s="203" t="s">
        <v>227</v>
      </c>
      <c r="D197" s="203" t="s">
        <v>128</v>
      </c>
      <c r="E197" s="204" t="s">
        <v>228</v>
      </c>
      <c r="F197" s="205" t="s">
        <v>229</v>
      </c>
      <c r="G197" s="206" t="s">
        <v>146</v>
      </c>
      <c r="H197" s="207">
        <v>78.45</v>
      </c>
      <c r="I197" s="208"/>
      <c r="J197" s="207">
        <f>ROUND(I197*H197,3)</f>
        <v>0</v>
      </c>
      <c r="K197" s="209"/>
      <c r="L197" s="39"/>
      <c r="M197" s="210" t="s">
        <v>1</v>
      </c>
      <c r="N197" s="211" t="s">
        <v>42</v>
      </c>
      <c r="O197" s="71"/>
      <c r="P197" s="212">
        <f>O197*H197</f>
        <v>0</v>
      </c>
      <c r="Q197" s="212">
        <v>0</v>
      </c>
      <c r="R197" s="212">
        <f>Q197*H197</f>
        <v>0</v>
      </c>
      <c r="S197" s="212">
        <v>0</v>
      </c>
      <c r="T197" s="213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14" t="s">
        <v>132</v>
      </c>
      <c r="AT197" s="214" t="s">
        <v>128</v>
      </c>
      <c r="AU197" s="214" t="s">
        <v>81</v>
      </c>
      <c r="AY197" s="17" t="s">
        <v>127</v>
      </c>
      <c r="BE197" s="215">
        <f>IF(N197="základná",J197,0)</f>
        <v>0</v>
      </c>
      <c r="BF197" s="215">
        <f>IF(N197="znížená",J197,0)</f>
        <v>0</v>
      </c>
      <c r="BG197" s="215">
        <f>IF(N197="zákl. prenesená",J197,0)</f>
        <v>0</v>
      </c>
      <c r="BH197" s="215">
        <f>IF(N197="zníž. prenesená",J197,0)</f>
        <v>0</v>
      </c>
      <c r="BI197" s="215">
        <f>IF(N197="nulová",J197,0)</f>
        <v>0</v>
      </c>
      <c r="BJ197" s="17" t="s">
        <v>106</v>
      </c>
      <c r="BK197" s="216">
        <f>ROUND(I197*H197,3)</f>
        <v>0</v>
      </c>
      <c r="BL197" s="17" t="s">
        <v>132</v>
      </c>
      <c r="BM197" s="214" t="s">
        <v>230</v>
      </c>
    </row>
    <row r="198" spans="1:65" s="12" customFormat="1" ht="11.25">
      <c r="B198" s="217"/>
      <c r="C198" s="218"/>
      <c r="D198" s="219" t="s">
        <v>134</v>
      </c>
      <c r="E198" s="220" t="s">
        <v>1</v>
      </c>
      <c r="F198" s="221" t="s">
        <v>153</v>
      </c>
      <c r="G198" s="218"/>
      <c r="H198" s="220" t="s">
        <v>1</v>
      </c>
      <c r="I198" s="222"/>
      <c r="J198" s="218"/>
      <c r="K198" s="218"/>
      <c r="L198" s="223"/>
      <c r="M198" s="224"/>
      <c r="N198" s="225"/>
      <c r="O198" s="225"/>
      <c r="P198" s="225"/>
      <c r="Q198" s="225"/>
      <c r="R198" s="225"/>
      <c r="S198" s="225"/>
      <c r="T198" s="226"/>
      <c r="AT198" s="227" t="s">
        <v>134</v>
      </c>
      <c r="AU198" s="227" t="s">
        <v>81</v>
      </c>
      <c r="AV198" s="12" t="s">
        <v>81</v>
      </c>
      <c r="AW198" s="12" t="s">
        <v>31</v>
      </c>
      <c r="AX198" s="12" t="s">
        <v>76</v>
      </c>
      <c r="AY198" s="227" t="s">
        <v>127</v>
      </c>
    </row>
    <row r="199" spans="1:65" s="13" customFormat="1" ht="11.25">
      <c r="B199" s="228"/>
      <c r="C199" s="229"/>
      <c r="D199" s="219" t="s">
        <v>134</v>
      </c>
      <c r="E199" s="230" t="s">
        <v>1</v>
      </c>
      <c r="F199" s="231" t="s">
        <v>231</v>
      </c>
      <c r="G199" s="229"/>
      <c r="H199" s="232">
        <v>67.2</v>
      </c>
      <c r="I199" s="233"/>
      <c r="J199" s="229"/>
      <c r="K199" s="229"/>
      <c r="L199" s="234"/>
      <c r="M199" s="235"/>
      <c r="N199" s="236"/>
      <c r="O199" s="236"/>
      <c r="P199" s="236"/>
      <c r="Q199" s="236"/>
      <c r="R199" s="236"/>
      <c r="S199" s="236"/>
      <c r="T199" s="237"/>
      <c r="AT199" s="238" t="s">
        <v>134</v>
      </c>
      <c r="AU199" s="238" t="s">
        <v>81</v>
      </c>
      <c r="AV199" s="13" t="s">
        <v>106</v>
      </c>
      <c r="AW199" s="13" t="s">
        <v>31</v>
      </c>
      <c r="AX199" s="13" t="s">
        <v>76</v>
      </c>
      <c r="AY199" s="238" t="s">
        <v>127</v>
      </c>
    </row>
    <row r="200" spans="1:65" s="12" customFormat="1" ht="11.25">
      <c r="B200" s="217"/>
      <c r="C200" s="218"/>
      <c r="D200" s="219" t="s">
        <v>134</v>
      </c>
      <c r="E200" s="220" t="s">
        <v>1</v>
      </c>
      <c r="F200" s="221" t="s">
        <v>155</v>
      </c>
      <c r="G200" s="218"/>
      <c r="H200" s="220" t="s">
        <v>1</v>
      </c>
      <c r="I200" s="222"/>
      <c r="J200" s="218"/>
      <c r="K200" s="218"/>
      <c r="L200" s="223"/>
      <c r="M200" s="224"/>
      <c r="N200" s="225"/>
      <c r="O200" s="225"/>
      <c r="P200" s="225"/>
      <c r="Q200" s="225"/>
      <c r="R200" s="225"/>
      <c r="S200" s="225"/>
      <c r="T200" s="226"/>
      <c r="AT200" s="227" t="s">
        <v>134</v>
      </c>
      <c r="AU200" s="227" t="s">
        <v>81</v>
      </c>
      <c r="AV200" s="12" t="s">
        <v>81</v>
      </c>
      <c r="AW200" s="12" t="s">
        <v>31</v>
      </c>
      <c r="AX200" s="12" t="s">
        <v>76</v>
      </c>
      <c r="AY200" s="227" t="s">
        <v>127</v>
      </c>
    </row>
    <row r="201" spans="1:65" s="13" customFormat="1" ht="11.25">
      <c r="B201" s="228"/>
      <c r="C201" s="229"/>
      <c r="D201" s="219" t="s">
        <v>134</v>
      </c>
      <c r="E201" s="230" t="s">
        <v>1</v>
      </c>
      <c r="F201" s="231" t="s">
        <v>232</v>
      </c>
      <c r="G201" s="229"/>
      <c r="H201" s="232">
        <v>11.25</v>
      </c>
      <c r="I201" s="233"/>
      <c r="J201" s="229"/>
      <c r="K201" s="229"/>
      <c r="L201" s="234"/>
      <c r="M201" s="235"/>
      <c r="N201" s="236"/>
      <c r="O201" s="236"/>
      <c r="P201" s="236"/>
      <c r="Q201" s="236"/>
      <c r="R201" s="236"/>
      <c r="S201" s="236"/>
      <c r="T201" s="237"/>
      <c r="AT201" s="238" t="s">
        <v>134</v>
      </c>
      <c r="AU201" s="238" t="s">
        <v>81</v>
      </c>
      <c r="AV201" s="13" t="s">
        <v>106</v>
      </c>
      <c r="AW201" s="13" t="s">
        <v>31</v>
      </c>
      <c r="AX201" s="13" t="s">
        <v>76</v>
      </c>
      <c r="AY201" s="238" t="s">
        <v>127</v>
      </c>
    </row>
    <row r="202" spans="1:65" s="14" customFormat="1" ht="11.25">
      <c r="B202" s="239"/>
      <c r="C202" s="240"/>
      <c r="D202" s="219" t="s">
        <v>134</v>
      </c>
      <c r="E202" s="241" t="s">
        <v>1</v>
      </c>
      <c r="F202" s="242" t="s">
        <v>137</v>
      </c>
      <c r="G202" s="240"/>
      <c r="H202" s="243">
        <v>78.45</v>
      </c>
      <c r="I202" s="244"/>
      <c r="J202" s="240"/>
      <c r="K202" s="240"/>
      <c r="L202" s="245"/>
      <c r="M202" s="246"/>
      <c r="N202" s="247"/>
      <c r="O202" s="247"/>
      <c r="P202" s="247"/>
      <c r="Q202" s="247"/>
      <c r="R202" s="247"/>
      <c r="S202" s="247"/>
      <c r="T202" s="248"/>
      <c r="AT202" s="249" t="s">
        <v>134</v>
      </c>
      <c r="AU202" s="249" t="s">
        <v>81</v>
      </c>
      <c r="AV202" s="14" t="s">
        <v>132</v>
      </c>
      <c r="AW202" s="14" t="s">
        <v>31</v>
      </c>
      <c r="AX202" s="14" t="s">
        <v>81</v>
      </c>
      <c r="AY202" s="249" t="s">
        <v>127</v>
      </c>
    </row>
    <row r="203" spans="1:65" s="2" customFormat="1" ht="24" customHeight="1">
      <c r="A203" s="34"/>
      <c r="B203" s="35"/>
      <c r="C203" s="203" t="s">
        <v>233</v>
      </c>
      <c r="D203" s="203" t="s">
        <v>128</v>
      </c>
      <c r="E203" s="204" t="s">
        <v>234</v>
      </c>
      <c r="F203" s="205" t="s">
        <v>235</v>
      </c>
      <c r="G203" s="206" t="s">
        <v>146</v>
      </c>
      <c r="H203" s="207">
        <v>289.54500000000002</v>
      </c>
      <c r="I203" s="208"/>
      <c r="J203" s="207">
        <f>ROUND(I203*H203,3)</f>
        <v>0</v>
      </c>
      <c r="K203" s="209"/>
      <c r="L203" s="39"/>
      <c r="M203" s="210" t="s">
        <v>1</v>
      </c>
      <c r="N203" s="211" t="s">
        <v>42</v>
      </c>
      <c r="O203" s="71"/>
      <c r="P203" s="212">
        <f>O203*H203</f>
        <v>0</v>
      </c>
      <c r="Q203" s="212">
        <v>0</v>
      </c>
      <c r="R203" s="212">
        <f>Q203*H203</f>
        <v>0</v>
      </c>
      <c r="S203" s="212">
        <v>0</v>
      </c>
      <c r="T203" s="213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14" t="s">
        <v>132</v>
      </c>
      <c r="AT203" s="214" t="s">
        <v>128</v>
      </c>
      <c r="AU203" s="214" t="s">
        <v>81</v>
      </c>
      <c r="AY203" s="17" t="s">
        <v>127</v>
      </c>
      <c r="BE203" s="215">
        <f>IF(N203="základná",J203,0)</f>
        <v>0</v>
      </c>
      <c r="BF203" s="215">
        <f>IF(N203="znížená",J203,0)</f>
        <v>0</v>
      </c>
      <c r="BG203" s="215">
        <f>IF(N203="zákl. prenesená",J203,0)</f>
        <v>0</v>
      </c>
      <c r="BH203" s="215">
        <f>IF(N203="zníž. prenesená",J203,0)</f>
        <v>0</v>
      </c>
      <c r="BI203" s="215">
        <f>IF(N203="nulová",J203,0)</f>
        <v>0</v>
      </c>
      <c r="BJ203" s="17" t="s">
        <v>106</v>
      </c>
      <c r="BK203" s="216">
        <f>ROUND(I203*H203,3)</f>
        <v>0</v>
      </c>
      <c r="BL203" s="17" t="s">
        <v>132</v>
      </c>
      <c r="BM203" s="214" t="s">
        <v>236</v>
      </c>
    </row>
    <row r="204" spans="1:65" s="12" customFormat="1" ht="11.25">
      <c r="B204" s="217"/>
      <c r="C204" s="218"/>
      <c r="D204" s="219" t="s">
        <v>134</v>
      </c>
      <c r="E204" s="220" t="s">
        <v>1</v>
      </c>
      <c r="F204" s="221" t="s">
        <v>237</v>
      </c>
      <c r="G204" s="218"/>
      <c r="H204" s="220" t="s">
        <v>1</v>
      </c>
      <c r="I204" s="222"/>
      <c r="J204" s="218"/>
      <c r="K204" s="218"/>
      <c r="L204" s="223"/>
      <c r="M204" s="224"/>
      <c r="N204" s="225"/>
      <c r="O204" s="225"/>
      <c r="P204" s="225"/>
      <c r="Q204" s="225"/>
      <c r="R204" s="225"/>
      <c r="S204" s="225"/>
      <c r="T204" s="226"/>
      <c r="AT204" s="227" t="s">
        <v>134</v>
      </c>
      <c r="AU204" s="227" t="s">
        <v>81</v>
      </c>
      <c r="AV204" s="12" t="s">
        <v>81</v>
      </c>
      <c r="AW204" s="12" t="s">
        <v>31</v>
      </c>
      <c r="AX204" s="12" t="s">
        <v>76</v>
      </c>
      <c r="AY204" s="227" t="s">
        <v>127</v>
      </c>
    </row>
    <row r="205" spans="1:65" s="13" customFormat="1" ht="22.5">
      <c r="B205" s="228"/>
      <c r="C205" s="229"/>
      <c r="D205" s="219" t="s">
        <v>134</v>
      </c>
      <c r="E205" s="230" t="s">
        <v>1</v>
      </c>
      <c r="F205" s="231" t="s">
        <v>238</v>
      </c>
      <c r="G205" s="229"/>
      <c r="H205" s="232">
        <v>289.54500000000002</v>
      </c>
      <c r="I205" s="233"/>
      <c r="J205" s="229"/>
      <c r="K205" s="229"/>
      <c r="L205" s="234"/>
      <c r="M205" s="235"/>
      <c r="N205" s="236"/>
      <c r="O205" s="236"/>
      <c r="P205" s="236"/>
      <c r="Q205" s="236"/>
      <c r="R205" s="236"/>
      <c r="S205" s="236"/>
      <c r="T205" s="237"/>
      <c r="AT205" s="238" t="s">
        <v>134</v>
      </c>
      <c r="AU205" s="238" t="s">
        <v>81</v>
      </c>
      <c r="AV205" s="13" t="s">
        <v>106</v>
      </c>
      <c r="AW205" s="13" t="s">
        <v>31</v>
      </c>
      <c r="AX205" s="13" t="s">
        <v>76</v>
      </c>
      <c r="AY205" s="238" t="s">
        <v>127</v>
      </c>
    </row>
    <row r="206" spans="1:65" s="14" customFormat="1" ht="11.25">
      <c r="B206" s="239"/>
      <c r="C206" s="240"/>
      <c r="D206" s="219" t="s">
        <v>134</v>
      </c>
      <c r="E206" s="241" t="s">
        <v>1</v>
      </c>
      <c r="F206" s="242" t="s">
        <v>137</v>
      </c>
      <c r="G206" s="240"/>
      <c r="H206" s="243">
        <v>289.54500000000002</v>
      </c>
      <c r="I206" s="244"/>
      <c r="J206" s="240"/>
      <c r="K206" s="240"/>
      <c r="L206" s="245"/>
      <c r="M206" s="246"/>
      <c r="N206" s="247"/>
      <c r="O206" s="247"/>
      <c r="P206" s="247"/>
      <c r="Q206" s="247"/>
      <c r="R206" s="247"/>
      <c r="S206" s="247"/>
      <c r="T206" s="248"/>
      <c r="AT206" s="249" t="s">
        <v>134</v>
      </c>
      <c r="AU206" s="249" t="s">
        <v>81</v>
      </c>
      <c r="AV206" s="14" t="s">
        <v>132</v>
      </c>
      <c r="AW206" s="14" t="s">
        <v>31</v>
      </c>
      <c r="AX206" s="14" t="s">
        <v>81</v>
      </c>
      <c r="AY206" s="249" t="s">
        <v>127</v>
      </c>
    </row>
    <row r="207" spans="1:65" s="2" customFormat="1" ht="24" customHeight="1">
      <c r="A207" s="34"/>
      <c r="B207" s="35"/>
      <c r="C207" s="203" t="s">
        <v>239</v>
      </c>
      <c r="D207" s="203" t="s">
        <v>128</v>
      </c>
      <c r="E207" s="204" t="s">
        <v>240</v>
      </c>
      <c r="F207" s="205" t="s">
        <v>241</v>
      </c>
      <c r="G207" s="206" t="s">
        <v>146</v>
      </c>
      <c r="H207" s="207">
        <v>1150.739</v>
      </c>
      <c r="I207" s="208"/>
      <c r="J207" s="207">
        <f>ROUND(I207*H207,3)</f>
        <v>0</v>
      </c>
      <c r="K207" s="209"/>
      <c r="L207" s="39"/>
      <c r="M207" s="210" t="s">
        <v>1</v>
      </c>
      <c r="N207" s="211" t="s">
        <v>42</v>
      </c>
      <c r="O207" s="71"/>
      <c r="P207" s="212">
        <f>O207*H207</f>
        <v>0</v>
      </c>
      <c r="Q207" s="212">
        <v>0</v>
      </c>
      <c r="R207" s="212">
        <f>Q207*H207</f>
        <v>0</v>
      </c>
      <c r="S207" s="212">
        <v>0</v>
      </c>
      <c r="T207" s="213">
        <f>S207*H207</f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214" t="s">
        <v>132</v>
      </c>
      <c r="AT207" s="214" t="s">
        <v>128</v>
      </c>
      <c r="AU207" s="214" t="s">
        <v>81</v>
      </c>
      <c r="AY207" s="17" t="s">
        <v>127</v>
      </c>
      <c r="BE207" s="215">
        <f>IF(N207="základná",J207,0)</f>
        <v>0</v>
      </c>
      <c r="BF207" s="215">
        <f>IF(N207="znížená",J207,0)</f>
        <v>0</v>
      </c>
      <c r="BG207" s="215">
        <f>IF(N207="zákl. prenesená",J207,0)</f>
        <v>0</v>
      </c>
      <c r="BH207" s="215">
        <f>IF(N207="zníž. prenesená",J207,0)</f>
        <v>0</v>
      </c>
      <c r="BI207" s="215">
        <f>IF(N207="nulová",J207,0)</f>
        <v>0</v>
      </c>
      <c r="BJ207" s="17" t="s">
        <v>106</v>
      </c>
      <c r="BK207" s="216">
        <f>ROUND(I207*H207,3)</f>
        <v>0</v>
      </c>
      <c r="BL207" s="17" t="s">
        <v>132</v>
      </c>
      <c r="BM207" s="214" t="s">
        <v>242</v>
      </c>
    </row>
    <row r="208" spans="1:65" s="12" customFormat="1" ht="11.25">
      <c r="B208" s="217"/>
      <c r="C208" s="218"/>
      <c r="D208" s="219" t="s">
        <v>134</v>
      </c>
      <c r="E208" s="220" t="s">
        <v>1</v>
      </c>
      <c r="F208" s="221" t="s">
        <v>243</v>
      </c>
      <c r="G208" s="218"/>
      <c r="H208" s="220" t="s">
        <v>1</v>
      </c>
      <c r="I208" s="222"/>
      <c r="J208" s="218"/>
      <c r="K208" s="218"/>
      <c r="L208" s="223"/>
      <c r="M208" s="224"/>
      <c r="N208" s="225"/>
      <c r="O208" s="225"/>
      <c r="P208" s="225"/>
      <c r="Q208" s="225"/>
      <c r="R208" s="225"/>
      <c r="S208" s="225"/>
      <c r="T208" s="226"/>
      <c r="AT208" s="227" t="s">
        <v>134</v>
      </c>
      <c r="AU208" s="227" t="s">
        <v>81</v>
      </c>
      <c r="AV208" s="12" t="s">
        <v>81</v>
      </c>
      <c r="AW208" s="12" t="s">
        <v>31</v>
      </c>
      <c r="AX208" s="12" t="s">
        <v>76</v>
      </c>
      <c r="AY208" s="227" t="s">
        <v>127</v>
      </c>
    </row>
    <row r="209" spans="2:51" s="13" customFormat="1" ht="11.25">
      <c r="B209" s="228"/>
      <c r="C209" s="229"/>
      <c r="D209" s="219" t="s">
        <v>134</v>
      </c>
      <c r="E209" s="230" t="s">
        <v>1</v>
      </c>
      <c r="F209" s="231" t="s">
        <v>244</v>
      </c>
      <c r="G209" s="229"/>
      <c r="H209" s="232">
        <v>57.036000000000001</v>
      </c>
      <c r="I209" s="233"/>
      <c r="J209" s="229"/>
      <c r="K209" s="229"/>
      <c r="L209" s="234"/>
      <c r="M209" s="235"/>
      <c r="N209" s="236"/>
      <c r="O209" s="236"/>
      <c r="P209" s="236"/>
      <c r="Q209" s="236"/>
      <c r="R209" s="236"/>
      <c r="S209" s="236"/>
      <c r="T209" s="237"/>
      <c r="AT209" s="238" t="s">
        <v>134</v>
      </c>
      <c r="AU209" s="238" t="s">
        <v>81</v>
      </c>
      <c r="AV209" s="13" t="s">
        <v>106</v>
      </c>
      <c r="AW209" s="13" t="s">
        <v>31</v>
      </c>
      <c r="AX209" s="13" t="s">
        <v>76</v>
      </c>
      <c r="AY209" s="238" t="s">
        <v>127</v>
      </c>
    </row>
    <row r="210" spans="2:51" s="15" customFormat="1" ht="11.25">
      <c r="B210" s="260"/>
      <c r="C210" s="261"/>
      <c r="D210" s="219" t="s">
        <v>134</v>
      </c>
      <c r="E210" s="262" t="s">
        <v>1</v>
      </c>
      <c r="F210" s="263" t="s">
        <v>245</v>
      </c>
      <c r="G210" s="261"/>
      <c r="H210" s="264">
        <v>57.036000000000001</v>
      </c>
      <c r="I210" s="265"/>
      <c r="J210" s="261"/>
      <c r="K210" s="261"/>
      <c r="L210" s="266"/>
      <c r="M210" s="267"/>
      <c r="N210" s="268"/>
      <c r="O210" s="268"/>
      <c r="P210" s="268"/>
      <c r="Q210" s="268"/>
      <c r="R210" s="268"/>
      <c r="S210" s="268"/>
      <c r="T210" s="269"/>
      <c r="AT210" s="270" t="s">
        <v>134</v>
      </c>
      <c r="AU210" s="270" t="s">
        <v>81</v>
      </c>
      <c r="AV210" s="15" t="s">
        <v>143</v>
      </c>
      <c r="AW210" s="15" t="s">
        <v>31</v>
      </c>
      <c r="AX210" s="15" t="s">
        <v>76</v>
      </c>
      <c r="AY210" s="270" t="s">
        <v>127</v>
      </c>
    </row>
    <row r="211" spans="2:51" s="12" customFormat="1" ht="11.25">
      <c r="B211" s="217"/>
      <c r="C211" s="218"/>
      <c r="D211" s="219" t="s">
        <v>134</v>
      </c>
      <c r="E211" s="220" t="s">
        <v>1</v>
      </c>
      <c r="F211" s="221" t="s">
        <v>246</v>
      </c>
      <c r="G211" s="218"/>
      <c r="H211" s="220" t="s">
        <v>1</v>
      </c>
      <c r="I211" s="222"/>
      <c r="J211" s="218"/>
      <c r="K211" s="218"/>
      <c r="L211" s="223"/>
      <c r="M211" s="224"/>
      <c r="N211" s="225"/>
      <c r="O211" s="225"/>
      <c r="P211" s="225"/>
      <c r="Q211" s="225"/>
      <c r="R211" s="225"/>
      <c r="S211" s="225"/>
      <c r="T211" s="226"/>
      <c r="AT211" s="227" t="s">
        <v>134</v>
      </c>
      <c r="AU211" s="227" t="s">
        <v>81</v>
      </c>
      <c r="AV211" s="12" t="s">
        <v>81</v>
      </c>
      <c r="AW211" s="12" t="s">
        <v>31</v>
      </c>
      <c r="AX211" s="12" t="s">
        <v>76</v>
      </c>
      <c r="AY211" s="227" t="s">
        <v>127</v>
      </c>
    </row>
    <row r="212" spans="2:51" s="13" customFormat="1" ht="11.25">
      <c r="B212" s="228"/>
      <c r="C212" s="229"/>
      <c r="D212" s="219" t="s">
        <v>134</v>
      </c>
      <c r="E212" s="230" t="s">
        <v>1</v>
      </c>
      <c r="F212" s="231" t="s">
        <v>247</v>
      </c>
      <c r="G212" s="229"/>
      <c r="H212" s="232">
        <v>576.73500000000001</v>
      </c>
      <c r="I212" s="233"/>
      <c r="J212" s="229"/>
      <c r="K212" s="229"/>
      <c r="L212" s="234"/>
      <c r="M212" s="235"/>
      <c r="N212" s="236"/>
      <c r="O212" s="236"/>
      <c r="P212" s="236"/>
      <c r="Q212" s="236"/>
      <c r="R212" s="236"/>
      <c r="S212" s="236"/>
      <c r="T212" s="237"/>
      <c r="AT212" s="238" t="s">
        <v>134</v>
      </c>
      <c r="AU212" s="238" t="s">
        <v>81</v>
      </c>
      <c r="AV212" s="13" t="s">
        <v>106</v>
      </c>
      <c r="AW212" s="13" t="s">
        <v>31</v>
      </c>
      <c r="AX212" s="13" t="s">
        <v>76</v>
      </c>
      <c r="AY212" s="238" t="s">
        <v>127</v>
      </c>
    </row>
    <row r="213" spans="2:51" s="13" customFormat="1" ht="11.25">
      <c r="B213" s="228"/>
      <c r="C213" s="229"/>
      <c r="D213" s="219" t="s">
        <v>134</v>
      </c>
      <c r="E213" s="230" t="s">
        <v>1</v>
      </c>
      <c r="F213" s="231" t="s">
        <v>248</v>
      </c>
      <c r="G213" s="229"/>
      <c r="H213" s="232">
        <v>195.905</v>
      </c>
      <c r="I213" s="233"/>
      <c r="J213" s="229"/>
      <c r="K213" s="229"/>
      <c r="L213" s="234"/>
      <c r="M213" s="235"/>
      <c r="N213" s="236"/>
      <c r="O213" s="236"/>
      <c r="P213" s="236"/>
      <c r="Q213" s="236"/>
      <c r="R213" s="236"/>
      <c r="S213" s="236"/>
      <c r="T213" s="237"/>
      <c r="AT213" s="238" t="s">
        <v>134</v>
      </c>
      <c r="AU213" s="238" t="s">
        <v>81</v>
      </c>
      <c r="AV213" s="13" t="s">
        <v>106</v>
      </c>
      <c r="AW213" s="13" t="s">
        <v>31</v>
      </c>
      <c r="AX213" s="13" t="s">
        <v>76</v>
      </c>
      <c r="AY213" s="238" t="s">
        <v>127</v>
      </c>
    </row>
    <row r="214" spans="2:51" s="13" customFormat="1" ht="11.25">
      <c r="B214" s="228"/>
      <c r="C214" s="229"/>
      <c r="D214" s="219" t="s">
        <v>134</v>
      </c>
      <c r="E214" s="230" t="s">
        <v>1</v>
      </c>
      <c r="F214" s="231" t="s">
        <v>249</v>
      </c>
      <c r="G214" s="229"/>
      <c r="H214" s="232">
        <v>119.464</v>
      </c>
      <c r="I214" s="233"/>
      <c r="J214" s="229"/>
      <c r="K214" s="229"/>
      <c r="L214" s="234"/>
      <c r="M214" s="235"/>
      <c r="N214" s="236"/>
      <c r="O214" s="236"/>
      <c r="P214" s="236"/>
      <c r="Q214" s="236"/>
      <c r="R214" s="236"/>
      <c r="S214" s="236"/>
      <c r="T214" s="237"/>
      <c r="AT214" s="238" t="s">
        <v>134</v>
      </c>
      <c r="AU214" s="238" t="s">
        <v>81</v>
      </c>
      <c r="AV214" s="13" t="s">
        <v>106</v>
      </c>
      <c r="AW214" s="13" t="s">
        <v>31</v>
      </c>
      <c r="AX214" s="13" t="s">
        <v>76</v>
      </c>
      <c r="AY214" s="238" t="s">
        <v>127</v>
      </c>
    </row>
    <row r="215" spans="2:51" s="13" customFormat="1" ht="11.25">
      <c r="B215" s="228"/>
      <c r="C215" s="229"/>
      <c r="D215" s="219" t="s">
        <v>134</v>
      </c>
      <c r="E215" s="230" t="s">
        <v>1</v>
      </c>
      <c r="F215" s="231" t="s">
        <v>250</v>
      </c>
      <c r="G215" s="229"/>
      <c r="H215" s="232">
        <v>37.548000000000002</v>
      </c>
      <c r="I215" s="233"/>
      <c r="J215" s="229"/>
      <c r="K215" s="229"/>
      <c r="L215" s="234"/>
      <c r="M215" s="235"/>
      <c r="N215" s="236"/>
      <c r="O215" s="236"/>
      <c r="P215" s="236"/>
      <c r="Q215" s="236"/>
      <c r="R215" s="236"/>
      <c r="S215" s="236"/>
      <c r="T215" s="237"/>
      <c r="AT215" s="238" t="s">
        <v>134</v>
      </c>
      <c r="AU215" s="238" t="s">
        <v>81</v>
      </c>
      <c r="AV215" s="13" t="s">
        <v>106</v>
      </c>
      <c r="AW215" s="13" t="s">
        <v>31</v>
      </c>
      <c r="AX215" s="13" t="s">
        <v>76</v>
      </c>
      <c r="AY215" s="238" t="s">
        <v>127</v>
      </c>
    </row>
    <row r="216" spans="2:51" s="15" customFormat="1" ht="11.25">
      <c r="B216" s="260"/>
      <c r="C216" s="261"/>
      <c r="D216" s="219" t="s">
        <v>134</v>
      </c>
      <c r="E216" s="262" t="s">
        <v>1</v>
      </c>
      <c r="F216" s="263" t="s">
        <v>245</v>
      </c>
      <c r="G216" s="261"/>
      <c r="H216" s="264">
        <v>929.65200000000004</v>
      </c>
      <c r="I216" s="265"/>
      <c r="J216" s="261"/>
      <c r="K216" s="261"/>
      <c r="L216" s="266"/>
      <c r="M216" s="267"/>
      <c r="N216" s="268"/>
      <c r="O216" s="268"/>
      <c r="P216" s="268"/>
      <c r="Q216" s="268"/>
      <c r="R216" s="268"/>
      <c r="S216" s="268"/>
      <c r="T216" s="269"/>
      <c r="AT216" s="270" t="s">
        <v>134</v>
      </c>
      <c r="AU216" s="270" t="s">
        <v>81</v>
      </c>
      <c r="AV216" s="15" t="s">
        <v>143</v>
      </c>
      <c r="AW216" s="15" t="s">
        <v>31</v>
      </c>
      <c r="AX216" s="15" t="s">
        <v>76</v>
      </c>
      <c r="AY216" s="270" t="s">
        <v>127</v>
      </c>
    </row>
    <row r="217" spans="2:51" s="12" customFormat="1" ht="11.25">
      <c r="B217" s="217"/>
      <c r="C217" s="218"/>
      <c r="D217" s="219" t="s">
        <v>134</v>
      </c>
      <c r="E217" s="220" t="s">
        <v>1</v>
      </c>
      <c r="F217" s="221" t="s">
        <v>194</v>
      </c>
      <c r="G217" s="218"/>
      <c r="H217" s="220" t="s">
        <v>1</v>
      </c>
      <c r="I217" s="222"/>
      <c r="J217" s="218"/>
      <c r="K217" s="218"/>
      <c r="L217" s="223"/>
      <c r="M217" s="224"/>
      <c r="N217" s="225"/>
      <c r="O217" s="225"/>
      <c r="P217" s="225"/>
      <c r="Q217" s="225"/>
      <c r="R217" s="225"/>
      <c r="S217" s="225"/>
      <c r="T217" s="226"/>
      <c r="AT217" s="227" t="s">
        <v>134</v>
      </c>
      <c r="AU217" s="227" t="s">
        <v>81</v>
      </c>
      <c r="AV217" s="12" t="s">
        <v>81</v>
      </c>
      <c r="AW217" s="12" t="s">
        <v>31</v>
      </c>
      <c r="AX217" s="12" t="s">
        <v>76</v>
      </c>
      <c r="AY217" s="227" t="s">
        <v>127</v>
      </c>
    </row>
    <row r="218" spans="2:51" s="13" customFormat="1" ht="11.25">
      <c r="B218" s="228"/>
      <c r="C218" s="229"/>
      <c r="D218" s="219" t="s">
        <v>134</v>
      </c>
      <c r="E218" s="230" t="s">
        <v>1</v>
      </c>
      <c r="F218" s="231" t="s">
        <v>251</v>
      </c>
      <c r="G218" s="229"/>
      <c r="H218" s="232">
        <v>7.2359999999999998</v>
      </c>
      <c r="I218" s="233"/>
      <c r="J218" s="229"/>
      <c r="K218" s="229"/>
      <c r="L218" s="234"/>
      <c r="M218" s="235"/>
      <c r="N218" s="236"/>
      <c r="O218" s="236"/>
      <c r="P218" s="236"/>
      <c r="Q218" s="236"/>
      <c r="R218" s="236"/>
      <c r="S218" s="236"/>
      <c r="T218" s="237"/>
      <c r="AT218" s="238" t="s">
        <v>134</v>
      </c>
      <c r="AU218" s="238" t="s">
        <v>81</v>
      </c>
      <c r="AV218" s="13" t="s">
        <v>106</v>
      </c>
      <c r="AW218" s="13" t="s">
        <v>31</v>
      </c>
      <c r="AX218" s="13" t="s">
        <v>76</v>
      </c>
      <c r="AY218" s="238" t="s">
        <v>127</v>
      </c>
    </row>
    <row r="219" spans="2:51" s="13" customFormat="1" ht="11.25">
      <c r="B219" s="228"/>
      <c r="C219" s="229"/>
      <c r="D219" s="219" t="s">
        <v>134</v>
      </c>
      <c r="E219" s="230" t="s">
        <v>1</v>
      </c>
      <c r="F219" s="231" t="s">
        <v>252</v>
      </c>
      <c r="G219" s="229"/>
      <c r="H219" s="232">
        <v>1.7549999999999999</v>
      </c>
      <c r="I219" s="233"/>
      <c r="J219" s="229"/>
      <c r="K219" s="229"/>
      <c r="L219" s="234"/>
      <c r="M219" s="235"/>
      <c r="N219" s="236"/>
      <c r="O219" s="236"/>
      <c r="P219" s="236"/>
      <c r="Q219" s="236"/>
      <c r="R219" s="236"/>
      <c r="S219" s="236"/>
      <c r="T219" s="237"/>
      <c r="AT219" s="238" t="s">
        <v>134</v>
      </c>
      <c r="AU219" s="238" t="s">
        <v>81</v>
      </c>
      <c r="AV219" s="13" t="s">
        <v>106</v>
      </c>
      <c r="AW219" s="13" t="s">
        <v>31</v>
      </c>
      <c r="AX219" s="13" t="s">
        <v>76</v>
      </c>
      <c r="AY219" s="238" t="s">
        <v>127</v>
      </c>
    </row>
    <row r="220" spans="2:51" s="13" customFormat="1" ht="11.25">
      <c r="B220" s="228"/>
      <c r="C220" s="229"/>
      <c r="D220" s="219" t="s">
        <v>134</v>
      </c>
      <c r="E220" s="230" t="s">
        <v>1</v>
      </c>
      <c r="F220" s="231" t="s">
        <v>253</v>
      </c>
      <c r="G220" s="229"/>
      <c r="H220" s="232">
        <v>38.799999999999997</v>
      </c>
      <c r="I220" s="233"/>
      <c r="J220" s="229"/>
      <c r="K220" s="229"/>
      <c r="L220" s="234"/>
      <c r="M220" s="235"/>
      <c r="N220" s="236"/>
      <c r="O220" s="236"/>
      <c r="P220" s="236"/>
      <c r="Q220" s="236"/>
      <c r="R220" s="236"/>
      <c r="S220" s="236"/>
      <c r="T220" s="237"/>
      <c r="AT220" s="238" t="s">
        <v>134</v>
      </c>
      <c r="AU220" s="238" t="s">
        <v>81</v>
      </c>
      <c r="AV220" s="13" t="s">
        <v>106</v>
      </c>
      <c r="AW220" s="13" t="s">
        <v>31</v>
      </c>
      <c r="AX220" s="13" t="s">
        <v>76</v>
      </c>
      <c r="AY220" s="238" t="s">
        <v>127</v>
      </c>
    </row>
    <row r="221" spans="2:51" s="13" customFormat="1" ht="11.25">
      <c r="B221" s="228"/>
      <c r="C221" s="229"/>
      <c r="D221" s="219" t="s">
        <v>134</v>
      </c>
      <c r="E221" s="230" t="s">
        <v>1</v>
      </c>
      <c r="F221" s="231" t="s">
        <v>254</v>
      </c>
      <c r="G221" s="229"/>
      <c r="H221" s="232">
        <v>5.32</v>
      </c>
      <c r="I221" s="233"/>
      <c r="J221" s="229"/>
      <c r="K221" s="229"/>
      <c r="L221" s="234"/>
      <c r="M221" s="235"/>
      <c r="N221" s="236"/>
      <c r="O221" s="236"/>
      <c r="P221" s="236"/>
      <c r="Q221" s="236"/>
      <c r="R221" s="236"/>
      <c r="S221" s="236"/>
      <c r="T221" s="237"/>
      <c r="AT221" s="238" t="s">
        <v>134</v>
      </c>
      <c r="AU221" s="238" t="s">
        <v>81</v>
      </c>
      <c r="AV221" s="13" t="s">
        <v>106</v>
      </c>
      <c r="AW221" s="13" t="s">
        <v>31</v>
      </c>
      <c r="AX221" s="13" t="s">
        <v>76</v>
      </c>
      <c r="AY221" s="238" t="s">
        <v>127</v>
      </c>
    </row>
    <row r="222" spans="2:51" s="13" customFormat="1" ht="11.25">
      <c r="B222" s="228"/>
      <c r="C222" s="229"/>
      <c r="D222" s="219" t="s">
        <v>134</v>
      </c>
      <c r="E222" s="230" t="s">
        <v>1</v>
      </c>
      <c r="F222" s="231" t="s">
        <v>255</v>
      </c>
      <c r="G222" s="229"/>
      <c r="H222" s="232">
        <v>5.0999999999999996</v>
      </c>
      <c r="I222" s="233"/>
      <c r="J222" s="229"/>
      <c r="K222" s="229"/>
      <c r="L222" s="234"/>
      <c r="M222" s="235"/>
      <c r="N222" s="236"/>
      <c r="O222" s="236"/>
      <c r="P222" s="236"/>
      <c r="Q222" s="236"/>
      <c r="R222" s="236"/>
      <c r="S222" s="236"/>
      <c r="T222" s="237"/>
      <c r="AT222" s="238" t="s">
        <v>134</v>
      </c>
      <c r="AU222" s="238" t="s">
        <v>81</v>
      </c>
      <c r="AV222" s="13" t="s">
        <v>106</v>
      </c>
      <c r="AW222" s="13" t="s">
        <v>31</v>
      </c>
      <c r="AX222" s="13" t="s">
        <v>76</v>
      </c>
      <c r="AY222" s="238" t="s">
        <v>127</v>
      </c>
    </row>
    <row r="223" spans="2:51" s="15" customFormat="1" ht="11.25">
      <c r="B223" s="260"/>
      <c r="C223" s="261"/>
      <c r="D223" s="219" t="s">
        <v>134</v>
      </c>
      <c r="E223" s="262" t="s">
        <v>1</v>
      </c>
      <c r="F223" s="263" t="s">
        <v>245</v>
      </c>
      <c r="G223" s="261"/>
      <c r="H223" s="264">
        <v>58.210999999999999</v>
      </c>
      <c r="I223" s="265"/>
      <c r="J223" s="261"/>
      <c r="K223" s="261"/>
      <c r="L223" s="266"/>
      <c r="M223" s="267"/>
      <c r="N223" s="268"/>
      <c r="O223" s="268"/>
      <c r="P223" s="268"/>
      <c r="Q223" s="268"/>
      <c r="R223" s="268"/>
      <c r="S223" s="268"/>
      <c r="T223" s="269"/>
      <c r="AT223" s="270" t="s">
        <v>134</v>
      </c>
      <c r="AU223" s="270" t="s">
        <v>81</v>
      </c>
      <c r="AV223" s="15" t="s">
        <v>143</v>
      </c>
      <c r="AW223" s="15" t="s">
        <v>31</v>
      </c>
      <c r="AX223" s="15" t="s">
        <v>76</v>
      </c>
      <c r="AY223" s="270" t="s">
        <v>127</v>
      </c>
    </row>
    <row r="224" spans="2:51" s="12" customFormat="1" ht="11.25">
      <c r="B224" s="217"/>
      <c r="C224" s="218"/>
      <c r="D224" s="219" t="s">
        <v>134</v>
      </c>
      <c r="E224" s="220" t="s">
        <v>1</v>
      </c>
      <c r="F224" s="221" t="s">
        <v>256</v>
      </c>
      <c r="G224" s="218"/>
      <c r="H224" s="220" t="s">
        <v>1</v>
      </c>
      <c r="I224" s="222"/>
      <c r="J224" s="218"/>
      <c r="K224" s="218"/>
      <c r="L224" s="223"/>
      <c r="M224" s="224"/>
      <c r="N224" s="225"/>
      <c r="O224" s="225"/>
      <c r="P224" s="225"/>
      <c r="Q224" s="225"/>
      <c r="R224" s="225"/>
      <c r="S224" s="225"/>
      <c r="T224" s="226"/>
      <c r="AT224" s="227" t="s">
        <v>134</v>
      </c>
      <c r="AU224" s="227" t="s">
        <v>81</v>
      </c>
      <c r="AV224" s="12" t="s">
        <v>81</v>
      </c>
      <c r="AW224" s="12" t="s">
        <v>31</v>
      </c>
      <c r="AX224" s="12" t="s">
        <v>76</v>
      </c>
      <c r="AY224" s="227" t="s">
        <v>127</v>
      </c>
    </row>
    <row r="225" spans="1:65" s="13" customFormat="1" ht="11.25">
      <c r="B225" s="228"/>
      <c r="C225" s="229"/>
      <c r="D225" s="219" t="s">
        <v>134</v>
      </c>
      <c r="E225" s="230" t="s">
        <v>1</v>
      </c>
      <c r="F225" s="231" t="s">
        <v>257</v>
      </c>
      <c r="G225" s="229"/>
      <c r="H225" s="232">
        <v>105.84</v>
      </c>
      <c r="I225" s="233"/>
      <c r="J225" s="229"/>
      <c r="K225" s="229"/>
      <c r="L225" s="234"/>
      <c r="M225" s="235"/>
      <c r="N225" s="236"/>
      <c r="O225" s="236"/>
      <c r="P225" s="236"/>
      <c r="Q225" s="236"/>
      <c r="R225" s="236"/>
      <c r="S225" s="236"/>
      <c r="T225" s="237"/>
      <c r="AT225" s="238" t="s">
        <v>134</v>
      </c>
      <c r="AU225" s="238" t="s">
        <v>81</v>
      </c>
      <c r="AV225" s="13" t="s">
        <v>106</v>
      </c>
      <c r="AW225" s="13" t="s">
        <v>31</v>
      </c>
      <c r="AX225" s="13" t="s">
        <v>76</v>
      </c>
      <c r="AY225" s="238" t="s">
        <v>127</v>
      </c>
    </row>
    <row r="226" spans="1:65" s="14" customFormat="1" ht="11.25">
      <c r="B226" s="239"/>
      <c r="C226" s="240"/>
      <c r="D226" s="219" t="s">
        <v>134</v>
      </c>
      <c r="E226" s="241" t="s">
        <v>1</v>
      </c>
      <c r="F226" s="242" t="s">
        <v>137</v>
      </c>
      <c r="G226" s="240"/>
      <c r="H226" s="243">
        <v>1150.739</v>
      </c>
      <c r="I226" s="244"/>
      <c r="J226" s="240"/>
      <c r="K226" s="240"/>
      <c r="L226" s="245"/>
      <c r="M226" s="246"/>
      <c r="N226" s="247"/>
      <c r="O226" s="247"/>
      <c r="P226" s="247"/>
      <c r="Q226" s="247"/>
      <c r="R226" s="247"/>
      <c r="S226" s="247"/>
      <c r="T226" s="248"/>
      <c r="AT226" s="249" t="s">
        <v>134</v>
      </c>
      <c r="AU226" s="249" t="s">
        <v>81</v>
      </c>
      <c r="AV226" s="14" t="s">
        <v>132</v>
      </c>
      <c r="AW226" s="14" t="s">
        <v>31</v>
      </c>
      <c r="AX226" s="14" t="s">
        <v>81</v>
      </c>
      <c r="AY226" s="249" t="s">
        <v>127</v>
      </c>
    </row>
    <row r="227" spans="1:65" s="2" customFormat="1" ht="16.5" customHeight="1">
      <c r="A227" s="34"/>
      <c r="B227" s="35"/>
      <c r="C227" s="203" t="s">
        <v>258</v>
      </c>
      <c r="D227" s="203" t="s">
        <v>128</v>
      </c>
      <c r="E227" s="204" t="s">
        <v>259</v>
      </c>
      <c r="F227" s="205" t="s">
        <v>260</v>
      </c>
      <c r="G227" s="206" t="s">
        <v>146</v>
      </c>
      <c r="H227" s="207">
        <v>929.65200000000004</v>
      </c>
      <c r="I227" s="208"/>
      <c r="J227" s="207">
        <f>ROUND(I227*H227,3)</f>
        <v>0</v>
      </c>
      <c r="K227" s="209"/>
      <c r="L227" s="39"/>
      <c r="M227" s="210" t="s">
        <v>1</v>
      </c>
      <c r="N227" s="211" t="s">
        <v>42</v>
      </c>
      <c r="O227" s="71"/>
      <c r="P227" s="212">
        <f>O227*H227</f>
        <v>0</v>
      </c>
      <c r="Q227" s="212">
        <v>0</v>
      </c>
      <c r="R227" s="212">
        <f>Q227*H227</f>
        <v>0</v>
      </c>
      <c r="S227" s="212">
        <v>0</v>
      </c>
      <c r="T227" s="213">
        <f>S227*H227</f>
        <v>0</v>
      </c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R227" s="214" t="s">
        <v>132</v>
      </c>
      <c r="AT227" s="214" t="s">
        <v>128</v>
      </c>
      <c r="AU227" s="214" t="s">
        <v>81</v>
      </c>
      <c r="AY227" s="17" t="s">
        <v>127</v>
      </c>
      <c r="BE227" s="215">
        <f>IF(N227="základná",J227,0)</f>
        <v>0</v>
      </c>
      <c r="BF227" s="215">
        <f>IF(N227="znížená",J227,0)</f>
        <v>0</v>
      </c>
      <c r="BG227" s="215">
        <f>IF(N227="zákl. prenesená",J227,0)</f>
        <v>0</v>
      </c>
      <c r="BH227" s="215">
        <f>IF(N227="zníž. prenesená",J227,0)</f>
        <v>0</v>
      </c>
      <c r="BI227" s="215">
        <f>IF(N227="nulová",J227,0)</f>
        <v>0</v>
      </c>
      <c r="BJ227" s="17" t="s">
        <v>106</v>
      </c>
      <c r="BK227" s="216">
        <f>ROUND(I227*H227,3)</f>
        <v>0</v>
      </c>
      <c r="BL227" s="17" t="s">
        <v>132</v>
      </c>
      <c r="BM227" s="214" t="s">
        <v>261</v>
      </c>
    </row>
    <row r="228" spans="1:65" s="12" customFormat="1" ht="11.25">
      <c r="B228" s="217"/>
      <c r="C228" s="218"/>
      <c r="D228" s="219" t="s">
        <v>134</v>
      </c>
      <c r="E228" s="220" t="s">
        <v>1</v>
      </c>
      <c r="F228" s="221" t="s">
        <v>246</v>
      </c>
      <c r="G228" s="218"/>
      <c r="H228" s="220" t="s">
        <v>1</v>
      </c>
      <c r="I228" s="222"/>
      <c r="J228" s="218"/>
      <c r="K228" s="218"/>
      <c r="L228" s="223"/>
      <c r="M228" s="224"/>
      <c r="N228" s="225"/>
      <c r="O228" s="225"/>
      <c r="P228" s="225"/>
      <c r="Q228" s="225"/>
      <c r="R228" s="225"/>
      <c r="S228" s="225"/>
      <c r="T228" s="226"/>
      <c r="AT228" s="227" t="s">
        <v>134</v>
      </c>
      <c r="AU228" s="227" t="s">
        <v>81</v>
      </c>
      <c r="AV228" s="12" t="s">
        <v>81</v>
      </c>
      <c r="AW228" s="12" t="s">
        <v>31</v>
      </c>
      <c r="AX228" s="12" t="s">
        <v>76</v>
      </c>
      <c r="AY228" s="227" t="s">
        <v>127</v>
      </c>
    </row>
    <row r="229" spans="1:65" s="13" customFormat="1" ht="11.25">
      <c r="B229" s="228"/>
      <c r="C229" s="229"/>
      <c r="D229" s="219" t="s">
        <v>134</v>
      </c>
      <c r="E229" s="230" t="s">
        <v>1</v>
      </c>
      <c r="F229" s="231" t="s">
        <v>247</v>
      </c>
      <c r="G229" s="229"/>
      <c r="H229" s="232">
        <v>576.73500000000001</v>
      </c>
      <c r="I229" s="233"/>
      <c r="J229" s="229"/>
      <c r="K229" s="229"/>
      <c r="L229" s="234"/>
      <c r="M229" s="235"/>
      <c r="N229" s="236"/>
      <c r="O229" s="236"/>
      <c r="P229" s="236"/>
      <c r="Q229" s="236"/>
      <c r="R229" s="236"/>
      <c r="S229" s="236"/>
      <c r="T229" s="237"/>
      <c r="AT229" s="238" t="s">
        <v>134</v>
      </c>
      <c r="AU229" s="238" t="s">
        <v>81</v>
      </c>
      <c r="AV229" s="13" t="s">
        <v>106</v>
      </c>
      <c r="AW229" s="13" t="s">
        <v>31</v>
      </c>
      <c r="AX229" s="13" t="s">
        <v>76</v>
      </c>
      <c r="AY229" s="238" t="s">
        <v>127</v>
      </c>
    </row>
    <row r="230" spans="1:65" s="13" customFormat="1" ht="11.25">
      <c r="B230" s="228"/>
      <c r="C230" s="229"/>
      <c r="D230" s="219" t="s">
        <v>134</v>
      </c>
      <c r="E230" s="230" t="s">
        <v>1</v>
      </c>
      <c r="F230" s="231" t="s">
        <v>248</v>
      </c>
      <c r="G230" s="229"/>
      <c r="H230" s="232">
        <v>195.905</v>
      </c>
      <c r="I230" s="233"/>
      <c r="J230" s="229"/>
      <c r="K230" s="229"/>
      <c r="L230" s="234"/>
      <c r="M230" s="235"/>
      <c r="N230" s="236"/>
      <c r="O230" s="236"/>
      <c r="P230" s="236"/>
      <c r="Q230" s="236"/>
      <c r="R230" s="236"/>
      <c r="S230" s="236"/>
      <c r="T230" s="237"/>
      <c r="AT230" s="238" t="s">
        <v>134</v>
      </c>
      <c r="AU230" s="238" t="s">
        <v>81</v>
      </c>
      <c r="AV230" s="13" t="s">
        <v>106</v>
      </c>
      <c r="AW230" s="13" t="s">
        <v>31</v>
      </c>
      <c r="AX230" s="13" t="s">
        <v>76</v>
      </c>
      <c r="AY230" s="238" t="s">
        <v>127</v>
      </c>
    </row>
    <row r="231" spans="1:65" s="13" customFormat="1" ht="11.25">
      <c r="B231" s="228"/>
      <c r="C231" s="229"/>
      <c r="D231" s="219" t="s">
        <v>134</v>
      </c>
      <c r="E231" s="230" t="s">
        <v>1</v>
      </c>
      <c r="F231" s="231" t="s">
        <v>249</v>
      </c>
      <c r="G231" s="229"/>
      <c r="H231" s="232">
        <v>119.464</v>
      </c>
      <c r="I231" s="233"/>
      <c r="J231" s="229"/>
      <c r="K231" s="229"/>
      <c r="L231" s="234"/>
      <c r="M231" s="235"/>
      <c r="N231" s="236"/>
      <c r="O231" s="236"/>
      <c r="P231" s="236"/>
      <c r="Q231" s="236"/>
      <c r="R231" s="236"/>
      <c r="S231" s="236"/>
      <c r="T231" s="237"/>
      <c r="AT231" s="238" t="s">
        <v>134</v>
      </c>
      <c r="AU231" s="238" t="s">
        <v>81</v>
      </c>
      <c r="AV231" s="13" t="s">
        <v>106</v>
      </c>
      <c r="AW231" s="13" t="s">
        <v>31</v>
      </c>
      <c r="AX231" s="13" t="s">
        <v>76</v>
      </c>
      <c r="AY231" s="238" t="s">
        <v>127</v>
      </c>
    </row>
    <row r="232" spans="1:65" s="13" customFormat="1" ht="11.25">
      <c r="B232" s="228"/>
      <c r="C232" s="229"/>
      <c r="D232" s="219" t="s">
        <v>134</v>
      </c>
      <c r="E232" s="230" t="s">
        <v>1</v>
      </c>
      <c r="F232" s="231" t="s">
        <v>250</v>
      </c>
      <c r="G232" s="229"/>
      <c r="H232" s="232">
        <v>37.548000000000002</v>
      </c>
      <c r="I232" s="233"/>
      <c r="J232" s="229"/>
      <c r="K232" s="229"/>
      <c r="L232" s="234"/>
      <c r="M232" s="235"/>
      <c r="N232" s="236"/>
      <c r="O232" s="236"/>
      <c r="P232" s="236"/>
      <c r="Q232" s="236"/>
      <c r="R232" s="236"/>
      <c r="S232" s="236"/>
      <c r="T232" s="237"/>
      <c r="AT232" s="238" t="s">
        <v>134</v>
      </c>
      <c r="AU232" s="238" t="s">
        <v>81</v>
      </c>
      <c r="AV232" s="13" t="s">
        <v>106</v>
      </c>
      <c r="AW232" s="13" t="s">
        <v>31</v>
      </c>
      <c r="AX232" s="13" t="s">
        <v>76</v>
      </c>
      <c r="AY232" s="238" t="s">
        <v>127</v>
      </c>
    </row>
    <row r="233" spans="1:65" s="14" customFormat="1" ht="11.25">
      <c r="B233" s="239"/>
      <c r="C233" s="240"/>
      <c r="D233" s="219" t="s">
        <v>134</v>
      </c>
      <c r="E233" s="241" t="s">
        <v>1</v>
      </c>
      <c r="F233" s="242" t="s">
        <v>137</v>
      </c>
      <c r="G233" s="240"/>
      <c r="H233" s="243">
        <v>929.65200000000004</v>
      </c>
      <c r="I233" s="244"/>
      <c r="J233" s="240"/>
      <c r="K233" s="240"/>
      <c r="L233" s="245"/>
      <c r="M233" s="246"/>
      <c r="N233" s="247"/>
      <c r="O233" s="247"/>
      <c r="P233" s="247"/>
      <c r="Q233" s="247"/>
      <c r="R233" s="247"/>
      <c r="S233" s="247"/>
      <c r="T233" s="248"/>
      <c r="AT233" s="249" t="s">
        <v>134</v>
      </c>
      <c r="AU233" s="249" t="s">
        <v>81</v>
      </c>
      <c r="AV233" s="14" t="s">
        <v>132</v>
      </c>
      <c r="AW233" s="14" t="s">
        <v>31</v>
      </c>
      <c r="AX233" s="14" t="s">
        <v>81</v>
      </c>
      <c r="AY233" s="249" t="s">
        <v>127</v>
      </c>
    </row>
    <row r="234" spans="1:65" s="2" customFormat="1" ht="16.5" customHeight="1">
      <c r="A234" s="34"/>
      <c r="B234" s="35"/>
      <c r="C234" s="203" t="s">
        <v>7</v>
      </c>
      <c r="D234" s="203" t="s">
        <v>128</v>
      </c>
      <c r="E234" s="204" t="s">
        <v>262</v>
      </c>
      <c r="F234" s="205" t="s">
        <v>263</v>
      </c>
      <c r="G234" s="206" t="s">
        <v>146</v>
      </c>
      <c r="H234" s="207">
        <v>58.210999999999999</v>
      </c>
      <c r="I234" s="208"/>
      <c r="J234" s="207">
        <f>ROUND(I234*H234,3)</f>
        <v>0</v>
      </c>
      <c r="K234" s="209"/>
      <c r="L234" s="39"/>
      <c r="M234" s="210" t="s">
        <v>1</v>
      </c>
      <c r="N234" s="211" t="s">
        <v>42</v>
      </c>
      <c r="O234" s="71"/>
      <c r="P234" s="212">
        <f>O234*H234</f>
        <v>0</v>
      </c>
      <c r="Q234" s="212">
        <v>0</v>
      </c>
      <c r="R234" s="212">
        <f>Q234*H234</f>
        <v>0</v>
      </c>
      <c r="S234" s="212">
        <v>0</v>
      </c>
      <c r="T234" s="213">
        <f>S234*H234</f>
        <v>0</v>
      </c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R234" s="214" t="s">
        <v>132</v>
      </c>
      <c r="AT234" s="214" t="s">
        <v>128</v>
      </c>
      <c r="AU234" s="214" t="s">
        <v>81</v>
      </c>
      <c r="AY234" s="17" t="s">
        <v>127</v>
      </c>
      <c r="BE234" s="215">
        <f>IF(N234="základná",J234,0)</f>
        <v>0</v>
      </c>
      <c r="BF234" s="215">
        <f>IF(N234="znížená",J234,0)</f>
        <v>0</v>
      </c>
      <c r="BG234" s="215">
        <f>IF(N234="zákl. prenesená",J234,0)</f>
        <v>0</v>
      </c>
      <c r="BH234" s="215">
        <f>IF(N234="zníž. prenesená",J234,0)</f>
        <v>0</v>
      </c>
      <c r="BI234" s="215">
        <f>IF(N234="nulová",J234,0)</f>
        <v>0</v>
      </c>
      <c r="BJ234" s="17" t="s">
        <v>106</v>
      </c>
      <c r="BK234" s="216">
        <f>ROUND(I234*H234,3)</f>
        <v>0</v>
      </c>
      <c r="BL234" s="17" t="s">
        <v>132</v>
      </c>
      <c r="BM234" s="214" t="s">
        <v>264</v>
      </c>
    </row>
    <row r="235" spans="1:65" s="12" customFormat="1" ht="11.25">
      <c r="B235" s="217"/>
      <c r="C235" s="218"/>
      <c r="D235" s="219" t="s">
        <v>134</v>
      </c>
      <c r="E235" s="220" t="s">
        <v>1</v>
      </c>
      <c r="F235" s="221" t="s">
        <v>194</v>
      </c>
      <c r="G235" s="218"/>
      <c r="H235" s="220" t="s">
        <v>1</v>
      </c>
      <c r="I235" s="222"/>
      <c r="J235" s="218"/>
      <c r="K235" s="218"/>
      <c r="L235" s="223"/>
      <c r="M235" s="224"/>
      <c r="N235" s="225"/>
      <c r="O235" s="225"/>
      <c r="P235" s="225"/>
      <c r="Q235" s="225"/>
      <c r="R235" s="225"/>
      <c r="S235" s="225"/>
      <c r="T235" s="226"/>
      <c r="AT235" s="227" t="s">
        <v>134</v>
      </c>
      <c r="AU235" s="227" t="s">
        <v>81</v>
      </c>
      <c r="AV235" s="12" t="s">
        <v>81</v>
      </c>
      <c r="AW235" s="12" t="s">
        <v>31</v>
      </c>
      <c r="AX235" s="12" t="s">
        <v>76</v>
      </c>
      <c r="AY235" s="227" t="s">
        <v>127</v>
      </c>
    </row>
    <row r="236" spans="1:65" s="13" customFormat="1" ht="11.25">
      <c r="B236" s="228"/>
      <c r="C236" s="229"/>
      <c r="D236" s="219" t="s">
        <v>134</v>
      </c>
      <c r="E236" s="230" t="s">
        <v>1</v>
      </c>
      <c r="F236" s="231" t="s">
        <v>251</v>
      </c>
      <c r="G236" s="229"/>
      <c r="H236" s="232">
        <v>7.2359999999999998</v>
      </c>
      <c r="I236" s="233"/>
      <c r="J236" s="229"/>
      <c r="K236" s="229"/>
      <c r="L236" s="234"/>
      <c r="M236" s="235"/>
      <c r="N236" s="236"/>
      <c r="O236" s="236"/>
      <c r="P236" s="236"/>
      <c r="Q236" s="236"/>
      <c r="R236" s="236"/>
      <c r="S236" s="236"/>
      <c r="T236" s="237"/>
      <c r="AT236" s="238" t="s">
        <v>134</v>
      </c>
      <c r="AU236" s="238" t="s">
        <v>81</v>
      </c>
      <c r="AV236" s="13" t="s">
        <v>106</v>
      </c>
      <c r="AW236" s="13" t="s">
        <v>31</v>
      </c>
      <c r="AX236" s="13" t="s">
        <v>76</v>
      </c>
      <c r="AY236" s="238" t="s">
        <v>127</v>
      </c>
    </row>
    <row r="237" spans="1:65" s="13" customFormat="1" ht="11.25">
      <c r="B237" s="228"/>
      <c r="C237" s="229"/>
      <c r="D237" s="219" t="s">
        <v>134</v>
      </c>
      <c r="E237" s="230" t="s">
        <v>1</v>
      </c>
      <c r="F237" s="231" t="s">
        <v>252</v>
      </c>
      <c r="G237" s="229"/>
      <c r="H237" s="232">
        <v>1.7549999999999999</v>
      </c>
      <c r="I237" s="233"/>
      <c r="J237" s="229"/>
      <c r="K237" s="229"/>
      <c r="L237" s="234"/>
      <c r="M237" s="235"/>
      <c r="N237" s="236"/>
      <c r="O237" s="236"/>
      <c r="P237" s="236"/>
      <c r="Q237" s="236"/>
      <c r="R237" s="236"/>
      <c r="S237" s="236"/>
      <c r="T237" s="237"/>
      <c r="AT237" s="238" t="s">
        <v>134</v>
      </c>
      <c r="AU237" s="238" t="s">
        <v>81</v>
      </c>
      <c r="AV237" s="13" t="s">
        <v>106</v>
      </c>
      <c r="AW237" s="13" t="s">
        <v>31</v>
      </c>
      <c r="AX237" s="13" t="s">
        <v>76</v>
      </c>
      <c r="AY237" s="238" t="s">
        <v>127</v>
      </c>
    </row>
    <row r="238" spans="1:65" s="13" customFormat="1" ht="11.25">
      <c r="B238" s="228"/>
      <c r="C238" s="229"/>
      <c r="D238" s="219" t="s">
        <v>134</v>
      </c>
      <c r="E238" s="230" t="s">
        <v>1</v>
      </c>
      <c r="F238" s="231" t="s">
        <v>253</v>
      </c>
      <c r="G238" s="229"/>
      <c r="H238" s="232">
        <v>38.799999999999997</v>
      </c>
      <c r="I238" s="233"/>
      <c r="J238" s="229"/>
      <c r="K238" s="229"/>
      <c r="L238" s="234"/>
      <c r="M238" s="235"/>
      <c r="N238" s="236"/>
      <c r="O238" s="236"/>
      <c r="P238" s="236"/>
      <c r="Q238" s="236"/>
      <c r="R238" s="236"/>
      <c r="S238" s="236"/>
      <c r="T238" s="237"/>
      <c r="AT238" s="238" t="s">
        <v>134</v>
      </c>
      <c r="AU238" s="238" t="s">
        <v>81</v>
      </c>
      <c r="AV238" s="13" t="s">
        <v>106</v>
      </c>
      <c r="AW238" s="13" t="s">
        <v>31</v>
      </c>
      <c r="AX238" s="13" t="s">
        <v>76</v>
      </c>
      <c r="AY238" s="238" t="s">
        <v>127</v>
      </c>
    </row>
    <row r="239" spans="1:65" s="13" customFormat="1" ht="11.25">
      <c r="B239" s="228"/>
      <c r="C239" s="229"/>
      <c r="D239" s="219" t="s">
        <v>134</v>
      </c>
      <c r="E239" s="230" t="s">
        <v>1</v>
      </c>
      <c r="F239" s="231" t="s">
        <v>254</v>
      </c>
      <c r="G239" s="229"/>
      <c r="H239" s="232">
        <v>5.32</v>
      </c>
      <c r="I239" s="233"/>
      <c r="J239" s="229"/>
      <c r="K239" s="229"/>
      <c r="L239" s="234"/>
      <c r="M239" s="235"/>
      <c r="N239" s="236"/>
      <c r="O239" s="236"/>
      <c r="P239" s="236"/>
      <c r="Q239" s="236"/>
      <c r="R239" s="236"/>
      <c r="S239" s="236"/>
      <c r="T239" s="237"/>
      <c r="AT239" s="238" t="s">
        <v>134</v>
      </c>
      <c r="AU239" s="238" t="s">
        <v>81</v>
      </c>
      <c r="AV239" s="13" t="s">
        <v>106</v>
      </c>
      <c r="AW239" s="13" t="s">
        <v>31</v>
      </c>
      <c r="AX239" s="13" t="s">
        <v>76</v>
      </c>
      <c r="AY239" s="238" t="s">
        <v>127</v>
      </c>
    </row>
    <row r="240" spans="1:65" s="13" customFormat="1" ht="11.25">
      <c r="B240" s="228"/>
      <c r="C240" s="229"/>
      <c r="D240" s="219" t="s">
        <v>134</v>
      </c>
      <c r="E240" s="230" t="s">
        <v>1</v>
      </c>
      <c r="F240" s="231" t="s">
        <v>255</v>
      </c>
      <c r="G240" s="229"/>
      <c r="H240" s="232">
        <v>5.0999999999999996</v>
      </c>
      <c r="I240" s="233"/>
      <c r="J240" s="229"/>
      <c r="K240" s="229"/>
      <c r="L240" s="234"/>
      <c r="M240" s="235"/>
      <c r="N240" s="236"/>
      <c r="O240" s="236"/>
      <c r="P240" s="236"/>
      <c r="Q240" s="236"/>
      <c r="R240" s="236"/>
      <c r="S240" s="236"/>
      <c r="T240" s="237"/>
      <c r="AT240" s="238" t="s">
        <v>134</v>
      </c>
      <c r="AU240" s="238" t="s">
        <v>81</v>
      </c>
      <c r="AV240" s="13" t="s">
        <v>106</v>
      </c>
      <c r="AW240" s="13" t="s">
        <v>31</v>
      </c>
      <c r="AX240" s="13" t="s">
        <v>76</v>
      </c>
      <c r="AY240" s="238" t="s">
        <v>127</v>
      </c>
    </row>
    <row r="241" spans="1:65" s="14" customFormat="1" ht="11.25">
      <c r="B241" s="239"/>
      <c r="C241" s="240"/>
      <c r="D241" s="219" t="s">
        <v>134</v>
      </c>
      <c r="E241" s="241" t="s">
        <v>1</v>
      </c>
      <c r="F241" s="242" t="s">
        <v>137</v>
      </c>
      <c r="G241" s="240"/>
      <c r="H241" s="243">
        <v>58.210999999999999</v>
      </c>
      <c r="I241" s="244"/>
      <c r="J241" s="240"/>
      <c r="K241" s="240"/>
      <c r="L241" s="245"/>
      <c r="M241" s="246"/>
      <c r="N241" s="247"/>
      <c r="O241" s="247"/>
      <c r="P241" s="247"/>
      <c r="Q241" s="247"/>
      <c r="R241" s="247"/>
      <c r="S241" s="247"/>
      <c r="T241" s="248"/>
      <c r="AT241" s="249" t="s">
        <v>134</v>
      </c>
      <c r="AU241" s="249" t="s">
        <v>81</v>
      </c>
      <c r="AV241" s="14" t="s">
        <v>132</v>
      </c>
      <c r="AW241" s="14" t="s">
        <v>31</v>
      </c>
      <c r="AX241" s="14" t="s">
        <v>81</v>
      </c>
      <c r="AY241" s="249" t="s">
        <v>127</v>
      </c>
    </row>
    <row r="242" spans="1:65" s="2" customFormat="1" ht="16.5" customHeight="1">
      <c r="A242" s="34"/>
      <c r="B242" s="35"/>
      <c r="C242" s="203" t="s">
        <v>265</v>
      </c>
      <c r="D242" s="203" t="s">
        <v>128</v>
      </c>
      <c r="E242" s="204" t="s">
        <v>266</v>
      </c>
      <c r="F242" s="205" t="s">
        <v>267</v>
      </c>
      <c r="G242" s="206" t="s">
        <v>146</v>
      </c>
      <c r="H242" s="207">
        <v>57.036000000000001</v>
      </c>
      <c r="I242" s="208"/>
      <c r="J242" s="207">
        <f>ROUND(I242*H242,3)</f>
        <v>0</v>
      </c>
      <c r="K242" s="209"/>
      <c r="L242" s="39"/>
      <c r="M242" s="210" t="s">
        <v>1</v>
      </c>
      <c r="N242" s="211" t="s">
        <v>42</v>
      </c>
      <c r="O242" s="71"/>
      <c r="P242" s="212">
        <f>O242*H242</f>
        <v>0</v>
      </c>
      <c r="Q242" s="212">
        <v>0</v>
      </c>
      <c r="R242" s="212">
        <f>Q242*H242</f>
        <v>0</v>
      </c>
      <c r="S242" s="212">
        <v>0</v>
      </c>
      <c r="T242" s="213">
        <f>S242*H242</f>
        <v>0</v>
      </c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R242" s="214" t="s">
        <v>132</v>
      </c>
      <c r="AT242" s="214" t="s">
        <v>128</v>
      </c>
      <c r="AU242" s="214" t="s">
        <v>81</v>
      </c>
      <c r="AY242" s="17" t="s">
        <v>127</v>
      </c>
      <c r="BE242" s="215">
        <f>IF(N242="základná",J242,0)</f>
        <v>0</v>
      </c>
      <c r="BF242" s="215">
        <f>IF(N242="znížená",J242,0)</f>
        <v>0</v>
      </c>
      <c r="BG242" s="215">
        <f>IF(N242="zákl. prenesená",J242,0)</f>
        <v>0</v>
      </c>
      <c r="BH242" s="215">
        <f>IF(N242="zníž. prenesená",J242,0)</f>
        <v>0</v>
      </c>
      <c r="BI242" s="215">
        <f>IF(N242="nulová",J242,0)</f>
        <v>0</v>
      </c>
      <c r="BJ242" s="17" t="s">
        <v>106</v>
      </c>
      <c r="BK242" s="216">
        <f>ROUND(I242*H242,3)</f>
        <v>0</v>
      </c>
      <c r="BL242" s="17" t="s">
        <v>132</v>
      </c>
      <c r="BM242" s="214" t="s">
        <v>268</v>
      </c>
    </row>
    <row r="243" spans="1:65" s="12" customFormat="1" ht="11.25">
      <c r="B243" s="217"/>
      <c r="C243" s="218"/>
      <c r="D243" s="219" t="s">
        <v>134</v>
      </c>
      <c r="E243" s="220" t="s">
        <v>1</v>
      </c>
      <c r="F243" s="221" t="s">
        <v>243</v>
      </c>
      <c r="G243" s="218"/>
      <c r="H243" s="220" t="s">
        <v>1</v>
      </c>
      <c r="I243" s="222"/>
      <c r="J243" s="218"/>
      <c r="K243" s="218"/>
      <c r="L243" s="223"/>
      <c r="M243" s="224"/>
      <c r="N243" s="225"/>
      <c r="O243" s="225"/>
      <c r="P243" s="225"/>
      <c r="Q243" s="225"/>
      <c r="R243" s="225"/>
      <c r="S243" s="225"/>
      <c r="T243" s="226"/>
      <c r="AT243" s="227" t="s">
        <v>134</v>
      </c>
      <c r="AU243" s="227" t="s">
        <v>81</v>
      </c>
      <c r="AV243" s="12" t="s">
        <v>81</v>
      </c>
      <c r="AW243" s="12" t="s">
        <v>31</v>
      </c>
      <c r="AX243" s="12" t="s">
        <v>76</v>
      </c>
      <c r="AY243" s="227" t="s">
        <v>127</v>
      </c>
    </row>
    <row r="244" spans="1:65" s="13" customFormat="1" ht="11.25">
      <c r="B244" s="228"/>
      <c r="C244" s="229"/>
      <c r="D244" s="219" t="s">
        <v>134</v>
      </c>
      <c r="E244" s="230" t="s">
        <v>1</v>
      </c>
      <c r="F244" s="231" t="s">
        <v>244</v>
      </c>
      <c r="G244" s="229"/>
      <c r="H244" s="232">
        <v>57.036000000000001</v>
      </c>
      <c r="I244" s="233"/>
      <c r="J244" s="229"/>
      <c r="K244" s="229"/>
      <c r="L244" s="234"/>
      <c r="M244" s="235"/>
      <c r="N244" s="236"/>
      <c r="O244" s="236"/>
      <c r="P244" s="236"/>
      <c r="Q244" s="236"/>
      <c r="R244" s="236"/>
      <c r="S244" s="236"/>
      <c r="T244" s="237"/>
      <c r="AT244" s="238" t="s">
        <v>134</v>
      </c>
      <c r="AU244" s="238" t="s">
        <v>81</v>
      </c>
      <c r="AV244" s="13" t="s">
        <v>106</v>
      </c>
      <c r="AW244" s="13" t="s">
        <v>31</v>
      </c>
      <c r="AX244" s="13" t="s">
        <v>76</v>
      </c>
      <c r="AY244" s="238" t="s">
        <v>127</v>
      </c>
    </row>
    <row r="245" spans="1:65" s="14" customFormat="1" ht="11.25">
      <c r="B245" s="239"/>
      <c r="C245" s="240"/>
      <c r="D245" s="219" t="s">
        <v>134</v>
      </c>
      <c r="E245" s="241" t="s">
        <v>1</v>
      </c>
      <c r="F245" s="242" t="s">
        <v>137</v>
      </c>
      <c r="G245" s="240"/>
      <c r="H245" s="243">
        <v>57.036000000000001</v>
      </c>
      <c r="I245" s="244"/>
      <c r="J245" s="240"/>
      <c r="K245" s="240"/>
      <c r="L245" s="245"/>
      <c r="M245" s="246"/>
      <c r="N245" s="247"/>
      <c r="O245" s="247"/>
      <c r="P245" s="247"/>
      <c r="Q245" s="247"/>
      <c r="R245" s="247"/>
      <c r="S245" s="247"/>
      <c r="T245" s="248"/>
      <c r="AT245" s="249" t="s">
        <v>134</v>
      </c>
      <c r="AU245" s="249" t="s">
        <v>81</v>
      </c>
      <c r="AV245" s="14" t="s">
        <v>132</v>
      </c>
      <c r="AW245" s="14" t="s">
        <v>31</v>
      </c>
      <c r="AX245" s="14" t="s">
        <v>81</v>
      </c>
      <c r="AY245" s="249" t="s">
        <v>127</v>
      </c>
    </row>
    <row r="246" spans="1:65" s="2" customFormat="1" ht="36" customHeight="1">
      <c r="A246" s="34"/>
      <c r="B246" s="35"/>
      <c r="C246" s="203" t="s">
        <v>269</v>
      </c>
      <c r="D246" s="203" t="s">
        <v>128</v>
      </c>
      <c r="E246" s="204" t="s">
        <v>270</v>
      </c>
      <c r="F246" s="205" t="s">
        <v>271</v>
      </c>
      <c r="G246" s="206" t="s">
        <v>146</v>
      </c>
      <c r="H246" s="207">
        <v>40.65</v>
      </c>
      <c r="I246" s="208"/>
      <c r="J246" s="207">
        <f>ROUND(I246*H246,3)</f>
        <v>0</v>
      </c>
      <c r="K246" s="209"/>
      <c r="L246" s="39"/>
      <c r="M246" s="210" t="s">
        <v>1</v>
      </c>
      <c r="N246" s="211" t="s">
        <v>42</v>
      </c>
      <c r="O246" s="71"/>
      <c r="P246" s="212">
        <f>O246*H246</f>
        <v>0</v>
      </c>
      <c r="Q246" s="212">
        <v>0</v>
      </c>
      <c r="R246" s="212">
        <f>Q246*H246</f>
        <v>0</v>
      </c>
      <c r="S246" s="212">
        <v>0</v>
      </c>
      <c r="T246" s="213">
        <f>S246*H246</f>
        <v>0</v>
      </c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R246" s="214" t="s">
        <v>132</v>
      </c>
      <c r="AT246" s="214" t="s">
        <v>128</v>
      </c>
      <c r="AU246" s="214" t="s">
        <v>81</v>
      </c>
      <c r="AY246" s="17" t="s">
        <v>127</v>
      </c>
      <c r="BE246" s="215">
        <f>IF(N246="základná",J246,0)</f>
        <v>0</v>
      </c>
      <c r="BF246" s="215">
        <f>IF(N246="znížená",J246,0)</f>
        <v>0</v>
      </c>
      <c r="BG246" s="215">
        <f>IF(N246="zákl. prenesená",J246,0)</f>
        <v>0</v>
      </c>
      <c r="BH246" s="215">
        <f>IF(N246="zníž. prenesená",J246,0)</f>
        <v>0</v>
      </c>
      <c r="BI246" s="215">
        <f>IF(N246="nulová",J246,0)</f>
        <v>0</v>
      </c>
      <c r="BJ246" s="17" t="s">
        <v>106</v>
      </c>
      <c r="BK246" s="216">
        <f>ROUND(I246*H246,3)</f>
        <v>0</v>
      </c>
      <c r="BL246" s="17" t="s">
        <v>132</v>
      </c>
      <c r="BM246" s="214" t="s">
        <v>272</v>
      </c>
    </row>
    <row r="247" spans="1:65" s="13" customFormat="1" ht="11.25">
      <c r="B247" s="228"/>
      <c r="C247" s="229"/>
      <c r="D247" s="219" t="s">
        <v>134</v>
      </c>
      <c r="E247" s="230" t="s">
        <v>1</v>
      </c>
      <c r="F247" s="231" t="s">
        <v>273</v>
      </c>
      <c r="G247" s="229"/>
      <c r="H247" s="232">
        <v>40.65</v>
      </c>
      <c r="I247" s="233"/>
      <c r="J247" s="229"/>
      <c r="K247" s="229"/>
      <c r="L247" s="234"/>
      <c r="M247" s="235"/>
      <c r="N247" s="236"/>
      <c r="O247" s="236"/>
      <c r="P247" s="236"/>
      <c r="Q247" s="236"/>
      <c r="R247" s="236"/>
      <c r="S247" s="236"/>
      <c r="T247" s="237"/>
      <c r="AT247" s="238" t="s">
        <v>134</v>
      </c>
      <c r="AU247" s="238" t="s">
        <v>81</v>
      </c>
      <c r="AV247" s="13" t="s">
        <v>106</v>
      </c>
      <c r="AW247" s="13" t="s">
        <v>31</v>
      </c>
      <c r="AX247" s="13" t="s">
        <v>76</v>
      </c>
      <c r="AY247" s="238" t="s">
        <v>127</v>
      </c>
    </row>
    <row r="248" spans="1:65" s="14" customFormat="1" ht="11.25">
      <c r="B248" s="239"/>
      <c r="C248" s="240"/>
      <c r="D248" s="219" t="s">
        <v>134</v>
      </c>
      <c r="E248" s="241" t="s">
        <v>1</v>
      </c>
      <c r="F248" s="242" t="s">
        <v>137</v>
      </c>
      <c r="G248" s="240"/>
      <c r="H248" s="243">
        <v>40.65</v>
      </c>
      <c r="I248" s="244"/>
      <c r="J248" s="240"/>
      <c r="K248" s="240"/>
      <c r="L248" s="245"/>
      <c r="M248" s="246"/>
      <c r="N248" s="247"/>
      <c r="O248" s="247"/>
      <c r="P248" s="247"/>
      <c r="Q248" s="247"/>
      <c r="R248" s="247"/>
      <c r="S248" s="247"/>
      <c r="T248" s="248"/>
      <c r="AT248" s="249" t="s">
        <v>134</v>
      </c>
      <c r="AU248" s="249" t="s">
        <v>81</v>
      </c>
      <c r="AV248" s="14" t="s">
        <v>132</v>
      </c>
      <c r="AW248" s="14" t="s">
        <v>31</v>
      </c>
      <c r="AX248" s="14" t="s">
        <v>81</v>
      </c>
      <c r="AY248" s="249" t="s">
        <v>127</v>
      </c>
    </row>
    <row r="249" spans="1:65" s="2" customFormat="1" ht="48" customHeight="1">
      <c r="A249" s="34"/>
      <c r="B249" s="35"/>
      <c r="C249" s="203" t="s">
        <v>274</v>
      </c>
      <c r="D249" s="203" t="s">
        <v>128</v>
      </c>
      <c r="E249" s="204" t="s">
        <v>275</v>
      </c>
      <c r="F249" s="205" t="s">
        <v>276</v>
      </c>
      <c r="G249" s="206" t="s">
        <v>146</v>
      </c>
      <c r="H249" s="207">
        <v>57.036000000000001</v>
      </c>
      <c r="I249" s="208"/>
      <c r="J249" s="207">
        <f>ROUND(I249*H249,3)</f>
        <v>0</v>
      </c>
      <c r="K249" s="209"/>
      <c r="L249" s="39"/>
      <c r="M249" s="210" t="s">
        <v>1</v>
      </c>
      <c r="N249" s="211" t="s">
        <v>42</v>
      </c>
      <c r="O249" s="71"/>
      <c r="P249" s="212">
        <f>O249*H249</f>
        <v>0</v>
      </c>
      <c r="Q249" s="212">
        <v>0</v>
      </c>
      <c r="R249" s="212">
        <f>Q249*H249</f>
        <v>0</v>
      </c>
      <c r="S249" s="212">
        <v>0</v>
      </c>
      <c r="T249" s="213">
        <f>S249*H249</f>
        <v>0</v>
      </c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R249" s="214" t="s">
        <v>132</v>
      </c>
      <c r="AT249" s="214" t="s">
        <v>128</v>
      </c>
      <c r="AU249" s="214" t="s">
        <v>81</v>
      </c>
      <c r="AY249" s="17" t="s">
        <v>127</v>
      </c>
      <c r="BE249" s="215">
        <f>IF(N249="základná",J249,0)</f>
        <v>0</v>
      </c>
      <c r="BF249" s="215">
        <f>IF(N249="znížená",J249,0)</f>
        <v>0</v>
      </c>
      <c r="BG249" s="215">
        <f>IF(N249="zákl. prenesená",J249,0)</f>
        <v>0</v>
      </c>
      <c r="BH249" s="215">
        <f>IF(N249="zníž. prenesená",J249,0)</f>
        <v>0</v>
      </c>
      <c r="BI249" s="215">
        <f>IF(N249="nulová",J249,0)</f>
        <v>0</v>
      </c>
      <c r="BJ249" s="17" t="s">
        <v>106</v>
      </c>
      <c r="BK249" s="216">
        <f>ROUND(I249*H249,3)</f>
        <v>0</v>
      </c>
      <c r="BL249" s="17" t="s">
        <v>132</v>
      </c>
      <c r="BM249" s="214" t="s">
        <v>277</v>
      </c>
    </row>
    <row r="250" spans="1:65" s="2" customFormat="1" ht="48" customHeight="1">
      <c r="A250" s="34"/>
      <c r="B250" s="35"/>
      <c r="C250" s="203" t="s">
        <v>278</v>
      </c>
      <c r="D250" s="203" t="s">
        <v>128</v>
      </c>
      <c r="E250" s="204" t="s">
        <v>279</v>
      </c>
      <c r="F250" s="205" t="s">
        <v>280</v>
      </c>
      <c r="G250" s="206" t="s">
        <v>146</v>
      </c>
      <c r="H250" s="207">
        <v>993.07500000000005</v>
      </c>
      <c r="I250" s="208"/>
      <c r="J250" s="207">
        <f>ROUND(I250*H250,3)</f>
        <v>0</v>
      </c>
      <c r="K250" s="209"/>
      <c r="L250" s="39"/>
      <c r="M250" s="210" t="s">
        <v>1</v>
      </c>
      <c r="N250" s="211" t="s">
        <v>42</v>
      </c>
      <c r="O250" s="71"/>
      <c r="P250" s="212">
        <f>O250*H250</f>
        <v>0</v>
      </c>
      <c r="Q250" s="212">
        <v>0</v>
      </c>
      <c r="R250" s="212">
        <f>Q250*H250</f>
        <v>0</v>
      </c>
      <c r="S250" s="212">
        <v>0</v>
      </c>
      <c r="T250" s="213">
        <f>S250*H250</f>
        <v>0</v>
      </c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R250" s="214" t="s">
        <v>132</v>
      </c>
      <c r="AT250" s="214" t="s">
        <v>128</v>
      </c>
      <c r="AU250" s="214" t="s">
        <v>81</v>
      </c>
      <c r="AY250" s="17" t="s">
        <v>127</v>
      </c>
      <c r="BE250" s="215">
        <f>IF(N250="základná",J250,0)</f>
        <v>0</v>
      </c>
      <c r="BF250" s="215">
        <f>IF(N250="znížená",J250,0)</f>
        <v>0</v>
      </c>
      <c r="BG250" s="215">
        <f>IF(N250="zákl. prenesená",J250,0)</f>
        <v>0</v>
      </c>
      <c r="BH250" s="215">
        <f>IF(N250="zníž. prenesená",J250,0)</f>
        <v>0</v>
      </c>
      <c r="BI250" s="215">
        <f>IF(N250="nulová",J250,0)</f>
        <v>0</v>
      </c>
      <c r="BJ250" s="17" t="s">
        <v>106</v>
      </c>
      <c r="BK250" s="216">
        <f>ROUND(I250*H250,3)</f>
        <v>0</v>
      </c>
      <c r="BL250" s="17" t="s">
        <v>132</v>
      </c>
      <c r="BM250" s="214" t="s">
        <v>281</v>
      </c>
    </row>
    <row r="251" spans="1:65" s="13" customFormat="1" ht="11.25">
      <c r="B251" s="228"/>
      <c r="C251" s="229"/>
      <c r="D251" s="219" t="s">
        <v>134</v>
      </c>
      <c r="E251" s="230" t="s">
        <v>1</v>
      </c>
      <c r="F251" s="231" t="s">
        <v>282</v>
      </c>
      <c r="G251" s="229"/>
      <c r="H251" s="232">
        <v>585.4</v>
      </c>
      <c r="I251" s="233"/>
      <c r="J251" s="229"/>
      <c r="K251" s="229"/>
      <c r="L251" s="234"/>
      <c r="M251" s="235"/>
      <c r="N251" s="236"/>
      <c r="O251" s="236"/>
      <c r="P251" s="236"/>
      <c r="Q251" s="236"/>
      <c r="R251" s="236"/>
      <c r="S251" s="236"/>
      <c r="T251" s="237"/>
      <c r="AT251" s="238" t="s">
        <v>134</v>
      </c>
      <c r="AU251" s="238" t="s">
        <v>81</v>
      </c>
      <c r="AV251" s="13" t="s">
        <v>106</v>
      </c>
      <c r="AW251" s="13" t="s">
        <v>31</v>
      </c>
      <c r="AX251" s="13" t="s">
        <v>76</v>
      </c>
      <c r="AY251" s="238" t="s">
        <v>127</v>
      </c>
    </row>
    <row r="252" spans="1:65" s="13" customFormat="1" ht="11.25">
      <c r="B252" s="228"/>
      <c r="C252" s="229"/>
      <c r="D252" s="219" t="s">
        <v>134</v>
      </c>
      <c r="E252" s="230" t="s">
        <v>1</v>
      </c>
      <c r="F252" s="231" t="s">
        <v>283</v>
      </c>
      <c r="G252" s="229"/>
      <c r="H252" s="232">
        <v>291.51900000000001</v>
      </c>
      <c r="I252" s="233"/>
      <c r="J252" s="229"/>
      <c r="K252" s="229"/>
      <c r="L252" s="234"/>
      <c r="M252" s="235"/>
      <c r="N252" s="236"/>
      <c r="O252" s="236"/>
      <c r="P252" s="236"/>
      <c r="Q252" s="236"/>
      <c r="R252" s="236"/>
      <c r="S252" s="236"/>
      <c r="T252" s="237"/>
      <c r="AT252" s="238" t="s">
        <v>134</v>
      </c>
      <c r="AU252" s="238" t="s">
        <v>81</v>
      </c>
      <c r="AV252" s="13" t="s">
        <v>106</v>
      </c>
      <c r="AW252" s="13" t="s">
        <v>31</v>
      </c>
      <c r="AX252" s="13" t="s">
        <v>76</v>
      </c>
      <c r="AY252" s="238" t="s">
        <v>127</v>
      </c>
    </row>
    <row r="253" spans="1:65" s="13" customFormat="1" ht="11.25">
      <c r="B253" s="228"/>
      <c r="C253" s="229"/>
      <c r="D253" s="219" t="s">
        <v>134</v>
      </c>
      <c r="E253" s="230" t="s">
        <v>1</v>
      </c>
      <c r="F253" s="231" t="s">
        <v>284</v>
      </c>
      <c r="G253" s="229"/>
      <c r="H253" s="232">
        <v>116.15600000000001</v>
      </c>
      <c r="I253" s="233"/>
      <c r="J253" s="229"/>
      <c r="K253" s="229"/>
      <c r="L253" s="234"/>
      <c r="M253" s="235"/>
      <c r="N253" s="236"/>
      <c r="O253" s="236"/>
      <c r="P253" s="236"/>
      <c r="Q253" s="236"/>
      <c r="R253" s="236"/>
      <c r="S253" s="236"/>
      <c r="T253" s="237"/>
      <c r="AT253" s="238" t="s">
        <v>134</v>
      </c>
      <c r="AU253" s="238" t="s">
        <v>81</v>
      </c>
      <c r="AV253" s="13" t="s">
        <v>106</v>
      </c>
      <c r="AW253" s="13" t="s">
        <v>31</v>
      </c>
      <c r="AX253" s="13" t="s">
        <v>76</v>
      </c>
      <c r="AY253" s="238" t="s">
        <v>127</v>
      </c>
    </row>
    <row r="254" spans="1:65" s="14" customFormat="1" ht="11.25">
      <c r="B254" s="239"/>
      <c r="C254" s="240"/>
      <c r="D254" s="219" t="s">
        <v>134</v>
      </c>
      <c r="E254" s="241" t="s">
        <v>1</v>
      </c>
      <c r="F254" s="242" t="s">
        <v>137</v>
      </c>
      <c r="G254" s="240"/>
      <c r="H254" s="243">
        <v>993.07500000000005</v>
      </c>
      <c r="I254" s="244"/>
      <c r="J254" s="240"/>
      <c r="K254" s="240"/>
      <c r="L254" s="245"/>
      <c r="M254" s="246"/>
      <c r="N254" s="247"/>
      <c r="O254" s="247"/>
      <c r="P254" s="247"/>
      <c r="Q254" s="247"/>
      <c r="R254" s="247"/>
      <c r="S254" s="247"/>
      <c r="T254" s="248"/>
      <c r="AT254" s="249" t="s">
        <v>134</v>
      </c>
      <c r="AU254" s="249" t="s">
        <v>81</v>
      </c>
      <c r="AV254" s="14" t="s">
        <v>132</v>
      </c>
      <c r="AW254" s="14" t="s">
        <v>31</v>
      </c>
      <c r="AX254" s="14" t="s">
        <v>81</v>
      </c>
      <c r="AY254" s="249" t="s">
        <v>127</v>
      </c>
    </row>
    <row r="255" spans="1:65" s="2" customFormat="1" ht="48" customHeight="1">
      <c r="A255" s="34"/>
      <c r="B255" s="35"/>
      <c r="C255" s="203" t="s">
        <v>285</v>
      </c>
      <c r="D255" s="203" t="s">
        <v>128</v>
      </c>
      <c r="E255" s="204" t="s">
        <v>286</v>
      </c>
      <c r="F255" s="205" t="s">
        <v>287</v>
      </c>
      <c r="G255" s="206" t="s">
        <v>146</v>
      </c>
      <c r="H255" s="207">
        <v>15.72</v>
      </c>
      <c r="I255" s="208"/>
      <c r="J255" s="207">
        <f>ROUND(I255*H255,3)</f>
        <v>0</v>
      </c>
      <c r="K255" s="209"/>
      <c r="L255" s="39"/>
      <c r="M255" s="210" t="s">
        <v>1</v>
      </c>
      <c r="N255" s="211" t="s">
        <v>42</v>
      </c>
      <c r="O255" s="71"/>
      <c r="P255" s="212">
        <f>O255*H255</f>
        <v>0</v>
      </c>
      <c r="Q255" s="212">
        <v>0</v>
      </c>
      <c r="R255" s="212">
        <f>Q255*H255</f>
        <v>0</v>
      </c>
      <c r="S255" s="212">
        <v>0</v>
      </c>
      <c r="T255" s="213">
        <f>S255*H255</f>
        <v>0</v>
      </c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R255" s="214" t="s">
        <v>132</v>
      </c>
      <c r="AT255" s="214" t="s">
        <v>128</v>
      </c>
      <c r="AU255" s="214" t="s">
        <v>81</v>
      </c>
      <c r="AY255" s="17" t="s">
        <v>127</v>
      </c>
      <c r="BE255" s="215">
        <f>IF(N255="základná",J255,0)</f>
        <v>0</v>
      </c>
      <c r="BF255" s="215">
        <f>IF(N255="znížená",J255,0)</f>
        <v>0</v>
      </c>
      <c r="BG255" s="215">
        <f>IF(N255="zákl. prenesená",J255,0)</f>
        <v>0</v>
      </c>
      <c r="BH255" s="215">
        <f>IF(N255="zníž. prenesená",J255,0)</f>
        <v>0</v>
      </c>
      <c r="BI255" s="215">
        <f>IF(N255="nulová",J255,0)</f>
        <v>0</v>
      </c>
      <c r="BJ255" s="17" t="s">
        <v>106</v>
      </c>
      <c r="BK255" s="216">
        <f>ROUND(I255*H255,3)</f>
        <v>0</v>
      </c>
      <c r="BL255" s="17" t="s">
        <v>132</v>
      </c>
      <c r="BM255" s="214" t="s">
        <v>288</v>
      </c>
    </row>
    <row r="256" spans="1:65" s="13" customFormat="1" ht="11.25">
      <c r="B256" s="228"/>
      <c r="C256" s="229"/>
      <c r="D256" s="219" t="s">
        <v>134</v>
      </c>
      <c r="E256" s="230" t="s">
        <v>1</v>
      </c>
      <c r="F256" s="231" t="s">
        <v>289</v>
      </c>
      <c r="G256" s="229"/>
      <c r="H256" s="232">
        <v>15.72</v>
      </c>
      <c r="I256" s="233"/>
      <c r="J256" s="229"/>
      <c r="K256" s="229"/>
      <c r="L256" s="234"/>
      <c r="M256" s="235"/>
      <c r="N256" s="236"/>
      <c r="O256" s="236"/>
      <c r="P256" s="236"/>
      <c r="Q256" s="236"/>
      <c r="R256" s="236"/>
      <c r="S256" s="236"/>
      <c r="T256" s="237"/>
      <c r="AT256" s="238" t="s">
        <v>134</v>
      </c>
      <c r="AU256" s="238" t="s">
        <v>81</v>
      </c>
      <c r="AV256" s="13" t="s">
        <v>106</v>
      </c>
      <c r="AW256" s="13" t="s">
        <v>31</v>
      </c>
      <c r="AX256" s="13" t="s">
        <v>76</v>
      </c>
      <c r="AY256" s="238" t="s">
        <v>127</v>
      </c>
    </row>
    <row r="257" spans="1:65" s="14" customFormat="1" ht="11.25">
      <c r="B257" s="239"/>
      <c r="C257" s="240"/>
      <c r="D257" s="219" t="s">
        <v>134</v>
      </c>
      <c r="E257" s="241" t="s">
        <v>1</v>
      </c>
      <c r="F257" s="242" t="s">
        <v>137</v>
      </c>
      <c r="G257" s="240"/>
      <c r="H257" s="243">
        <v>15.72</v>
      </c>
      <c r="I257" s="244"/>
      <c r="J257" s="240"/>
      <c r="K257" s="240"/>
      <c r="L257" s="245"/>
      <c r="M257" s="246"/>
      <c r="N257" s="247"/>
      <c r="O257" s="247"/>
      <c r="P257" s="247"/>
      <c r="Q257" s="247"/>
      <c r="R257" s="247"/>
      <c r="S257" s="247"/>
      <c r="T257" s="248"/>
      <c r="AT257" s="249" t="s">
        <v>134</v>
      </c>
      <c r="AU257" s="249" t="s">
        <v>81</v>
      </c>
      <c r="AV257" s="14" t="s">
        <v>132</v>
      </c>
      <c r="AW257" s="14" t="s">
        <v>31</v>
      </c>
      <c r="AX257" s="14" t="s">
        <v>81</v>
      </c>
      <c r="AY257" s="249" t="s">
        <v>127</v>
      </c>
    </row>
    <row r="258" spans="1:65" s="2" customFormat="1" ht="48" customHeight="1">
      <c r="A258" s="34"/>
      <c r="B258" s="35"/>
      <c r="C258" s="203" t="s">
        <v>290</v>
      </c>
      <c r="D258" s="203" t="s">
        <v>128</v>
      </c>
      <c r="E258" s="204" t="s">
        <v>291</v>
      </c>
      <c r="F258" s="205" t="s">
        <v>292</v>
      </c>
      <c r="G258" s="206" t="s">
        <v>146</v>
      </c>
      <c r="H258" s="207">
        <v>105.84</v>
      </c>
      <c r="I258" s="208"/>
      <c r="J258" s="207">
        <f>ROUND(I258*H258,3)</f>
        <v>0</v>
      </c>
      <c r="K258" s="209"/>
      <c r="L258" s="39"/>
      <c r="M258" s="210" t="s">
        <v>1</v>
      </c>
      <c r="N258" s="211" t="s">
        <v>42</v>
      </c>
      <c r="O258" s="71"/>
      <c r="P258" s="212">
        <f>O258*H258</f>
        <v>0</v>
      </c>
      <c r="Q258" s="212">
        <v>0</v>
      </c>
      <c r="R258" s="212">
        <f>Q258*H258</f>
        <v>0</v>
      </c>
      <c r="S258" s="212">
        <v>0</v>
      </c>
      <c r="T258" s="213">
        <f>S258*H258</f>
        <v>0</v>
      </c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R258" s="214" t="s">
        <v>132</v>
      </c>
      <c r="AT258" s="214" t="s">
        <v>128</v>
      </c>
      <c r="AU258" s="214" t="s">
        <v>81</v>
      </c>
      <c r="AY258" s="17" t="s">
        <v>127</v>
      </c>
      <c r="BE258" s="215">
        <f>IF(N258="základná",J258,0)</f>
        <v>0</v>
      </c>
      <c r="BF258" s="215">
        <f>IF(N258="znížená",J258,0)</f>
        <v>0</v>
      </c>
      <c r="BG258" s="215">
        <f>IF(N258="zákl. prenesená",J258,0)</f>
        <v>0</v>
      </c>
      <c r="BH258" s="215">
        <f>IF(N258="zníž. prenesená",J258,0)</f>
        <v>0</v>
      </c>
      <c r="BI258" s="215">
        <f>IF(N258="nulová",J258,0)</f>
        <v>0</v>
      </c>
      <c r="BJ258" s="17" t="s">
        <v>106</v>
      </c>
      <c r="BK258" s="216">
        <f>ROUND(I258*H258,3)</f>
        <v>0</v>
      </c>
      <c r="BL258" s="17" t="s">
        <v>132</v>
      </c>
      <c r="BM258" s="214" t="s">
        <v>293</v>
      </c>
    </row>
    <row r="259" spans="1:65" s="13" customFormat="1" ht="11.25">
      <c r="B259" s="228"/>
      <c r="C259" s="229"/>
      <c r="D259" s="219" t="s">
        <v>134</v>
      </c>
      <c r="E259" s="230" t="s">
        <v>1</v>
      </c>
      <c r="F259" s="231" t="s">
        <v>294</v>
      </c>
      <c r="G259" s="229"/>
      <c r="H259" s="232">
        <v>105.84</v>
      </c>
      <c r="I259" s="233"/>
      <c r="J259" s="229"/>
      <c r="K259" s="229"/>
      <c r="L259" s="234"/>
      <c r="M259" s="235"/>
      <c r="N259" s="236"/>
      <c r="O259" s="236"/>
      <c r="P259" s="236"/>
      <c r="Q259" s="236"/>
      <c r="R259" s="236"/>
      <c r="S259" s="236"/>
      <c r="T259" s="237"/>
      <c r="AT259" s="238" t="s">
        <v>134</v>
      </c>
      <c r="AU259" s="238" t="s">
        <v>81</v>
      </c>
      <c r="AV259" s="13" t="s">
        <v>106</v>
      </c>
      <c r="AW259" s="13" t="s">
        <v>31</v>
      </c>
      <c r="AX259" s="13" t="s">
        <v>76</v>
      </c>
      <c r="AY259" s="238" t="s">
        <v>127</v>
      </c>
    </row>
    <row r="260" spans="1:65" s="14" customFormat="1" ht="11.25">
      <c r="B260" s="239"/>
      <c r="C260" s="240"/>
      <c r="D260" s="219" t="s">
        <v>134</v>
      </c>
      <c r="E260" s="241" t="s">
        <v>1</v>
      </c>
      <c r="F260" s="242" t="s">
        <v>137</v>
      </c>
      <c r="G260" s="240"/>
      <c r="H260" s="243">
        <v>105.84</v>
      </c>
      <c r="I260" s="244"/>
      <c r="J260" s="240"/>
      <c r="K260" s="240"/>
      <c r="L260" s="245"/>
      <c r="M260" s="246"/>
      <c r="N260" s="247"/>
      <c r="O260" s="247"/>
      <c r="P260" s="247"/>
      <c r="Q260" s="247"/>
      <c r="R260" s="247"/>
      <c r="S260" s="247"/>
      <c r="T260" s="248"/>
      <c r="AT260" s="249" t="s">
        <v>134</v>
      </c>
      <c r="AU260" s="249" t="s">
        <v>81</v>
      </c>
      <c r="AV260" s="14" t="s">
        <v>132</v>
      </c>
      <c r="AW260" s="14" t="s">
        <v>31</v>
      </c>
      <c r="AX260" s="14" t="s">
        <v>81</v>
      </c>
      <c r="AY260" s="249" t="s">
        <v>127</v>
      </c>
    </row>
    <row r="261" spans="1:65" s="2" customFormat="1" ht="24" customHeight="1">
      <c r="A261" s="34"/>
      <c r="B261" s="35"/>
      <c r="C261" s="203" t="s">
        <v>295</v>
      </c>
      <c r="D261" s="203" t="s">
        <v>128</v>
      </c>
      <c r="E261" s="204" t="s">
        <v>296</v>
      </c>
      <c r="F261" s="205" t="s">
        <v>297</v>
      </c>
      <c r="G261" s="206" t="s">
        <v>172</v>
      </c>
      <c r="H261" s="207">
        <v>77.599999999999994</v>
      </c>
      <c r="I261" s="208"/>
      <c r="J261" s="207">
        <f>ROUND(I261*H261,3)</f>
        <v>0</v>
      </c>
      <c r="K261" s="209"/>
      <c r="L261" s="39"/>
      <c r="M261" s="210" t="s">
        <v>1</v>
      </c>
      <c r="N261" s="211" t="s">
        <v>42</v>
      </c>
      <c r="O261" s="71"/>
      <c r="P261" s="212">
        <f>O261*H261</f>
        <v>0</v>
      </c>
      <c r="Q261" s="212">
        <v>0</v>
      </c>
      <c r="R261" s="212">
        <f>Q261*H261</f>
        <v>0</v>
      </c>
      <c r="S261" s="212">
        <v>0</v>
      </c>
      <c r="T261" s="213">
        <f>S261*H261</f>
        <v>0</v>
      </c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R261" s="214" t="s">
        <v>132</v>
      </c>
      <c r="AT261" s="214" t="s">
        <v>128</v>
      </c>
      <c r="AU261" s="214" t="s">
        <v>81</v>
      </c>
      <c r="AY261" s="17" t="s">
        <v>127</v>
      </c>
      <c r="BE261" s="215">
        <f>IF(N261="základná",J261,0)</f>
        <v>0</v>
      </c>
      <c r="BF261" s="215">
        <f>IF(N261="znížená",J261,0)</f>
        <v>0</v>
      </c>
      <c r="BG261" s="215">
        <f>IF(N261="zákl. prenesená",J261,0)</f>
        <v>0</v>
      </c>
      <c r="BH261" s="215">
        <f>IF(N261="zníž. prenesená",J261,0)</f>
        <v>0</v>
      </c>
      <c r="BI261" s="215">
        <f>IF(N261="nulová",J261,0)</f>
        <v>0</v>
      </c>
      <c r="BJ261" s="17" t="s">
        <v>106</v>
      </c>
      <c r="BK261" s="216">
        <f>ROUND(I261*H261,3)</f>
        <v>0</v>
      </c>
      <c r="BL261" s="17" t="s">
        <v>132</v>
      </c>
      <c r="BM261" s="214" t="s">
        <v>298</v>
      </c>
    </row>
    <row r="262" spans="1:65" s="13" customFormat="1" ht="11.25">
      <c r="B262" s="228"/>
      <c r="C262" s="229"/>
      <c r="D262" s="219" t="s">
        <v>134</v>
      </c>
      <c r="E262" s="230" t="s">
        <v>1</v>
      </c>
      <c r="F262" s="231" t="s">
        <v>299</v>
      </c>
      <c r="G262" s="229"/>
      <c r="H262" s="232">
        <v>77.599999999999994</v>
      </c>
      <c r="I262" s="233"/>
      <c r="J262" s="229"/>
      <c r="K262" s="229"/>
      <c r="L262" s="234"/>
      <c r="M262" s="235"/>
      <c r="N262" s="236"/>
      <c r="O262" s="236"/>
      <c r="P262" s="236"/>
      <c r="Q262" s="236"/>
      <c r="R262" s="236"/>
      <c r="S262" s="236"/>
      <c r="T262" s="237"/>
      <c r="AT262" s="238" t="s">
        <v>134</v>
      </c>
      <c r="AU262" s="238" t="s">
        <v>81</v>
      </c>
      <c r="AV262" s="13" t="s">
        <v>106</v>
      </c>
      <c r="AW262" s="13" t="s">
        <v>31</v>
      </c>
      <c r="AX262" s="13" t="s">
        <v>76</v>
      </c>
      <c r="AY262" s="238" t="s">
        <v>127</v>
      </c>
    </row>
    <row r="263" spans="1:65" s="14" customFormat="1" ht="11.25">
      <c r="B263" s="239"/>
      <c r="C263" s="240"/>
      <c r="D263" s="219" t="s">
        <v>134</v>
      </c>
      <c r="E263" s="241" t="s">
        <v>1</v>
      </c>
      <c r="F263" s="242" t="s">
        <v>137</v>
      </c>
      <c r="G263" s="240"/>
      <c r="H263" s="243">
        <v>77.599999999999994</v>
      </c>
      <c r="I263" s="244"/>
      <c r="J263" s="240"/>
      <c r="K263" s="240"/>
      <c r="L263" s="245"/>
      <c r="M263" s="246"/>
      <c r="N263" s="247"/>
      <c r="O263" s="247"/>
      <c r="P263" s="247"/>
      <c r="Q263" s="247"/>
      <c r="R263" s="247"/>
      <c r="S263" s="247"/>
      <c r="T263" s="248"/>
      <c r="AT263" s="249" t="s">
        <v>134</v>
      </c>
      <c r="AU263" s="249" t="s">
        <v>81</v>
      </c>
      <c r="AV263" s="14" t="s">
        <v>132</v>
      </c>
      <c r="AW263" s="14" t="s">
        <v>31</v>
      </c>
      <c r="AX263" s="14" t="s">
        <v>81</v>
      </c>
      <c r="AY263" s="249" t="s">
        <v>127</v>
      </c>
    </row>
    <row r="264" spans="1:65" s="2" customFormat="1" ht="24" customHeight="1">
      <c r="A264" s="34"/>
      <c r="B264" s="35"/>
      <c r="C264" s="203" t="s">
        <v>300</v>
      </c>
      <c r="D264" s="203" t="s">
        <v>128</v>
      </c>
      <c r="E264" s="204" t="s">
        <v>301</v>
      </c>
      <c r="F264" s="205" t="s">
        <v>302</v>
      </c>
      <c r="G264" s="206" t="s">
        <v>131</v>
      </c>
      <c r="H264" s="207">
        <v>106.69</v>
      </c>
      <c r="I264" s="208"/>
      <c r="J264" s="207">
        <f>ROUND(I264*H264,3)</f>
        <v>0</v>
      </c>
      <c r="K264" s="209"/>
      <c r="L264" s="39"/>
      <c r="M264" s="210" t="s">
        <v>1</v>
      </c>
      <c r="N264" s="211" t="s">
        <v>42</v>
      </c>
      <c r="O264" s="71"/>
      <c r="P264" s="212">
        <f>O264*H264</f>
        <v>0</v>
      </c>
      <c r="Q264" s="212">
        <v>0</v>
      </c>
      <c r="R264" s="212">
        <f>Q264*H264</f>
        <v>0</v>
      </c>
      <c r="S264" s="212">
        <v>0</v>
      </c>
      <c r="T264" s="213">
        <f>S264*H264</f>
        <v>0</v>
      </c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R264" s="214" t="s">
        <v>132</v>
      </c>
      <c r="AT264" s="214" t="s">
        <v>128</v>
      </c>
      <c r="AU264" s="214" t="s">
        <v>81</v>
      </c>
      <c r="AY264" s="17" t="s">
        <v>127</v>
      </c>
      <c r="BE264" s="215">
        <f>IF(N264="základná",J264,0)</f>
        <v>0</v>
      </c>
      <c r="BF264" s="215">
        <f>IF(N264="znížená",J264,0)</f>
        <v>0</v>
      </c>
      <c r="BG264" s="215">
        <f>IF(N264="zákl. prenesená",J264,0)</f>
        <v>0</v>
      </c>
      <c r="BH264" s="215">
        <f>IF(N264="zníž. prenesená",J264,0)</f>
        <v>0</v>
      </c>
      <c r="BI264" s="215">
        <f>IF(N264="nulová",J264,0)</f>
        <v>0</v>
      </c>
      <c r="BJ264" s="17" t="s">
        <v>106</v>
      </c>
      <c r="BK264" s="216">
        <f>ROUND(I264*H264,3)</f>
        <v>0</v>
      </c>
      <c r="BL264" s="17" t="s">
        <v>132</v>
      </c>
      <c r="BM264" s="214" t="s">
        <v>303</v>
      </c>
    </row>
    <row r="265" spans="1:65" s="12" customFormat="1" ht="11.25">
      <c r="B265" s="217"/>
      <c r="C265" s="218"/>
      <c r="D265" s="219" t="s">
        <v>134</v>
      </c>
      <c r="E265" s="220" t="s">
        <v>1</v>
      </c>
      <c r="F265" s="221" t="s">
        <v>304</v>
      </c>
      <c r="G265" s="218"/>
      <c r="H265" s="220" t="s">
        <v>1</v>
      </c>
      <c r="I265" s="222"/>
      <c r="J265" s="218"/>
      <c r="K265" s="218"/>
      <c r="L265" s="223"/>
      <c r="M265" s="224"/>
      <c r="N265" s="225"/>
      <c r="O265" s="225"/>
      <c r="P265" s="225"/>
      <c r="Q265" s="225"/>
      <c r="R265" s="225"/>
      <c r="S265" s="225"/>
      <c r="T265" s="226"/>
      <c r="AT265" s="227" t="s">
        <v>134</v>
      </c>
      <c r="AU265" s="227" t="s">
        <v>81</v>
      </c>
      <c r="AV265" s="12" t="s">
        <v>81</v>
      </c>
      <c r="AW265" s="12" t="s">
        <v>31</v>
      </c>
      <c r="AX265" s="12" t="s">
        <v>76</v>
      </c>
      <c r="AY265" s="227" t="s">
        <v>127</v>
      </c>
    </row>
    <row r="266" spans="1:65" s="12" customFormat="1" ht="22.5">
      <c r="B266" s="217"/>
      <c r="C266" s="218"/>
      <c r="D266" s="219" t="s">
        <v>134</v>
      </c>
      <c r="E266" s="220" t="s">
        <v>1</v>
      </c>
      <c r="F266" s="221" t="s">
        <v>305</v>
      </c>
      <c r="G266" s="218"/>
      <c r="H266" s="220" t="s">
        <v>1</v>
      </c>
      <c r="I266" s="222"/>
      <c r="J266" s="218"/>
      <c r="K266" s="218"/>
      <c r="L266" s="223"/>
      <c r="M266" s="224"/>
      <c r="N266" s="225"/>
      <c r="O266" s="225"/>
      <c r="P266" s="225"/>
      <c r="Q266" s="225"/>
      <c r="R266" s="225"/>
      <c r="S266" s="225"/>
      <c r="T266" s="226"/>
      <c r="AT266" s="227" t="s">
        <v>134</v>
      </c>
      <c r="AU266" s="227" t="s">
        <v>81</v>
      </c>
      <c r="AV266" s="12" t="s">
        <v>81</v>
      </c>
      <c r="AW266" s="12" t="s">
        <v>31</v>
      </c>
      <c r="AX266" s="12" t="s">
        <v>76</v>
      </c>
      <c r="AY266" s="227" t="s">
        <v>127</v>
      </c>
    </row>
    <row r="267" spans="1:65" s="12" customFormat="1" ht="11.25">
      <c r="B267" s="217"/>
      <c r="C267" s="218"/>
      <c r="D267" s="219" t="s">
        <v>134</v>
      </c>
      <c r="E267" s="220" t="s">
        <v>1</v>
      </c>
      <c r="F267" s="221" t="s">
        <v>306</v>
      </c>
      <c r="G267" s="218"/>
      <c r="H267" s="220" t="s">
        <v>1</v>
      </c>
      <c r="I267" s="222"/>
      <c r="J267" s="218"/>
      <c r="K267" s="218"/>
      <c r="L267" s="223"/>
      <c r="M267" s="224"/>
      <c r="N267" s="225"/>
      <c r="O267" s="225"/>
      <c r="P267" s="225"/>
      <c r="Q267" s="225"/>
      <c r="R267" s="225"/>
      <c r="S267" s="225"/>
      <c r="T267" s="226"/>
      <c r="AT267" s="227" t="s">
        <v>134</v>
      </c>
      <c r="AU267" s="227" t="s">
        <v>81</v>
      </c>
      <c r="AV267" s="12" t="s">
        <v>81</v>
      </c>
      <c r="AW267" s="12" t="s">
        <v>31</v>
      </c>
      <c r="AX267" s="12" t="s">
        <v>76</v>
      </c>
      <c r="AY267" s="227" t="s">
        <v>127</v>
      </c>
    </row>
    <row r="268" spans="1:65" s="12" customFormat="1" ht="11.25">
      <c r="B268" s="217"/>
      <c r="C268" s="218"/>
      <c r="D268" s="219" t="s">
        <v>134</v>
      </c>
      <c r="E268" s="220" t="s">
        <v>1</v>
      </c>
      <c r="F268" s="221" t="s">
        <v>307</v>
      </c>
      <c r="G268" s="218"/>
      <c r="H268" s="220" t="s">
        <v>1</v>
      </c>
      <c r="I268" s="222"/>
      <c r="J268" s="218"/>
      <c r="K268" s="218"/>
      <c r="L268" s="223"/>
      <c r="M268" s="224"/>
      <c r="N268" s="225"/>
      <c r="O268" s="225"/>
      <c r="P268" s="225"/>
      <c r="Q268" s="225"/>
      <c r="R268" s="225"/>
      <c r="S268" s="225"/>
      <c r="T268" s="226"/>
      <c r="AT268" s="227" t="s">
        <v>134</v>
      </c>
      <c r="AU268" s="227" t="s">
        <v>81</v>
      </c>
      <c r="AV268" s="12" t="s">
        <v>81</v>
      </c>
      <c r="AW268" s="12" t="s">
        <v>31</v>
      </c>
      <c r="AX268" s="12" t="s">
        <v>76</v>
      </c>
      <c r="AY268" s="227" t="s">
        <v>127</v>
      </c>
    </row>
    <row r="269" spans="1:65" s="12" customFormat="1" ht="11.25">
      <c r="B269" s="217"/>
      <c r="C269" s="218"/>
      <c r="D269" s="219" t="s">
        <v>134</v>
      </c>
      <c r="E269" s="220" t="s">
        <v>1</v>
      </c>
      <c r="F269" s="221" t="s">
        <v>308</v>
      </c>
      <c r="G269" s="218"/>
      <c r="H269" s="220" t="s">
        <v>1</v>
      </c>
      <c r="I269" s="222"/>
      <c r="J269" s="218"/>
      <c r="K269" s="218"/>
      <c r="L269" s="223"/>
      <c r="M269" s="224"/>
      <c r="N269" s="225"/>
      <c r="O269" s="225"/>
      <c r="P269" s="225"/>
      <c r="Q269" s="225"/>
      <c r="R269" s="225"/>
      <c r="S269" s="225"/>
      <c r="T269" s="226"/>
      <c r="AT269" s="227" t="s">
        <v>134</v>
      </c>
      <c r="AU269" s="227" t="s">
        <v>81</v>
      </c>
      <c r="AV269" s="12" t="s">
        <v>81</v>
      </c>
      <c r="AW269" s="12" t="s">
        <v>31</v>
      </c>
      <c r="AX269" s="12" t="s">
        <v>76</v>
      </c>
      <c r="AY269" s="227" t="s">
        <v>127</v>
      </c>
    </row>
    <row r="270" spans="1:65" s="12" customFormat="1" ht="11.25">
      <c r="B270" s="217"/>
      <c r="C270" s="218"/>
      <c r="D270" s="219" t="s">
        <v>134</v>
      </c>
      <c r="E270" s="220" t="s">
        <v>1</v>
      </c>
      <c r="F270" s="221" t="s">
        <v>309</v>
      </c>
      <c r="G270" s="218"/>
      <c r="H270" s="220" t="s">
        <v>1</v>
      </c>
      <c r="I270" s="222"/>
      <c r="J270" s="218"/>
      <c r="K270" s="218"/>
      <c r="L270" s="223"/>
      <c r="M270" s="224"/>
      <c r="N270" s="225"/>
      <c r="O270" s="225"/>
      <c r="P270" s="225"/>
      <c r="Q270" s="225"/>
      <c r="R270" s="225"/>
      <c r="S270" s="225"/>
      <c r="T270" s="226"/>
      <c r="AT270" s="227" t="s">
        <v>134</v>
      </c>
      <c r="AU270" s="227" t="s">
        <v>81</v>
      </c>
      <c r="AV270" s="12" t="s">
        <v>81</v>
      </c>
      <c r="AW270" s="12" t="s">
        <v>31</v>
      </c>
      <c r="AX270" s="12" t="s">
        <v>76</v>
      </c>
      <c r="AY270" s="227" t="s">
        <v>127</v>
      </c>
    </row>
    <row r="271" spans="1:65" s="13" customFormat="1" ht="11.25">
      <c r="B271" s="228"/>
      <c r="C271" s="229"/>
      <c r="D271" s="219" t="s">
        <v>134</v>
      </c>
      <c r="E271" s="230" t="s">
        <v>1</v>
      </c>
      <c r="F271" s="231" t="s">
        <v>310</v>
      </c>
      <c r="G271" s="229"/>
      <c r="H271" s="232">
        <v>106.69</v>
      </c>
      <c r="I271" s="233"/>
      <c r="J271" s="229"/>
      <c r="K271" s="229"/>
      <c r="L271" s="234"/>
      <c r="M271" s="235"/>
      <c r="N271" s="236"/>
      <c r="O271" s="236"/>
      <c r="P271" s="236"/>
      <c r="Q271" s="236"/>
      <c r="R271" s="236"/>
      <c r="S271" s="236"/>
      <c r="T271" s="237"/>
      <c r="AT271" s="238" t="s">
        <v>134</v>
      </c>
      <c r="AU271" s="238" t="s">
        <v>81</v>
      </c>
      <c r="AV271" s="13" t="s">
        <v>106</v>
      </c>
      <c r="AW271" s="13" t="s">
        <v>31</v>
      </c>
      <c r="AX271" s="13" t="s">
        <v>76</v>
      </c>
      <c r="AY271" s="238" t="s">
        <v>127</v>
      </c>
    </row>
    <row r="272" spans="1:65" s="14" customFormat="1" ht="11.25">
      <c r="B272" s="239"/>
      <c r="C272" s="240"/>
      <c r="D272" s="219" t="s">
        <v>134</v>
      </c>
      <c r="E272" s="241" t="s">
        <v>1</v>
      </c>
      <c r="F272" s="242" t="s">
        <v>137</v>
      </c>
      <c r="G272" s="240"/>
      <c r="H272" s="243">
        <v>106.69</v>
      </c>
      <c r="I272" s="244"/>
      <c r="J272" s="240"/>
      <c r="K272" s="240"/>
      <c r="L272" s="245"/>
      <c r="M272" s="246"/>
      <c r="N272" s="247"/>
      <c r="O272" s="247"/>
      <c r="P272" s="247"/>
      <c r="Q272" s="247"/>
      <c r="R272" s="247"/>
      <c r="S272" s="247"/>
      <c r="T272" s="248"/>
      <c r="AT272" s="249" t="s">
        <v>134</v>
      </c>
      <c r="AU272" s="249" t="s">
        <v>81</v>
      </c>
      <c r="AV272" s="14" t="s">
        <v>132</v>
      </c>
      <c r="AW272" s="14" t="s">
        <v>31</v>
      </c>
      <c r="AX272" s="14" t="s">
        <v>81</v>
      </c>
      <c r="AY272" s="249" t="s">
        <v>127</v>
      </c>
    </row>
    <row r="273" spans="1:65" s="2" customFormat="1" ht="36" customHeight="1">
      <c r="A273" s="34"/>
      <c r="B273" s="35"/>
      <c r="C273" s="203" t="s">
        <v>311</v>
      </c>
      <c r="D273" s="203" t="s">
        <v>128</v>
      </c>
      <c r="E273" s="204" t="s">
        <v>312</v>
      </c>
      <c r="F273" s="205" t="s">
        <v>313</v>
      </c>
      <c r="G273" s="206" t="s">
        <v>131</v>
      </c>
      <c r="H273" s="207">
        <v>4.6900000000000004</v>
      </c>
      <c r="I273" s="208"/>
      <c r="J273" s="207">
        <f>ROUND(I273*H273,3)</f>
        <v>0</v>
      </c>
      <c r="K273" s="209"/>
      <c r="L273" s="39"/>
      <c r="M273" s="210" t="s">
        <v>1</v>
      </c>
      <c r="N273" s="211" t="s">
        <v>42</v>
      </c>
      <c r="O273" s="71"/>
      <c r="P273" s="212">
        <f>O273*H273</f>
        <v>0</v>
      </c>
      <c r="Q273" s="212">
        <v>0</v>
      </c>
      <c r="R273" s="212">
        <f>Q273*H273</f>
        <v>0</v>
      </c>
      <c r="S273" s="212">
        <v>0</v>
      </c>
      <c r="T273" s="213">
        <f>S273*H273</f>
        <v>0</v>
      </c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R273" s="214" t="s">
        <v>132</v>
      </c>
      <c r="AT273" s="214" t="s">
        <v>128</v>
      </c>
      <c r="AU273" s="214" t="s">
        <v>81</v>
      </c>
      <c r="AY273" s="17" t="s">
        <v>127</v>
      </c>
      <c r="BE273" s="215">
        <f>IF(N273="základná",J273,0)</f>
        <v>0</v>
      </c>
      <c r="BF273" s="215">
        <f>IF(N273="znížená",J273,0)</f>
        <v>0</v>
      </c>
      <c r="BG273" s="215">
        <f>IF(N273="zákl. prenesená",J273,0)</f>
        <v>0</v>
      </c>
      <c r="BH273" s="215">
        <f>IF(N273="zníž. prenesená",J273,0)</f>
        <v>0</v>
      </c>
      <c r="BI273" s="215">
        <f>IF(N273="nulová",J273,0)</f>
        <v>0</v>
      </c>
      <c r="BJ273" s="17" t="s">
        <v>106</v>
      </c>
      <c r="BK273" s="216">
        <f>ROUND(I273*H273,3)</f>
        <v>0</v>
      </c>
      <c r="BL273" s="17" t="s">
        <v>132</v>
      </c>
      <c r="BM273" s="214" t="s">
        <v>314</v>
      </c>
    </row>
    <row r="274" spans="1:65" s="13" customFormat="1" ht="11.25">
      <c r="B274" s="228"/>
      <c r="C274" s="229"/>
      <c r="D274" s="219" t="s">
        <v>134</v>
      </c>
      <c r="E274" s="230" t="s">
        <v>1</v>
      </c>
      <c r="F274" s="231" t="s">
        <v>315</v>
      </c>
      <c r="G274" s="229"/>
      <c r="H274" s="232">
        <v>4.6900000000000004</v>
      </c>
      <c r="I274" s="233"/>
      <c r="J274" s="229"/>
      <c r="K274" s="229"/>
      <c r="L274" s="234"/>
      <c r="M274" s="235"/>
      <c r="N274" s="236"/>
      <c r="O274" s="236"/>
      <c r="P274" s="236"/>
      <c r="Q274" s="236"/>
      <c r="R274" s="236"/>
      <c r="S274" s="236"/>
      <c r="T274" s="237"/>
      <c r="AT274" s="238" t="s">
        <v>134</v>
      </c>
      <c r="AU274" s="238" t="s">
        <v>81</v>
      </c>
      <c r="AV274" s="13" t="s">
        <v>106</v>
      </c>
      <c r="AW274" s="13" t="s">
        <v>31</v>
      </c>
      <c r="AX274" s="13" t="s">
        <v>76</v>
      </c>
      <c r="AY274" s="238" t="s">
        <v>127</v>
      </c>
    </row>
    <row r="275" spans="1:65" s="14" customFormat="1" ht="11.25">
      <c r="B275" s="239"/>
      <c r="C275" s="240"/>
      <c r="D275" s="219" t="s">
        <v>134</v>
      </c>
      <c r="E275" s="241" t="s">
        <v>1</v>
      </c>
      <c r="F275" s="242" t="s">
        <v>137</v>
      </c>
      <c r="G275" s="240"/>
      <c r="H275" s="243">
        <v>4.6900000000000004</v>
      </c>
      <c r="I275" s="244"/>
      <c r="J275" s="240"/>
      <c r="K275" s="240"/>
      <c r="L275" s="245"/>
      <c r="M275" s="246"/>
      <c r="N275" s="247"/>
      <c r="O275" s="247"/>
      <c r="P275" s="247"/>
      <c r="Q275" s="247"/>
      <c r="R275" s="247"/>
      <c r="S275" s="247"/>
      <c r="T275" s="248"/>
      <c r="AT275" s="249" t="s">
        <v>134</v>
      </c>
      <c r="AU275" s="249" t="s">
        <v>81</v>
      </c>
      <c r="AV275" s="14" t="s">
        <v>132</v>
      </c>
      <c r="AW275" s="14" t="s">
        <v>31</v>
      </c>
      <c r="AX275" s="14" t="s">
        <v>81</v>
      </c>
      <c r="AY275" s="249" t="s">
        <v>127</v>
      </c>
    </row>
    <row r="276" spans="1:65" s="2" customFormat="1" ht="16.5" customHeight="1">
      <c r="A276" s="34"/>
      <c r="B276" s="35"/>
      <c r="C276" s="203" t="s">
        <v>316</v>
      </c>
      <c r="D276" s="203" t="s">
        <v>128</v>
      </c>
      <c r="E276" s="204" t="s">
        <v>317</v>
      </c>
      <c r="F276" s="205" t="s">
        <v>318</v>
      </c>
      <c r="G276" s="206" t="s">
        <v>131</v>
      </c>
      <c r="H276" s="207">
        <v>6.702</v>
      </c>
      <c r="I276" s="208"/>
      <c r="J276" s="207">
        <f>ROUND(I276*H276,3)</f>
        <v>0</v>
      </c>
      <c r="K276" s="209"/>
      <c r="L276" s="39"/>
      <c r="M276" s="210" t="s">
        <v>1</v>
      </c>
      <c r="N276" s="211" t="s">
        <v>42</v>
      </c>
      <c r="O276" s="71"/>
      <c r="P276" s="212">
        <f>O276*H276</f>
        <v>0</v>
      </c>
      <c r="Q276" s="212">
        <v>0</v>
      </c>
      <c r="R276" s="212">
        <f>Q276*H276</f>
        <v>0</v>
      </c>
      <c r="S276" s="212">
        <v>0</v>
      </c>
      <c r="T276" s="213">
        <f>S276*H276</f>
        <v>0</v>
      </c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R276" s="214" t="s">
        <v>132</v>
      </c>
      <c r="AT276" s="214" t="s">
        <v>128</v>
      </c>
      <c r="AU276" s="214" t="s">
        <v>81</v>
      </c>
      <c r="AY276" s="17" t="s">
        <v>127</v>
      </c>
      <c r="BE276" s="215">
        <f>IF(N276="základná",J276,0)</f>
        <v>0</v>
      </c>
      <c r="BF276" s="215">
        <f>IF(N276="znížená",J276,0)</f>
        <v>0</v>
      </c>
      <c r="BG276" s="215">
        <f>IF(N276="zákl. prenesená",J276,0)</f>
        <v>0</v>
      </c>
      <c r="BH276" s="215">
        <f>IF(N276="zníž. prenesená",J276,0)</f>
        <v>0</v>
      </c>
      <c r="BI276" s="215">
        <f>IF(N276="nulová",J276,0)</f>
        <v>0</v>
      </c>
      <c r="BJ276" s="17" t="s">
        <v>106</v>
      </c>
      <c r="BK276" s="216">
        <f>ROUND(I276*H276,3)</f>
        <v>0</v>
      </c>
      <c r="BL276" s="17" t="s">
        <v>132</v>
      </c>
      <c r="BM276" s="214" t="s">
        <v>319</v>
      </c>
    </row>
    <row r="277" spans="1:65" s="13" customFormat="1" ht="11.25">
      <c r="B277" s="228"/>
      <c r="C277" s="229"/>
      <c r="D277" s="219" t="s">
        <v>134</v>
      </c>
      <c r="E277" s="230" t="s">
        <v>1</v>
      </c>
      <c r="F277" s="231" t="s">
        <v>320</v>
      </c>
      <c r="G277" s="229"/>
      <c r="H277" s="232">
        <v>6.702</v>
      </c>
      <c r="I277" s="233"/>
      <c r="J277" s="229"/>
      <c r="K277" s="229"/>
      <c r="L277" s="234"/>
      <c r="M277" s="235"/>
      <c r="N277" s="236"/>
      <c r="O277" s="236"/>
      <c r="P277" s="236"/>
      <c r="Q277" s="236"/>
      <c r="R277" s="236"/>
      <c r="S277" s="236"/>
      <c r="T277" s="237"/>
      <c r="AT277" s="238" t="s">
        <v>134</v>
      </c>
      <c r="AU277" s="238" t="s">
        <v>81</v>
      </c>
      <c r="AV277" s="13" t="s">
        <v>106</v>
      </c>
      <c r="AW277" s="13" t="s">
        <v>31</v>
      </c>
      <c r="AX277" s="13" t="s">
        <v>76</v>
      </c>
      <c r="AY277" s="238" t="s">
        <v>127</v>
      </c>
    </row>
    <row r="278" spans="1:65" s="14" customFormat="1" ht="11.25">
      <c r="B278" s="239"/>
      <c r="C278" s="240"/>
      <c r="D278" s="219" t="s">
        <v>134</v>
      </c>
      <c r="E278" s="241" t="s">
        <v>1</v>
      </c>
      <c r="F278" s="242" t="s">
        <v>137</v>
      </c>
      <c r="G278" s="240"/>
      <c r="H278" s="243">
        <v>6.702</v>
      </c>
      <c r="I278" s="244"/>
      <c r="J278" s="240"/>
      <c r="K278" s="240"/>
      <c r="L278" s="245"/>
      <c r="M278" s="246"/>
      <c r="N278" s="247"/>
      <c r="O278" s="247"/>
      <c r="P278" s="247"/>
      <c r="Q278" s="247"/>
      <c r="R278" s="247"/>
      <c r="S278" s="247"/>
      <c r="T278" s="248"/>
      <c r="AT278" s="249" t="s">
        <v>134</v>
      </c>
      <c r="AU278" s="249" t="s">
        <v>81</v>
      </c>
      <c r="AV278" s="14" t="s">
        <v>132</v>
      </c>
      <c r="AW278" s="14" t="s">
        <v>31</v>
      </c>
      <c r="AX278" s="14" t="s">
        <v>81</v>
      </c>
      <c r="AY278" s="249" t="s">
        <v>127</v>
      </c>
    </row>
    <row r="279" spans="1:65" s="2" customFormat="1" ht="24" customHeight="1">
      <c r="A279" s="34"/>
      <c r="B279" s="35"/>
      <c r="C279" s="203" t="s">
        <v>321</v>
      </c>
      <c r="D279" s="203" t="s">
        <v>128</v>
      </c>
      <c r="E279" s="204" t="s">
        <v>322</v>
      </c>
      <c r="F279" s="205" t="s">
        <v>323</v>
      </c>
      <c r="G279" s="206" t="s">
        <v>172</v>
      </c>
      <c r="H279" s="207">
        <v>19.3</v>
      </c>
      <c r="I279" s="208"/>
      <c r="J279" s="207">
        <f>ROUND(I279*H279,3)</f>
        <v>0</v>
      </c>
      <c r="K279" s="209"/>
      <c r="L279" s="39"/>
      <c r="M279" s="210" t="s">
        <v>1</v>
      </c>
      <c r="N279" s="211" t="s">
        <v>42</v>
      </c>
      <c r="O279" s="71"/>
      <c r="P279" s="212">
        <f>O279*H279</f>
        <v>0</v>
      </c>
      <c r="Q279" s="212">
        <v>0</v>
      </c>
      <c r="R279" s="212">
        <f>Q279*H279</f>
        <v>0</v>
      </c>
      <c r="S279" s="212">
        <v>0</v>
      </c>
      <c r="T279" s="213">
        <f>S279*H279</f>
        <v>0</v>
      </c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R279" s="214" t="s">
        <v>132</v>
      </c>
      <c r="AT279" s="214" t="s">
        <v>128</v>
      </c>
      <c r="AU279" s="214" t="s">
        <v>81</v>
      </c>
      <c r="AY279" s="17" t="s">
        <v>127</v>
      </c>
      <c r="BE279" s="215">
        <f>IF(N279="základná",J279,0)</f>
        <v>0</v>
      </c>
      <c r="BF279" s="215">
        <f>IF(N279="znížená",J279,0)</f>
        <v>0</v>
      </c>
      <c r="BG279" s="215">
        <f>IF(N279="zákl. prenesená",J279,0)</f>
        <v>0</v>
      </c>
      <c r="BH279" s="215">
        <f>IF(N279="zníž. prenesená",J279,0)</f>
        <v>0</v>
      </c>
      <c r="BI279" s="215">
        <f>IF(N279="nulová",J279,0)</f>
        <v>0</v>
      </c>
      <c r="BJ279" s="17" t="s">
        <v>106</v>
      </c>
      <c r="BK279" s="216">
        <f>ROUND(I279*H279,3)</f>
        <v>0</v>
      </c>
      <c r="BL279" s="17" t="s">
        <v>132</v>
      </c>
      <c r="BM279" s="214" t="s">
        <v>324</v>
      </c>
    </row>
    <row r="280" spans="1:65" s="13" customFormat="1" ht="11.25">
      <c r="B280" s="228"/>
      <c r="C280" s="229"/>
      <c r="D280" s="219" t="s">
        <v>134</v>
      </c>
      <c r="E280" s="230" t="s">
        <v>1</v>
      </c>
      <c r="F280" s="231" t="s">
        <v>325</v>
      </c>
      <c r="G280" s="229"/>
      <c r="H280" s="232">
        <v>19.3</v>
      </c>
      <c r="I280" s="233"/>
      <c r="J280" s="229"/>
      <c r="K280" s="229"/>
      <c r="L280" s="234"/>
      <c r="M280" s="235"/>
      <c r="N280" s="236"/>
      <c r="O280" s="236"/>
      <c r="P280" s="236"/>
      <c r="Q280" s="236"/>
      <c r="R280" s="236"/>
      <c r="S280" s="236"/>
      <c r="T280" s="237"/>
      <c r="AT280" s="238" t="s">
        <v>134</v>
      </c>
      <c r="AU280" s="238" t="s">
        <v>81</v>
      </c>
      <c r="AV280" s="13" t="s">
        <v>106</v>
      </c>
      <c r="AW280" s="13" t="s">
        <v>31</v>
      </c>
      <c r="AX280" s="13" t="s">
        <v>76</v>
      </c>
      <c r="AY280" s="238" t="s">
        <v>127</v>
      </c>
    </row>
    <row r="281" spans="1:65" s="14" customFormat="1" ht="11.25">
      <c r="B281" s="239"/>
      <c r="C281" s="240"/>
      <c r="D281" s="219" t="s">
        <v>134</v>
      </c>
      <c r="E281" s="241" t="s">
        <v>1</v>
      </c>
      <c r="F281" s="242" t="s">
        <v>137</v>
      </c>
      <c r="G281" s="240"/>
      <c r="H281" s="243">
        <v>19.3</v>
      </c>
      <c r="I281" s="244"/>
      <c r="J281" s="240"/>
      <c r="K281" s="240"/>
      <c r="L281" s="245"/>
      <c r="M281" s="246"/>
      <c r="N281" s="247"/>
      <c r="O281" s="247"/>
      <c r="P281" s="247"/>
      <c r="Q281" s="247"/>
      <c r="R281" s="247"/>
      <c r="S281" s="247"/>
      <c r="T281" s="248"/>
      <c r="AT281" s="249" t="s">
        <v>134</v>
      </c>
      <c r="AU281" s="249" t="s">
        <v>81</v>
      </c>
      <c r="AV281" s="14" t="s">
        <v>132</v>
      </c>
      <c r="AW281" s="14" t="s">
        <v>31</v>
      </c>
      <c r="AX281" s="14" t="s">
        <v>81</v>
      </c>
      <c r="AY281" s="249" t="s">
        <v>127</v>
      </c>
    </row>
    <row r="282" spans="1:65" s="2" customFormat="1" ht="16.5" customHeight="1">
      <c r="A282" s="34"/>
      <c r="B282" s="35"/>
      <c r="C282" s="250" t="s">
        <v>326</v>
      </c>
      <c r="D282" s="250" t="s">
        <v>163</v>
      </c>
      <c r="E282" s="251" t="s">
        <v>327</v>
      </c>
      <c r="F282" s="252" t="s">
        <v>328</v>
      </c>
      <c r="G282" s="253" t="s">
        <v>160</v>
      </c>
      <c r="H282" s="254">
        <v>20</v>
      </c>
      <c r="I282" s="255"/>
      <c r="J282" s="254">
        <f>ROUND(I282*H282,3)</f>
        <v>0</v>
      </c>
      <c r="K282" s="256"/>
      <c r="L282" s="257"/>
      <c r="M282" s="258" t="s">
        <v>1</v>
      </c>
      <c r="N282" s="259" t="s">
        <v>42</v>
      </c>
      <c r="O282" s="71"/>
      <c r="P282" s="212">
        <f>O282*H282</f>
        <v>0</v>
      </c>
      <c r="Q282" s="212">
        <v>0</v>
      </c>
      <c r="R282" s="212">
        <f>Q282*H282</f>
        <v>0</v>
      </c>
      <c r="S282" s="212">
        <v>0</v>
      </c>
      <c r="T282" s="213">
        <f>S282*H282</f>
        <v>0</v>
      </c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R282" s="214" t="s">
        <v>166</v>
      </c>
      <c r="AT282" s="214" t="s">
        <v>163</v>
      </c>
      <c r="AU282" s="214" t="s">
        <v>81</v>
      </c>
      <c r="AY282" s="17" t="s">
        <v>127</v>
      </c>
      <c r="BE282" s="215">
        <f>IF(N282="základná",J282,0)</f>
        <v>0</v>
      </c>
      <c r="BF282" s="215">
        <f>IF(N282="znížená",J282,0)</f>
        <v>0</v>
      </c>
      <c r="BG282" s="215">
        <f>IF(N282="zákl. prenesená",J282,0)</f>
        <v>0</v>
      </c>
      <c r="BH282" s="215">
        <f>IF(N282="zníž. prenesená",J282,0)</f>
        <v>0</v>
      </c>
      <c r="BI282" s="215">
        <f>IF(N282="nulová",J282,0)</f>
        <v>0</v>
      </c>
      <c r="BJ282" s="17" t="s">
        <v>106</v>
      </c>
      <c r="BK282" s="216">
        <f>ROUND(I282*H282,3)</f>
        <v>0</v>
      </c>
      <c r="BL282" s="17" t="s">
        <v>132</v>
      </c>
      <c r="BM282" s="214" t="s">
        <v>329</v>
      </c>
    </row>
    <row r="283" spans="1:65" s="2" customFormat="1" ht="48" customHeight="1">
      <c r="A283" s="34"/>
      <c r="B283" s="35"/>
      <c r="C283" s="203" t="s">
        <v>330</v>
      </c>
      <c r="D283" s="203" t="s">
        <v>128</v>
      </c>
      <c r="E283" s="204" t="s">
        <v>331</v>
      </c>
      <c r="F283" s="205" t="s">
        <v>332</v>
      </c>
      <c r="G283" s="206" t="s">
        <v>333</v>
      </c>
      <c r="H283" s="207">
        <v>1</v>
      </c>
      <c r="I283" s="208"/>
      <c r="J283" s="207">
        <f>ROUND(I283*H283,3)</f>
        <v>0</v>
      </c>
      <c r="K283" s="209"/>
      <c r="L283" s="39"/>
      <c r="M283" s="210" t="s">
        <v>1</v>
      </c>
      <c r="N283" s="211" t="s">
        <v>42</v>
      </c>
      <c r="O283" s="71"/>
      <c r="P283" s="212">
        <f>O283*H283</f>
        <v>0</v>
      </c>
      <c r="Q283" s="212">
        <v>0</v>
      </c>
      <c r="R283" s="212">
        <f>Q283*H283</f>
        <v>0</v>
      </c>
      <c r="S283" s="212">
        <v>0</v>
      </c>
      <c r="T283" s="213">
        <f>S283*H283</f>
        <v>0</v>
      </c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R283" s="214" t="s">
        <v>132</v>
      </c>
      <c r="AT283" s="214" t="s">
        <v>128</v>
      </c>
      <c r="AU283" s="214" t="s">
        <v>81</v>
      </c>
      <c r="AY283" s="17" t="s">
        <v>127</v>
      </c>
      <c r="BE283" s="215">
        <f>IF(N283="základná",J283,0)</f>
        <v>0</v>
      </c>
      <c r="BF283" s="215">
        <f>IF(N283="znížená",J283,0)</f>
        <v>0</v>
      </c>
      <c r="BG283" s="215">
        <f>IF(N283="zákl. prenesená",J283,0)</f>
        <v>0</v>
      </c>
      <c r="BH283" s="215">
        <f>IF(N283="zníž. prenesená",J283,0)</f>
        <v>0</v>
      </c>
      <c r="BI283" s="215">
        <f>IF(N283="nulová",J283,0)</f>
        <v>0</v>
      </c>
      <c r="BJ283" s="17" t="s">
        <v>106</v>
      </c>
      <c r="BK283" s="216">
        <f>ROUND(I283*H283,3)</f>
        <v>0</v>
      </c>
      <c r="BL283" s="17" t="s">
        <v>132</v>
      </c>
      <c r="BM283" s="214" t="s">
        <v>334</v>
      </c>
    </row>
    <row r="284" spans="1:65" s="11" customFormat="1" ht="25.9" customHeight="1">
      <c r="B284" s="189"/>
      <c r="C284" s="190"/>
      <c r="D284" s="191" t="s">
        <v>75</v>
      </c>
      <c r="E284" s="192" t="s">
        <v>179</v>
      </c>
      <c r="F284" s="192" t="s">
        <v>335</v>
      </c>
      <c r="G284" s="190"/>
      <c r="H284" s="190"/>
      <c r="I284" s="193"/>
      <c r="J284" s="194">
        <f>BK284</f>
        <v>0</v>
      </c>
      <c r="K284" s="190"/>
      <c r="L284" s="195"/>
      <c r="M284" s="196"/>
      <c r="N284" s="197"/>
      <c r="O284" s="197"/>
      <c r="P284" s="198">
        <f>SUM(P285:P317)</f>
        <v>0</v>
      </c>
      <c r="Q284" s="197"/>
      <c r="R284" s="198">
        <f>SUM(R285:R317)</f>
        <v>0</v>
      </c>
      <c r="S284" s="197"/>
      <c r="T284" s="199">
        <f>SUM(T285:T317)</f>
        <v>0</v>
      </c>
      <c r="AR284" s="200" t="s">
        <v>81</v>
      </c>
      <c r="AT284" s="201" t="s">
        <v>75</v>
      </c>
      <c r="AU284" s="201" t="s">
        <v>76</v>
      </c>
      <c r="AY284" s="200" t="s">
        <v>127</v>
      </c>
      <c r="BK284" s="202">
        <f>SUM(BK285:BK317)</f>
        <v>0</v>
      </c>
    </row>
    <row r="285" spans="1:65" s="2" customFormat="1" ht="24" customHeight="1">
      <c r="A285" s="34"/>
      <c r="B285" s="35"/>
      <c r="C285" s="203" t="s">
        <v>336</v>
      </c>
      <c r="D285" s="203" t="s">
        <v>128</v>
      </c>
      <c r="E285" s="204" t="s">
        <v>337</v>
      </c>
      <c r="F285" s="205" t="s">
        <v>338</v>
      </c>
      <c r="G285" s="206" t="s">
        <v>146</v>
      </c>
      <c r="H285" s="207">
        <v>172.8</v>
      </c>
      <c r="I285" s="208"/>
      <c r="J285" s="207">
        <f>ROUND(I285*H285,3)</f>
        <v>0</v>
      </c>
      <c r="K285" s="209"/>
      <c r="L285" s="39"/>
      <c r="M285" s="210" t="s">
        <v>1</v>
      </c>
      <c r="N285" s="211" t="s">
        <v>42</v>
      </c>
      <c r="O285" s="71"/>
      <c r="P285" s="212">
        <f>O285*H285</f>
        <v>0</v>
      </c>
      <c r="Q285" s="212">
        <v>0</v>
      </c>
      <c r="R285" s="212">
        <f>Q285*H285</f>
        <v>0</v>
      </c>
      <c r="S285" s="212">
        <v>0</v>
      </c>
      <c r="T285" s="213">
        <f>S285*H285</f>
        <v>0</v>
      </c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R285" s="214" t="s">
        <v>132</v>
      </c>
      <c r="AT285" s="214" t="s">
        <v>128</v>
      </c>
      <c r="AU285" s="214" t="s">
        <v>81</v>
      </c>
      <c r="AY285" s="17" t="s">
        <v>127</v>
      </c>
      <c r="BE285" s="215">
        <f>IF(N285="základná",J285,0)</f>
        <v>0</v>
      </c>
      <c r="BF285" s="215">
        <f>IF(N285="znížená",J285,0)</f>
        <v>0</v>
      </c>
      <c r="BG285" s="215">
        <f>IF(N285="zákl. prenesená",J285,0)</f>
        <v>0</v>
      </c>
      <c r="BH285" s="215">
        <f>IF(N285="zníž. prenesená",J285,0)</f>
        <v>0</v>
      </c>
      <c r="BI285" s="215">
        <f>IF(N285="nulová",J285,0)</f>
        <v>0</v>
      </c>
      <c r="BJ285" s="17" t="s">
        <v>106</v>
      </c>
      <c r="BK285" s="216">
        <f>ROUND(I285*H285,3)</f>
        <v>0</v>
      </c>
      <c r="BL285" s="17" t="s">
        <v>132</v>
      </c>
      <c r="BM285" s="214" t="s">
        <v>339</v>
      </c>
    </row>
    <row r="286" spans="1:65" s="13" customFormat="1" ht="11.25">
      <c r="B286" s="228"/>
      <c r="C286" s="229"/>
      <c r="D286" s="219" t="s">
        <v>134</v>
      </c>
      <c r="E286" s="230" t="s">
        <v>1</v>
      </c>
      <c r="F286" s="231" t="s">
        <v>340</v>
      </c>
      <c r="G286" s="229"/>
      <c r="H286" s="232">
        <v>172.8</v>
      </c>
      <c r="I286" s="233"/>
      <c r="J286" s="229"/>
      <c r="K286" s="229"/>
      <c r="L286" s="234"/>
      <c r="M286" s="235"/>
      <c r="N286" s="236"/>
      <c r="O286" s="236"/>
      <c r="P286" s="236"/>
      <c r="Q286" s="236"/>
      <c r="R286" s="236"/>
      <c r="S286" s="236"/>
      <c r="T286" s="237"/>
      <c r="AT286" s="238" t="s">
        <v>134</v>
      </c>
      <c r="AU286" s="238" t="s">
        <v>81</v>
      </c>
      <c r="AV286" s="13" t="s">
        <v>106</v>
      </c>
      <c r="AW286" s="13" t="s">
        <v>31</v>
      </c>
      <c r="AX286" s="13" t="s">
        <v>76</v>
      </c>
      <c r="AY286" s="238" t="s">
        <v>127</v>
      </c>
    </row>
    <row r="287" spans="1:65" s="14" customFormat="1" ht="11.25">
      <c r="B287" s="239"/>
      <c r="C287" s="240"/>
      <c r="D287" s="219" t="s">
        <v>134</v>
      </c>
      <c r="E287" s="241" t="s">
        <v>1</v>
      </c>
      <c r="F287" s="242" t="s">
        <v>137</v>
      </c>
      <c r="G287" s="240"/>
      <c r="H287" s="243">
        <v>172.8</v>
      </c>
      <c r="I287" s="244"/>
      <c r="J287" s="240"/>
      <c r="K287" s="240"/>
      <c r="L287" s="245"/>
      <c r="M287" s="246"/>
      <c r="N287" s="247"/>
      <c r="O287" s="247"/>
      <c r="P287" s="247"/>
      <c r="Q287" s="247"/>
      <c r="R287" s="247"/>
      <c r="S287" s="247"/>
      <c r="T287" s="248"/>
      <c r="AT287" s="249" t="s">
        <v>134</v>
      </c>
      <c r="AU287" s="249" t="s">
        <v>81</v>
      </c>
      <c r="AV287" s="14" t="s">
        <v>132</v>
      </c>
      <c r="AW287" s="14" t="s">
        <v>31</v>
      </c>
      <c r="AX287" s="14" t="s">
        <v>81</v>
      </c>
      <c r="AY287" s="249" t="s">
        <v>127</v>
      </c>
    </row>
    <row r="288" spans="1:65" s="2" customFormat="1" ht="36" customHeight="1">
      <c r="A288" s="34"/>
      <c r="B288" s="35"/>
      <c r="C288" s="203" t="s">
        <v>341</v>
      </c>
      <c r="D288" s="203" t="s">
        <v>128</v>
      </c>
      <c r="E288" s="204" t="s">
        <v>342</v>
      </c>
      <c r="F288" s="205" t="s">
        <v>343</v>
      </c>
      <c r="G288" s="206" t="s">
        <v>146</v>
      </c>
      <c r="H288" s="207">
        <v>591.6</v>
      </c>
      <c r="I288" s="208"/>
      <c r="J288" s="207">
        <f>ROUND(I288*H288,3)</f>
        <v>0</v>
      </c>
      <c r="K288" s="209"/>
      <c r="L288" s="39"/>
      <c r="M288" s="210" t="s">
        <v>1</v>
      </c>
      <c r="N288" s="211" t="s">
        <v>42</v>
      </c>
      <c r="O288" s="71"/>
      <c r="P288" s="212">
        <f>O288*H288</f>
        <v>0</v>
      </c>
      <c r="Q288" s="212">
        <v>0</v>
      </c>
      <c r="R288" s="212">
        <f>Q288*H288</f>
        <v>0</v>
      </c>
      <c r="S288" s="212">
        <v>0</v>
      </c>
      <c r="T288" s="213">
        <f>S288*H288</f>
        <v>0</v>
      </c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R288" s="214" t="s">
        <v>132</v>
      </c>
      <c r="AT288" s="214" t="s">
        <v>128</v>
      </c>
      <c r="AU288" s="214" t="s">
        <v>81</v>
      </c>
      <c r="AY288" s="17" t="s">
        <v>127</v>
      </c>
      <c r="BE288" s="215">
        <f>IF(N288="základná",J288,0)</f>
        <v>0</v>
      </c>
      <c r="BF288" s="215">
        <f>IF(N288="znížená",J288,0)</f>
        <v>0</v>
      </c>
      <c r="BG288" s="215">
        <f>IF(N288="zákl. prenesená",J288,0)</f>
        <v>0</v>
      </c>
      <c r="BH288" s="215">
        <f>IF(N288="zníž. prenesená",J288,0)</f>
        <v>0</v>
      </c>
      <c r="BI288" s="215">
        <f>IF(N288="nulová",J288,0)</f>
        <v>0</v>
      </c>
      <c r="BJ288" s="17" t="s">
        <v>106</v>
      </c>
      <c r="BK288" s="216">
        <f>ROUND(I288*H288,3)</f>
        <v>0</v>
      </c>
      <c r="BL288" s="17" t="s">
        <v>132</v>
      </c>
      <c r="BM288" s="214" t="s">
        <v>344</v>
      </c>
    </row>
    <row r="289" spans="1:65" s="13" customFormat="1" ht="11.25">
      <c r="B289" s="228"/>
      <c r="C289" s="229"/>
      <c r="D289" s="219" t="s">
        <v>134</v>
      </c>
      <c r="E289" s="230" t="s">
        <v>1</v>
      </c>
      <c r="F289" s="231" t="s">
        <v>345</v>
      </c>
      <c r="G289" s="229"/>
      <c r="H289" s="232">
        <v>591.6</v>
      </c>
      <c r="I289" s="233"/>
      <c r="J289" s="229"/>
      <c r="K289" s="229"/>
      <c r="L289" s="234"/>
      <c r="M289" s="235"/>
      <c r="N289" s="236"/>
      <c r="O289" s="236"/>
      <c r="P289" s="236"/>
      <c r="Q289" s="236"/>
      <c r="R289" s="236"/>
      <c r="S289" s="236"/>
      <c r="T289" s="237"/>
      <c r="AT289" s="238" t="s">
        <v>134</v>
      </c>
      <c r="AU289" s="238" t="s">
        <v>81</v>
      </c>
      <c r="AV289" s="13" t="s">
        <v>106</v>
      </c>
      <c r="AW289" s="13" t="s">
        <v>31</v>
      </c>
      <c r="AX289" s="13" t="s">
        <v>76</v>
      </c>
      <c r="AY289" s="238" t="s">
        <v>127</v>
      </c>
    </row>
    <row r="290" spans="1:65" s="14" customFormat="1" ht="11.25">
      <c r="B290" s="239"/>
      <c r="C290" s="240"/>
      <c r="D290" s="219" t="s">
        <v>134</v>
      </c>
      <c r="E290" s="241" t="s">
        <v>1</v>
      </c>
      <c r="F290" s="242" t="s">
        <v>137</v>
      </c>
      <c r="G290" s="240"/>
      <c r="H290" s="243">
        <v>591.6</v>
      </c>
      <c r="I290" s="244"/>
      <c r="J290" s="240"/>
      <c r="K290" s="240"/>
      <c r="L290" s="245"/>
      <c r="M290" s="246"/>
      <c r="N290" s="247"/>
      <c r="O290" s="247"/>
      <c r="P290" s="247"/>
      <c r="Q290" s="247"/>
      <c r="R290" s="247"/>
      <c r="S290" s="247"/>
      <c r="T290" s="248"/>
      <c r="AT290" s="249" t="s">
        <v>134</v>
      </c>
      <c r="AU290" s="249" t="s">
        <v>81</v>
      </c>
      <c r="AV290" s="14" t="s">
        <v>132</v>
      </c>
      <c r="AW290" s="14" t="s">
        <v>31</v>
      </c>
      <c r="AX290" s="14" t="s">
        <v>81</v>
      </c>
      <c r="AY290" s="249" t="s">
        <v>127</v>
      </c>
    </row>
    <row r="291" spans="1:65" s="2" customFormat="1" ht="24" customHeight="1">
      <c r="A291" s="34"/>
      <c r="B291" s="35"/>
      <c r="C291" s="203" t="s">
        <v>346</v>
      </c>
      <c r="D291" s="203" t="s">
        <v>128</v>
      </c>
      <c r="E291" s="204" t="s">
        <v>347</v>
      </c>
      <c r="F291" s="205" t="s">
        <v>348</v>
      </c>
      <c r="G291" s="206" t="s">
        <v>146</v>
      </c>
      <c r="H291" s="207">
        <v>172.8</v>
      </c>
      <c r="I291" s="208"/>
      <c r="J291" s="207">
        <f>ROUND(I291*H291,3)</f>
        <v>0</v>
      </c>
      <c r="K291" s="209"/>
      <c r="L291" s="39"/>
      <c r="M291" s="210" t="s">
        <v>1</v>
      </c>
      <c r="N291" s="211" t="s">
        <v>42</v>
      </c>
      <c r="O291" s="71"/>
      <c r="P291" s="212">
        <f>O291*H291</f>
        <v>0</v>
      </c>
      <c r="Q291" s="212">
        <v>0</v>
      </c>
      <c r="R291" s="212">
        <f>Q291*H291</f>
        <v>0</v>
      </c>
      <c r="S291" s="212">
        <v>0</v>
      </c>
      <c r="T291" s="213">
        <f>S291*H291</f>
        <v>0</v>
      </c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R291" s="214" t="s">
        <v>132</v>
      </c>
      <c r="AT291" s="214" t="s">
        <v>128</v>
      </c>
      <c r="AU291" s="214" t="s">
        <v>81</v>
      </c>
      <c r="AY291" s="17" t="s">
        <v>127</v>
      </c>
      <c r="BE291" s="215">
        <f>IF(N291="základná",J291,0)</f>
        <v>0</v>
      </c>
      <c r="BF291" s="215">
        <f>IF(N291="znížená",J291,0)</f>
        <v>0</v>
      </c>
      <c r="BG291" s="215">
        <f>IF(N291="zákl. prenesená",J291,0)</f>
        <v>0</v>
      </c>
      <c r="BH291" s="215">
        <f>IF(N291="zníž. prenesená",J291,0)</f>
        <v>0</v>
      </c>
      <c r="BI291" s="215">
        <f>IF(N291="nulová",J291,0)</f>
        <v>0</v>
      </c>
      <c r="BJ291" s="17" t="s">
        <v>106</v>
      </c>
      <c r="BK291" s="216">
        <f>ROUND(I291*H291,3)</f>
        <v>0</v>
      </c>
      <c r="BL291" s="17" t="s">
        <v>132</v>
      </c>
      <c r="BM291" s="214" t="s">
        <v>349</v>
      </c>
    </row>
    <row r="292" spans="1:65" s="2" customFormat="1" ht="24" customHeight="1">
      <c r="A292" s="34"/>
      <c r="B292" s="35"/>
      <c r="C292" s="203" t="s">
        <v>350</v>
      </c>
      <c r="D292" s="203" t="s">
        <v>128</v>
      </c>
      <c r="E292" s="204" t="s">
        <v>351</v>
      </c>
      <c r="F292" s="205" t="s">
        <v>352</v>
      </c>
      <c r="G292" s="206" t="s">
        <v>146</v>
      </c>
      <c r="H292" s="207">
        <v>591.6</v>
      </c>
      <c r="I292" s="208"/>
      <c r="J292" s="207">
        <f>ROUND(I292*H292,3)</f>
        <v>0</v>
      </c>
      <c r="K292" s="209"/>
      <c r="L292" s="39"/>
      <c r="M292" s="210" t="s">
        <v>1</v>
      </c>
      <c r="N292" s="211" t="s">
        <v>42</v>
      </c>
      <c r="O292" s="71"/>
      <c r="P292" s="212">
        <f>O292*H292</f>
        <v>0</v>
      </c>
      <c r="Q292" s="212">
        <v>0</v>
      </c>
      <c r="R292" s="212">
        <f>Q292*H292</f>
        <v>0</v>
      </c>
      <c r="S292" s="212">
        <v>0</v>
      </c>
      <c r="T292" s="213">
        <f>S292*H292</f>
        <v>0</v>
      </c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R292" s="214" t="s">
        <v>132</v>
      </c>
      <c r="AT292" s="214" t="s">
        <v>128</v>
      </c>
      <c r="AU292" s="214" t="s">
        <v>81</v>
      </c>
      <c r="AY292" s="17" t="s">
        <v>127</v>
      </c>
      <c r="BE292" s="215">
        <f>IF(N292="základná",J292,0)</f>
        <v>0</v>
      </c>
      <c r="BF292" s="215">
        <f>IF(N292="znížená",J292,0)</f>
        <v>0</v>
      </c>
      <c r="BG292" s="215">
        <f>IF(N292="zákl. prenesená",J292,0)</f>
        <v>0</v>
      </c>
      <c r="BH292" s="215">
        <f>IF(N292="zníž. prenesená",J292,0)</f>
        <v>0</v>
      </c>
      <c r="BI292" s="215">
        <f>IF(N292="nulová",J292,0)</f>
        <v>0</v>
      </c>
      <c r="BJ292" s="17" t="s">
        <v>106</v>
      </c>
      <c r="BK292" s="216">
        <f>ROUND(I292*H292,3)</f>
        <v>0</v>
      </c>
      <c r="BL292" s="17" t="s">
        <v>132</v>
      </c>
      <c r="BM292" s="214" t="s">
        <v>353</v>
      </c>
    </row>
    <row r="293" spans="1:65" s="2" customFormat="1" ht="24" customHeight="1">
      <c r="A293" s="34"/>
      <c r="B293" s="35"/>
      <c r="C293" s="203" t="s">
        <v>354</v>
      </c>
      <c r="D293" s="203" t="s">
        <v>128</v>
      </c>
      <c r="E293" s="204" t="s">
        <v>355</v>
      </c>
      <c r="F293" s="205" t="s">
        <v>356</v>
      </c>
      <c r="G293" s="206" t="s">
        <v>146</v>
      </c>
      <c r="H293" s="207">
        <v>1183.2</v>
      </c>
      <c r="I293" s="208"/>
      <c r="J293" s="207">
        <f>ROUND(I293*H293,3)</f>
        <v>0</v>
      </c>
      <c r="K293" s="209"/>
      <c r="L293" s="39"/>
      <c r="M293" s="210" t="s">
        <v>1</v>
      </c>
      <c r="N293" s="211" t="s">
        <v>42</v>
      </c>
      <c r="O293" s="71"/>
      <c r="P293" s="212">
        <f>O293*H293</f>
        <v>0</v>
      </c>
      <c r="Q293" s="212">
        <v>0</v>
      </c>
      <c r="R293" s="212">
        <f>Q293*H293</f>
        <v>0</v>
      </c>
      <c r="S293" s="212">
        <v>0</v>
      </c>
      <c r="T293" s="213">
        <f>S293*H293</f>
        <v>0</v>
      </c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R293" s="214" t="s">
        <v>132</v>
      </c>
      <c r="AT293" s="214" t="s">
        <v>128</v>
      </c>
      <c r="AU293" s="214" t="s">
        <v>81</v>
      </c>
      <c r="AY293" s="17" t="s">
        <v>127</v>
      </c>
      <c r="BE293" s="215">
        <f>IF(N293="základná",J293,0)</f>
        <v>0</v>
      </c>
      <c r="BF293" s="215">
        <f>IF(N293="znížená",J293,0)</f>
        <v>0</v>
      </c>
      <c r="BG293" s="215">
        <f>IF(N293="zákl. prenesená",J293,0)</f>
        <v>0</v>
      </c>
      <c r="BH293" s="215">
        <f>IF(N293="zníž. prenesená",J293,0)</f>
        <v>0</v>
      </c>
      <c r="BI293" s="215">
        <f>IF(N293="nulová",J293,0)</f>
        <v>0</v>
      </c>
      <c r="BJ293" s="17" t="s">
        <v>106</v>
      </c>
      <c r="BK293" s="216">
        <f>ROUND(I293*H293,3)</f>
        <v>0</v>
      </c>
      <c r="BL293" s="17" t="s">
        <v>132</v>
      </c>
      <c r="BM293" s="214" t="s">
        <v>357</v>
      </c>
    </row>
    <row r="294" spans="1:65" s="13" customFormat="1" ht="11.25">
      <c r="B294" s="228"/>
      <c r="C294" s="229"/>
      <c r="D294" s="219" t="s">
        <v>134</v>
      </c>
      <c r="E294" s="230" t="s">
        <v>1</v>
      </c>
      <c r="F294" s="231" t="s">
        <v>358</v>
      </c>
      <c r="G294" s="229"/>
      <c r="H294" s="232">
        <v>1183.2</v>
      </c>
      <c r="I294" s="233"/>
      <c r="J294" s="229"/>
      <c r="K294" s="229"/>
      <c r="L294" s="234"/>
      <c r="M294" s="235"/>
      <c r="N294" s="236"/>
      <c r="O294" s="236"/>
      <c r="P294" s="236"/>
      <c r="Q294" s="236"/>
      <c r="R294" s="236"/>
      <c r="S294" s="236"/>
      <c r="T294" s="237"/>
      <c r="AT294" s="238" t="s">
        <v>134</v>
      </c>
      <c r="AU294" s="238" t="s">
        <v>81</v>
      </c>
      <c r="AV294" s="13" t="s">
        <v>106</v>
      </c>
      <c r="AW294" s="13" t="s">
        <v>31</v>
      </c>
      <c r="AX294" s="13" t="s">
        <v>76</v>
      </c>
      <c r="AY294" s="238" t="s">
        <v>127</v>
      </c>
    </row>
    <row r="295" spans="1:65" s="14" customFormat="1" ht="11.25">
      <c r="B295" s="239"/>
      <c r="C295" s="240"/>
      <c r="D295" s="219" t="s">
        <v>134</v>
      </c>
      <c r="E295" s="241" t="s">
        <v>1</v>
      </c>
      <c r="F295" s="242" t="s">
        <v>137</v>
      </c>
      <c r="G295" s="240"/>
      <c r="H295" s="243">
        <v>1183.2</v>
      </c>
      <c r="I295" s="244"/>
      <c r="J295" s="240"/>
      <c r="K295" s="240"/>
      <c r="L295" s="245"/>
      <c r="M295" s="246"/>
      <c r="N295" s="247"/>
      <c r="O295" s="247"/>
      <c r="P295" s="247"/>
      <c r="Q295" s="247"/>
      <c r="R295" s="247"/>
      <c r="S295" s="247"/>
      <c r="T295" s="248"/>
      <c r="AT295" s="249" t="s">
        <v>134</v>
      </c>
      <c r="AU295" s="249" t="s">
        <v>81</v>
      </c>
      <c r="AV295" s="14" t="s">
        <v>132</v>
      </c>
      <c r="AW295" s="14" t="s">
        <v>31</v>
      </c>
      <c r="AX295" s="14" t="s">
        <v>81</v>
      </c>
      <c r="AY295" s="249" t="s">
        <v>127</v>
      </c>
    </row>
    <row r="296" spans="1:65" s="2" customFormat="1" ht="24" customHeight="1">
      <c r="A296" s="34"/>
      <c r="B296" s="35"/>
      <c r="C296" s="203" t="s">
        <v>359</v>
      </c>
      <c r="D296" s="203" t="s">
        <v>128</v>
      </c>
      <c r="E296" s="204" t="s">
        <v>360</v>
      </c>
      <c r="F296" s="205" t="s">
        <v>361</v>
      </c>
      <c r="G296" s="206" t="s">
        <v>146</v>
      </c>
      <c r="H296" s="207">
        <v>46.896000000000001</v>
      </c>
      <c r="I296" s="208"/>
      <c r="J296" s="207">
        <f>ROUND(I296*H296,3)</f>
        <v>0</v>
      </c>
      <c r="K296" s="209"/>
      <c r="L296" s="39"/>
      <c r="M296" s="210" t="s">
        <v>1</v>
      </c>
      <c r="N296" s="211" t="s">
        <v>42</v>
      </c>
      <c r="O296" s="71"/>
      <c r="P296" s="212">
        <f>O296*H296</f>
        <v>0</v>
      </c>
      <c r="Q296" s="212">
        <v>0</v>
      </c>
      <c r="R296" s="212">
        <f>Q296*H296</f>
        <v>0</v>
      </c>
      <c r="S296" s="212">
        <v>0</v>
      </c>
      <c r="T296" s="213">
        <f>S296*H296</f>
        <v>0</v>
      </c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R296" s="214" t="s">
        <v>132</v>
      </c>
      <c r="AT296" s="214" t="s">
        <v>128</v>
      </c>
      <c r="AU296" s="214" t="s">
        <v>81</v>
      </c>
      <c r="AY296" s="17" t="s">
        <v>127</v>
      </c>
      <c r="BE296" s="215">
        <f>IF(N296="základná",J296,0)</f>
        <v>0</v>
      </c>
      <c r="BF296" s="215">
        <f>IF(N296="znížená",J296,0)</f>
        <v>0</v>
      </c>
      <c r="BG296" s="215">
        <f>IF(N296="zákl. prenesená",J296,0)</f>
        <v>0</v>
      </c>
      <c r="BH296" s="215">
        <f>IF(N296="zníž. prenesená",J296,0)</f>
        <v>0</v>
      </c>
      <c r="BI296" s="215">
        <f>IF(N296="nulová",J296,0)</f>
        <v>0</v>
      </c>
      <c r="BJ296" s="17" t="s">
        <v>106</v>
      </c>
      <c r="BK296" s="216">
        <f>ROUND(I296*H296,3)</f>
        <v>0</v>
      </c>
      <c r="BL296" s="17" t="s">
        <v>132</v>
      </c>
      <c r="BM296" s="214" t="s">
        <v>362</v>
      </c>
    </row>
    <row r="297" spans="1:65" s="13" customFormat="1" ht="11.25">
      <c r="B297" s="228"/>
      <c r="C297" s="229"/>
      <c r="D297" s="219" t="s">
        <v>134</v>
      </c>
      <c r="E297" s="230" t="s">
        <v>1</v>
      </c>
      <c r="F297" s="231" t="s">
        <v>363</v>
      </c>
      <c r="G297" s="229"/>
      <c r="H297" s="232">
        <v>46.896000000000001</v>
      </c>
      <c r="I297" s="233"/>
      <c r="J297" s="229"/>
      <c r="K297" s="229"/>
      <c r="L297" s="234"/>
      <c r="M297" s="235"/>
      <c r="N297" s="236"/>
      <c r="O297" s="236"/>
      <c r="P297" s="236"/>
      <c r="Q297" s="236"/>
      <c r="R297" s="236"/>
      <c r="S297" s="236"/>
      <c r="T297" s="237"/>
      <c r="AT297" s="238" t="s">
        <v>134</v>
      </c>
      <c r="AU297" s="238" t="s">
        <v>81</v>
      </c>
      <c r="AV297" s="13" t="s">
        <v>106</v>
      </c>
      <c r="AW297" s="13" t="s">
        <v>31</v>
      </c>
      <c r="AX297" s="13" t="s">
        <v>76</v>
      </c>
      <c r="AY297" s="238" t="s">
        <v>127</v>
      </c>
    </row>
    <row r="298" spans="1:65" s="14" customFormat="1" ht="11.25">
      <c r="B298" s="239"/>
      <c r="C298" s="240"/>
      <c r="D298" s="219" t="s">
        <v>134</v>
      </c>
      <c r="E298" s="241" t="s">
        <v>1</v>
      </c>
      <c r="F298" s="242" t="s">
        <v>137</v>
      </c>
      <c r="G298" s="240"/>
      <c r="H298" s="243">
        <v>46.896000000000001</v>
      </c>
      <c r="I298" s="244"/>
      <c r="J298" s="240"/>
      <c r="K298" s="240"/>
      <c r="L298" s="245"/>
      <c r="M298" s="246"/>
      <c r="N298" s="247"/>
      <c r="O298" s="247"/>
      <c r="P298" s="247"/>
      <c r="Q298" s="247"/>
      <c r="R298" s="247"/>
      <c r="S298" s="247"/>
      <c r="T298" s="248"/>
      <c r="AT298" s="249" t="s">
        <v>134</v>
      </c>
      <c r="AU298" s="249" t="s">
        <v>81</v>
      </c>
      <c r="AV298" s="14" t="s">
        <v>132</v>
      </c>
      <c r="AW298" s="14" t="s">
        <v>31</v>
      </c>
      <c r="AX298" s="14" t="s">
        <v>81</v>
      </c>
      <c r="AY298" s="249" t="s">
        <v>127</v>
      </c>
    </row>
    <row r="299" spans="1:65" s="2" customFormat="1" ht="16.5" customHeight="1">
      <c r="A299" s="34"/>
      <c r="B299" s="35"/>
      <c r="C299" s="203" t="s">
        <v>364</v>
      </c>
      <c r="D299" s="203" t="s">
        <v>128</v>
      </c>
      <c r="E299" s="204" t="s">
        <v>365</v>
      </c>
      <c r="F299" s="205" t="s">
        <v>366</v>
      </c>
      <c r="G299" s="206" t="s">
        <v>146</v>
      </c>
      <c r="H299" s="207">
        <v>732.02</v>
      </c>
      <c r="I299" s="208"/>
      <c r="J299" s="207">
        <f>ROUND(I299*H299,3)</f>
        <v>0</v>
      </c>
      <c r="K299" s="209"/>
      <c r="L299" s="39"/>
      <c r="M299" s="210" t="s">
        <v>1</v>
      </c>
      <c r="N299" s="211" t="s">
        <v>42</v>
      </c>
      <c r="O299" s="71"/>
      <c r="P299" s="212">
        <f>O299*H299</f>
        <v>0</v>
      </c>
      <c r="Q299" s="212">
        <v>0</v>
      </c>
      <c r="R299" s="212">
        <f>Q299*H299</f>
        <v>0</v>
      </c>
      <c r="S299" s="212">
        <v>0</v>
      </c>
      <c r="T299" s="213">
        <f>S299*H299</f>
        <v>0</v>
      </c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R299" s="214" t="s">
        <v>132</v>
      </c>
      <c r="AT299" s="214" t="s">
        <v>128</v>
      </c>
      <c r="AU299" s="214" t="s">
        <v>81</v>
      </c>
      <c r="AY299" s="17" t="s">
        <v>127</v>
      </c>
      <c r="BE299" s="215">
        <f>IF(N299="základná",J299,0)</f>
        <v>0</v>
      </c>
      <c r="BF299" s="215">
        <f>IF(N299="znížená",J299,0)</f>
        <v>0</v>
      </c>
      <c r="BG299" s="215">
        <f>IF(N299="zákl. prenesená",J299,0)</f>
        <v>0</v>
      </c>
      <c r="BH299" s="215">
        <f>IF(N299="zníž. prenesená",J299,0)</f>
        <v>0</v>
      </c>
      <c r="BI299" s="215">
        <f>IF(N299="nulová",J299,0)</f>
        <v>0</v>
      </c>
      <c r="BJ299" s="17" t="s">
        <v>106</v>
      </c>
      <c r="BK299" s="216">
        <f>ROUND(I299*H299,3)</f>
        <v>0</v>
      </c>
      <c r="BL299" s="17" t="s">
        <v>132</v>
      </c>
      <c r="BM299" s="214" t="s">
        <v>367</v>
      </c>
    </row>
    <row r="300" spans="1:65" s="13" customFormat="1" ht="11.25">
      <c r="B300" s="228"/>
      <c r="C300" s="229"/>
      <c r="D300" s="219" t="s">
        <v>134</v>
      </c>
      <c r="E300" s="230" t="s">
        <v>1</v>
      </c>
      <c r="F300" s="231" t="s">
        <v>368</v>
      </c>
      <c r="G300" s="229"/>
      <c r="H300" s="232">
        <v>572.22</v>
      </c>
      <c r="I300" s="233"/>
      <c r="J300" s="229"/>
      <c r="K300" s="229"/>
      <c r="L300" s="234"/>
      <c r="M300" s="235"/>
      <c r="N300" s="236"/>
      <c r="O300" s="236"/>
      <c r="P300" s="236"/>
      <c r="Q300" s="236"/>
      <c r="R300" s="236"/>
      <c r="S300" s="236"/>
      <c r="T300" s="237"/>
      <c r="AT300" s="238" t="s">
        <v>134</v>
      </c>
      <c r="AU300" s="238" t="s">
        <v>81</v>
      </c>
      <c r="AV300" s="13" t="s">
        <v>106</v>
      </c>
      <c r="AW300" s="13" t="s">
        <v>31</v>
      </c>
      <c r="AX300" s="13" t="s">
        <v>76</v>
      </c>
      <c r="AY300" s="238" t="s">
        <v>127</v>
      </c>
    </row>
    <row r="301" spans="1:65" s="13" customFormat="1" ht="11.25">
      <c r="B301" s="228"/>
      <c r="C301" s="229"/>
      <c r="D301" s="219" t="s">
        <v>134</v>
      </c>
      <c r="E301" s="230" t="s">
        <v>1</v>
      </c>
      <c r="F301" s="231" t="s">
        <v>369</v>
      </c>
      <c r="G301" s="229"/>
      <c r="H301" s="232">
        <v>159.80000000000001</v>
      </c>
      <c r="I301" s="233"/>
      <c r="J301" s="229"/>
      <c r="K301" s="229"/>
      <c r="L301" s="234"/>
      <c r="M301" s="235"/>
      <c r="N301" s="236"/>
      <c r="O301" s="236"/>
      <c r="P301" s="236"/>
      <c r="Q301" s="236"/>
      <c r="R301" s="236"/>
      <c r="S301" s="236"/>
      <c r="T301" s="237"/>
      <c r="AT301" s="238" t="s">
        <v>134</v>
      </c>
      <c r="AU301" s="238" t="s">
        <v>81</v>
      </c>
      <c r="AV301" s="13" t="s">
        <v>106</v>
      </c>
      <c r="AW301" s="13" t="s">
        <v>31</v>
      </c>
      <c r="AX301" s="13" t="s">
        <v>76</v>
      </c>
      <c r="AY301" s="238" t="s">
        <v>127</v>
      </c>
    </row>
    <row r="302" spans="1:65" s="14" customFormat="1" ht="11.25">
      <c r="B302" s="239"/>
      <c r="C302" s="240"/>
      <c r="D302" s="219" t="s">
        <v>134</v>
      </c>
      <c r="E302" s="241" t="s">
        <v>1</v>
      </c>
      <c r="F302" s="242" t="s">
        <v>137</v>
      </c>
      <c r="G302" s="240"/>
      <c r="H302" s="243">
        <v>732.02</v>
      </c>
      <c r="I302" s="244"/>
      <c r="J302" s="240"/>
      <c r="K302" s="240"/>
      <c r="L302" s="245"/>
      <c r="M302" s="246"/>
      <c r="N302" s="247"/>
      <c r="O302" s="247"/>
      <c r="P302" s="247"/>
      <c r="Q302" s="247"/>
      <c r="R302" s="247"/>
      <c r="S302" s="247"/>
      <c r="T302" s="248"/>
      <c r="AT302" s="249" t="s">
        <v>134</v>
      </c>
      <c r="AU302" s="249" t="s">
        <v>81</v>
      </c>
      <c r="AV302" s="14" t="s">
        <v>132</v>
      </c>
      <c r="AW302" s="14" t="s">
        <v>31</v>
      </c>
      <c r="AX302" s="14" t="s">
        <v>81</v>
      </c>
      <c r="AY302" s="249" t="s">
        <v>127</v>
      </c>
    </row>
    <row r="303" spans="1:65" s="2" customFormat="1" ht="24" customHeight="1">
      <c r="A303" s="34"/>
      <c r="B303" s="35"/>
      <c r="C303" s="203" t="s">
        <v>370</v>
      </c>
      <c r="D303" s="203" t="s">
        <v>128</v>
      </c>
      <c r="E303" s="204" t="s">
        <v>371</v>
      </c>
      <c r="F303" s="205" t="s">
        <v>372</v>
      </c>
      <c r="G303" s="206" t="s">
        <v>131</v>
      </c>
      <c r="H303" s="207">
        <v>0.35799999999999998</v>
      </c>
      <c r="I303" s="208"/>
      <c r="J303" s="207">
        <f>ROUND(I303*H303,3)</f>
        <v>0</v>
      </c>
      <c r="K303" s="209"/>
      <c r="L303" s="39"/>
      <c r="M303" s="210" t="s">
        <v>1</v>
      </c>
      <c r="N303" s="211" t="s">
        <v>42</v>
      </c>
      <c r="O303" s="71"/>
      <c r="P303" s="212">
        <f>O303*H303</f>
        <v>0</v>
      </c>
      <c r="Q303" s="212">
        <v>0</v>
      </c>
      <c r="R303" s="212">
        <f>Q303*H303</f>
        <v>0</v>
      </c>
      <c r="S303" s="212">
        <v>0</v>
      </c>
      <c r="T303" s="213">
        <f>S303*H303</f>
        <v>0</v>
      </c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R303" s="214" t="s">
        <v>132</v>
      </c>
      <c r="AT303" s="214" t="s">
        <v>128</v>
      </c>
      <c r="AU303" s="214" t="s">
        <v>81</v>
      </c>
      <c r="AY303" s="17" t="s">
        <v>127</v>
      </c>
      <c r="BE303" s="215">
        <f>IF(N303="základná",J303,0)</f>
        <v>0</v>
      </c>
      <c r="BF303" s="215">
        <f>IF(N303="znížená",J303,0)</f>
        <v>0</v>
      </c>
      <c r="BG303" s="215">
        <f>IF(N303="zákl. prenesená",J303,0)</f>
        <v>0</v>
      </c>
      <c r="BH303" s="215">
        <f>IF(N303="zníž. prenesená",J303,0)</f>
        <v>0</v>
      </c>
      <c r="BI303" s="215">
        <f>IF(N303="nulová",J303,0)</f>
        <v>0</v>
      </c>
      <c r="BJ303" s="17" t="s">
        <v>106</v>
      </c>
      <c r="BK303" s="216">
        <f>ROUND(I303*H303,3)</f>
        <v>0</v>
      </c>
      <c r="BL303" s="17" t="s">
        <v>132</v>
      </c>
      <c r="BM303" s="214" t="s">
        <v>373</v>
      </c>
    </row>
    <row r="304" spans="1:65" s="13" customFormat="1" ht="11.25">
      <c r="B304" s="228"/>
      <c r="C304" s="229"/>
      <c r="D304" s="219" t="s">
        <v>134</v>
      </c>
      <c r="E304" s="230" t="s">
        <v>1</v>
      </c>
      <c r="F304" s="231" t="s">
        <v>374</v>
      </c>
      <c r="G304" s="229"/>
      <c r="H304" s="232">
        <v>0.35799999999999998</v>
      </c>
      <c r="I304" s="233"/>
      <c r="J304" s="229"/>
      <c r="K304" s="229"/>
      <c r="L304" s="234"/>
      <c r="M304" s="235"/>
      <c r="N304" s="236"/>
      <c r="O304" s="236"/>
      <c r="P304" s="236"/>
      <c r="Q304" s="236"/>
      <c r="R304" s="236"/>
      <c r="S304" s="236"/>
      <c r="T304" s="237"/>
      <c r="AT304" s="238" t="s">
        <v>134</v>
      </c>
      <c r="AU304" s="238" t="s">
        <v>81</v>
      </c>
      <c r="AV304" s="13" t="s">
        <v>106</v>
      </c>
      <c r="AW304" s="13" t="s">
        <v>31</v>
      </c>
      <c r="AX304" s="13" t="s">
        <v>76</v>
      </c>
      <c r="AY304" s="238" t="s">
        <v>127</v>
      </c>
    </row>
    <row r="305" spans="1:65" s="14" customFormat="1" ht="11.25">
      <c r="B305" s="239"/>
      <c r="C305" s="240"/>
      <c r="D305" s="219" t="s">
        <v>134</v>
      </c>
      <c r="E305" s="241" t="s">
        <v>1</v>
      </c>
      <c r="F305" s="242" t="s">
        <v>137</v>
      </c>
      <c r="G305" s="240"/>
      <c r="H305" s="243">
        <v>0.35799999999999998</v>
      </c>
      <c r="I305" s="244"/>
      <c r="J305" s="240"/>
      <c r="K305" s="240"/>
      <c r="L305" s="245"/>
      <c r="M305" s="246"/>
      <c r="N305" s="247"/>
      <c r="O305" s="247"/>
      <c r="P305" s="247"/>
      <c r="Q305" s="247"/>
      <c r="R305" s="247"/>
      <c r="S305" s="247"/>
      <c r="T305" s="248"/>
      <c r="AT305" s="249" t="s">
        <v>134</v>
      </c>
      <c r="AU305" s="249" t="s">
        <v>81</v>
      </c>
      <c r="AV305" s="14" t="s">
        <v>132</v>
      </c>
      <c r="AW305" s="14" t="s">
        <v>31</v>
      </c>
      <c r="AX305" s="14" t="s">
        <v>81</v>
      </c>
      <c r="AY305" s="249" t="s">
        <v>127</v>
      </c>
    </row>
    <row r="306" spans="1:65" s="2" customFormat="1" ht="24" customHeight="1">
      <c r="A306" s="34"/>
      <c r="B306" s="35"/>
      <c r="C306" s="203" t="s">
        <v>375</v>
      </c>
      <c r="D306" s="203" t="s">
        <v>128</v>
      </c>
      <c r="E306" s="204" t="s">
        <v>376</v>
      </c>
      <c r="F306" s="205" t="s">
        <v>377</v>
      </c>
      <c r="G306" s="206" t="s">
        <v>146</v>
      </c>
      <c r="H306" s="207">
        <v>218.11199999999999</v>
      </c>
      <c r="I306" s="208"/>
      <c r="J306" s="207">
        <f>ROUND(I306*H306,3)</f>
        <v>0</v>
      </c>
      <c r="K306" s="209"/>
      <c r="L306" s="39"/>
      <c r="M306" s="210" t="s">
        <v>1</v>
      </c>
      <c r="N306" s="211" t="s">
        <v>42</v>
      </c>
      <c r="O306" s="71"/>
      <c r="P306" s="212">
        <f>O306*H306</f>
        <v>0</v>
      </c>
      <c r="Q306" s="212">
        <v>0</v>
      </c>
      <c r="R306" s="212">
        <f>Q306*H306</f>
        <v>0</v>
      </c>
      <c r="S306" s="212">
        <v>0</v>
      </c>
      <c r="T306" s="213">
        <f>S306*H306</f>
        <v>0</v>
      </c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R306" s="214" t="s">
        <v>132</v>
      </c>
      <c r="AT306" s="214" t="s">
        <v>128</v>
      </c>
      <c r="AU306" s="214" t="s">
        <v>81</v>
      </c>
      <c r="AY306" s="17" t="s">
        <v>127</v>
      </c>
      <c r="BE306" s="215">
        <f>IF(N306="základná",J306,0)</f>
        <v>0</v>
      </c>
      <c r="BF306" s="215">
        <f>IF(N306="znížená",J306,0)</f>
        <v>0</v>
      </c>
      <c r="BG306" s="215">
        <f>IF(N306="zákl. prenesená",J306,0)</f>
        <v>0</v>
      </c>
      <c r="BH306" s="215">
        <f>IF(N306="zníž. prenesená",J306,0)</f>
        <v>0</v>
      </c>
      <c r="BI306" s="215">
        <f>IF(N306="nulová",J306,0)</f>
        <v>0</v>
      </c>
      <c r="BJ306" s="17" t="s">
        <v>106</v>
      </c>
      <c r="BK306" s="216">
        <f>ROUND(I306*H306,3)</f>
        <v>0</v>
      </c>
      <c r="BL306" s="17" t="s">
        <v>132</v>
      </c>
      <c r="BM306" s="214" t="s">
        <v>378</v>
      </c>
    </row>
    <row r="307" spans="1:65" s="12" customFormat="1" ht="11.25">
      <c r="B307" s="217"/>
      <c r="C307" s="218"/>
      <c r="D307" s="219" t="s">
        <v>134</v>
      </c>
      <c r="E307" s="220" t="s">
        <v>1</v>
      </c>
      <c r="F307" s="221" t="s">
        <v>379</v>
      </c>
      <c r="G307" s="218"/>
      <c r="H307" s="220" t="s">
        <v>1</v>
      </c>
      <c r="I307" s="222"/>
      <c r="J307" s="218"/>
      <c r="K307" s="218"/>
      <c r="L307" s="223"/>
      <c r="M307" s="224"/>
      <c r="N307" s="225"/>
      <c r="O307" s="225"/>
      <c r="P307" s="225"/>
      <c r="Q307" s="225"/>
      <c r="R307" s="225"/>
      <c r="S307" s="225"/>
      <c r="T307" s="226"/>
      <c r="AT307" s="227" t="s">
        <v>134</v>
      </c>
      <c r="AU307" s="227" t="s">
        <v>81</v>
      </c>
      <c r="AV307" s="12" t="s">
        <v>81</v>
      </c>
      <c r="AW307" s="12" t="s">
        <v>31</v>
      </c>
      <c r="AX307" s="12" t="s">
        <v>76</v>
      </c>
      <c r="AY307" s="227" t="s">
        <v>127</v>
      </c>
    </row>
    <row r="308" spans="1:65" s="13" customFormat="1" ht="11.25">
      <c r="B308" s="228"/>
      <c r="C308" s="229"/>
      <c r="D308" s="219" t="s">
        <v>134</v>
      </c>
      <c r="E308" s="230" t="s">
        <v>1</v>
      </c>
      <c r="F308" s="231" t="s">
        <v>380</v>
      </c>
      <c r="G308" s="229"/>
      <c r="H308" s="232">
        <v>218.11199999999999</v>
      </c>
      <c r="I308" s="233"/>
      <c r="J308" s="229"/>
      <c r="K308" s="229"/>
      <c r="L308" s="234"/>
      <c r="M308" s="235"/>
      <c r="N308" s="236"/>
      <c r="O308" s="236"/>
      <c r="P308" s="236"/>
      <c r="Q308" s="236"/>
      <c r="R308" s="236"/>
      <c r="S308" s="236"/>
      <c r="T308" s="237"/>
      <c r="AT308" s="238" t="s">
        <v>134</v>
      </c>
      <c r="AU308" s="238" t="s">
        <v>81</v>
      </c>
      <c r="AV308" s="13" t="s">
        <v>106</v>
      </c>
      <c r="AW308" s="13" t="s">
        <v>31</v>
      </c>
      <c r="AX308" s="13" t="s">
        <v>76</v>
      </c>
      <c r="AY308" s="238" t="s">
        <v>127</v>
      </c>
    </row>
    <row r="309" spans="1:65" s="14" customFormat="1" ht="11.25">
      <c r="B309" s="239"/>
      <c r="C309" s="240"/>
      <c r="D309" s="219" t="s">
        <v>134</v>
      </c>
      <c r="E309" s="241" t="s">
        <v>1</v>
      </c>
      <c r="F309" s="242" t="s">
        <v>137</v>
      </c>
      <c r="G309" s="240"/>
      <c r="H309" s="243">
        <v>218.11199999999999</v>
      </c>
      <c r="I309" s="244"/>
      <c r="J309" s="240"/>
      <c r="K309" s="240"/>
      <c r="L309" s="245"/>
      <c r="M309" s="246"/>
      <c r="N309" s="247"/>
      <c r="O309" s="247"/>
      <c r="P309" s="247"/>
      <c r="Q309" s="247"/>
      <c r="R309" s="247"/>
      <c r="S309" s="247"/>
      <c r="T309" s="248"/>
      <c r="AT309" s="249" t="s">
        <v>134</v>
      </c>
      <c r="AU309" s="249" t="s">
        <v>81</v>
      </c>
      <c r="AV309" s="14" t="s">
        <v>132</v>
      </c>
      <c r="AW309" s="14" t="s">
        <v>31</v>
      </c>
      <c r="AX309" s="14" t="s">
        <v>81</v>
      </c>
      <c r="AY309" s="249" t="s">
        <v>127</v>
      </c>
    </row>
    <row r="310" spans="1:65" s="2" customFormat="1" ht="24" customHeight="1">
      <c r="A310" s="34"/>
      <c r="B310" s="35"/>
      <c r="C310" s="203" t="s">
        <v>381</v>
      </c>
      <c r="D310" s="203" t="s">
        <v>128</v>
      </c>
      <c r="E310" s="204" t="s">
        <v>382</v>
      </c>
      <c r="F310" s="205" t="s">
        <v>383</v>
      </c>
      <c r="G310" s="206" t="s">
        <v>384</v>
      </c>
      <c r="H310" s="207">
        <v>29.978000000000002</v>
      </c>
      <c r="I310" s="208"/>
      <c r="J310" s="207">
        <f t="shared" ref="J310:J317" si="5">ROUND(I310*H310,3)</f>
        <v>0</v>
      </c>
      <c r="K310" s="209"/>
      <c r="L310" s="39"/>
      <c r="M310" s="210" t="s">
        <v>1</v>
      </c>
      <c r="N310" s="211" t="s">
        <v>42</v>
      </c>
      <c r="O310" s="71"/>
      <c r="P310" s="212">
        <f t="shared" ref="P310:P317" si="6">O310*H310</f>
        <v>0</v>
      </c>
      <c r="Q310" s="212">
        <v>0</v>
      </c>
      <c r="R310" s="212">
        <f t="shared" ref="R310:R317" si="7">Q310*H310</f>
        <v>0</v>
      </c>
      <c r="S310" s="212">
        <v>0</v>
      </c>
      <c r="T310" s="213">
        <f t="shared" ref="T310:T317" si="8">S310*H310</f>
        <v>0</v>
      </c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R310" s="214" t="s">
        <v>132</v>
      </c>
      <c r="AT310" s="214" t="s">
        <v>128</v>
      </c>
      <c r="AU310" s="214" t="s">
        <v>81</v>
      </c>
      <c r="AY310" s="17" t="s">
        <v>127</v>
      </c>
      <c r="BE310" s="215">
        <f t="shared" ref="BE310:BE317" si="9">IF(N310="základná",J310,0)</f>
        <v>0</v>
      </c>
      <c r="BF310" s="215">
        <f t="shared" ref="BF310:BF317" si="10">IF(N310="znížená",J310,0)</f>
        <v>0</v>
      </c>
      <c r="BG310" s="215">
        <f t="shared" ref="BG310:BG317" si="11">IF(N310="zákl. prenesená",J310,0)</f>
        <v>0</v>
      </c>
      <c r="BH310" s="215">
        <f t="shared" ref="BH310:BH317" si="12">IF(N310="zníž. prenesená",J310,0)</f>
        <v>0</v>
      </c>
      <c r="BI310" s="215">
        <f t="shared" ref="BI310:BI317" si="13">IF(N310="nulová",J310,0)</f>
        <v>0</v>
      </c>
      <c r="BJ310" s="17" t="s">
        <v>106</v>
      </c>
      <c r="BK310" s="216">
        <f t="shared" ref="BK310:BK317" si="14">ROUND(I310*H310,3)</f>
        <v>0</v>
      </c>
      <c r="BL310" s="17" t="s">
        <v>132</v>
      </c>
      <c r="BM310" s="214" t="s">
        <v>385</v>
      </c>
    </row>
    <row r="311" spans="1:65" s="2" customFormat="1" ht="16.5" customHeight="1">
      <c r="A311" s="34"/>
      <c r="B311" s="35"/>
      <c r="C311" s="203" t="s">
        <v>386</v>
      </c>
      <c r="D311" s="203" t="s">
        <v>128</v>
      </c>
      <c r="E311" s="204" t="s">
        <v>387</v>
      </c>
      <c r="F311" s="205" t="s">
        <v>388</v>
      </c>
      <c r="G311" s="206" t="s">
        <v>384</v>
      </c>
      <c r="H311" s="207">
        <v>29.978000000000002</v>
      </c>
      <c r="I311" s="208"/>
      <c r="J311" s="207">
        <f t="shared" si="5"/>
        <v>0</v>
      </c>
      <c r="K311" s="209"/>
      <c r="L311" s="39"/>
      <c r="M311" s="210" t="s">
        <v>1</v>
      </c>
      <c r="N311" s="211" t="s">
        <v>42</v>
      </c>
      <c r="O311" s="71"/>
      <c r="P311" s="212">
        <f t="shared" si="6"/>
        <v>0</v>
      </c>
      <c r="Q311" s="212">
        <v>0</v>
      </c>
      <c r="R311" s="212">
        <f t="shared" si="7"/>
        <v>0</v>
      </c>
      <c r="S311" s="212">
        <v>0</v>
      </c>
      <c r="T311" s="213">
        <f t="shared" si="8"/>
        <v>0</v>
      </c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R311" s="214" t="s">
        <v>132</v>
      </c>
      <c r="AT311" s="214" t="s">
        <v>128</v>
      </c>
      <c r="AU311" s="214" t="s">
        <v>81</v>
      </c>
      <c r="AY311" s="17" t="s">
        <v>127</v>
      </c>
      <c r="BE311" s="215">
        <f t="shared" si="9"/>
        <v>0</v>
      </c>
      <c r="BF311" s="215">
        <f t="shared" si="10"/>
        <v>0</v>
      </c>
      <c r="BG311" s="215">
        <f t="shared" si="11"/>
        <v>0</v>
      </c>
      <c r="BH311" s="215">
        <f t="shared" si="12"/>
        <v>0</v>
      </c>
      <c r="BI311" s="215">
        <f t="shared" si="13"/>
        <v>0</v>
      </c>
      <c r="BJ311" s="17" t="s">
        <v>106</v>
      </c>
      <c r="BK311" s="216">
        <f t="shared" si="14"/>
        <v>0</v>
      </c>
      <c r="BL311" s="17" t="s">
        <v>132</v>
      </c>
      <c r="BM311" s="214" t="s">
        <v>389</v>
      </c>
    </row>
    <row r="312" spans="1:65" s="2" customFormat="1" ht="24" customHeight="1">
      <c r="A312" s="34"/>
      <c r="B312" s="35"/>
      <c r="C312" s="203" t="s">
        <v>390</v>
      </c>
      <c r="D312" s="203" t="s">
        <v>128</v>
      </c>
      <c r="E312" s="204" t="s">
        <v>391</v>
      </c>
      <c r="F312" s="205" t="s">
        <v>392</v>
      </c>
      <c r="G312" s="206" t="s">
        <v>384</v>
      </c>
      <c r="H312" s="207">
        <v>149.88999999999999</v>
      </c>
      <c r="I312" s="208"/>
      <c r="J312" s="207">
        <f t="shared" si="5"/>
        <v>0</v>
      </c>
      <c r="K312" s="209"/>
      <c r="L312" s="39"/>
      <c r="M312" s="210" t="s">
        <v>1</v>
      </c>
      <c r="N312" s="211" t="s">
        <v>42</v>
      </c>
      <c r="O312" s="71"/>
      <c r="P312" s="212">
        <f t="shared" si="6"/>
        <v>0</v>
      </c>
      <c r="Q312" s="212">
        <v>0</v>
      </c>
      <c r="R312" s="212">
        <f t="shared" si="7"/>
        <v>0</v>
      </c>
      <c r="S312" s="212">
        <v>0</v>
      </c>
      <c r="T312" s="213">
        <f t="shared" si="8"/>
        <v>0</v>
      </c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R312" s="214" t="s">
        <v>132</v>
      </c>
      <c r="AT312" s="214" t="s">
        <v>128</v>
      </c>
      <c r="AU312" s="214" t="s">
        <v>81</v>
      </c>
      <c r="AY312" s="17" t="s">
        <v>127</v>
      </c>
      <c r="BE312" s="215">
        <f t="shared" si="9"/>
        <v>0</v>
      </c>
      <c r="BF312" s="215">
        <f t="shared" si="10"/>
        <v>0</v>
      </c>
      <c r="BG312" s="215">
        <f t="shared" si="11"/>
        <v>0</v>
      </c>
      <c r="BH312" s="215">
        <f t="shared" si="12"/>
        <v>0</v>
      </c>
      <c r="BI312" s="215">
        <f t="shared" si="13"/>
        <v>0</v>
      </c>
      <c r="BJ312" s="17" t="s">
        <v>106</v>
      </c>
      <c r="BK312" s="216">
        <f t="shared" si="14"/>
        <v>0</v>
      </c>
      <c r="BL312" s="17" t="s">
        <v>132</v>
      </c>
      <c r="BM312" s="214" t="s">
        <v>393</v>
      </c>
    </row>
    <row r="313" spans="1:65" s="2" customFormat="1" ht="24" customHeight="1">
      <c r="A313" s="34"/>
      <c r="B313" s="35"/>
      <c r="C313" s="203" t="s">
        <v>394</v>
      </c>
      <c r="D313" s="203" t="s">
        <v>128</v>
      </c>
      <c r="E313" s="204" t="s">
        <v>395</v>
      </c>
      <c r="F313" s="205" t="s">
        <v>396</v>
      </c>
      <c r="G313" s="206" t="s">
        <v>384</v>
      </c>
      <c r="H313" s="207">
        <v>29.978000000000002</v>
      </c>
      <c r="I313" s="208"/>
      <c r="J313" s="207">
        <f t="shared" si="5"/>
        <v>0</v>
      </c>
      <c r="K313" s="209"/>
      <c r="L313" s="39"/>
      <c r="M313" s="210" t="s">
        <v>1</v>
      </c>
      <c r="N313" s="211" t="s">
        <v>42</v>
      </c>
      <c r="O313" s="71"/>
      <c r="P313" s="212">
        <f t="shared" si="6"/>
        <v>0</v>
      </c>
      <c r="Q313" s="212">
        <v>0</v>
      </c>
      <c r="R313" s="212">
        <f t="shared" si="7"/>
        <v>0</v>
      </c>
      <c r="S313" s="212">
        <v>0</v>
      </c>
      <c r="T313" s="213">
        <f t="shared" si="8"/>
        <v>0</v>
      </c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R313" s="214" t="s">
        <v>132</v>
      </c>
      <c r="AT313" s="214" t="s">
        <v>128</v>
      </c>
      <c r="AU313" s="214" t="s">
        <v>81</v>
      </c>
      <c r="AY313" s="17" t="s">
        <v>127</v>
      </c>
      <c r="BE313" s="215">
        <f t="shared" si="9"/>
        <v>0</v>
      </c>
      <c r="BF313" s="215">
        <f t="shared" si="10"/>
        <v>0</v>
      </c>
      <c r="BG313" s="215">
        <f t="shared" si="11"/>
        <v>0</v>
      </c>
      <c r="BH313" s="215">
        <f t="shared" si="12"/>
        <v>0</v>
      </c>
      <c r="BI313" s="215">
        <f t="shared" si="13"/>
        <v>0</v>
      </c>
      <c r="BJ313" s="17" t="s">
        <v>106</v>
      </c>
      <c r="BK313" s="216">
        <f t="shared" si="14"/>
        <v>0</v>
      </c>
      <c r="BL313" s="17" t="s">
        <v>132</v>
      </c>
      <c r="BM313" s="214" t="s">
        <v>397</v>
      </c>
    </row>
    <row r="314" spans="1:65" s="2" customFormat="1" ht="24" customHeight="1">
      <c r="A314" s="34"/>
      <c r="B314" s="35"/>
      <c r="C314" s="203" t="s">
        <v>398</v>
      </c>
      <c r="D314" s="203" t="s">
        <v>128</v>
      </c>
      <c r="E314" s="204" t="s">
        <v>399</v>
      </c>
      <c r="F314" s="205" t="s">
        <v>400</v>
      </c>
      <c r="G314" s="206" t="s">
        <v>384</v>
      </c>
      <c r="H314" s="207">
        <v>239.82400000000001</v>
      </c>
      <c r="I314" s="208"/>
      <c r="J314" s="207">
        <f t="shared" si="5"/>
        <v>0</v>
      </c>
      <c r="K314" s="209"/>
      <c r="L314" s="39"/>
      <c r="M314" s="210" t="s">
        <v>1</v>
      </c>
      <c r="N314" s="211" t="s">
        <v>42</v>
      </c>
      <c r="O314" s="71"/>
      <c r="P314" s="212">
        <f t="shared" si="6"/>
        <v>0</v>
      </c>
      <c r="Q314" s="212">
        <v>0</v>
      </c>
      <c r="R314" s="212">
        <f t="shared" si="7"/>
        <v>0</v>
      </c>
      <c r="S314" s="212">
        <v>0</v>
      </c>
      <c r="T314" s="213">
        <f t="shared" si="8"/>
        <v>0</v>
      </c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R314" s="214" t="s">
        <v>132</v>
      </c>
      <c r="AT314" s="214" t="s">
        <v>128</v>
      </c>
      <c r="AU314" s="214" t="s">
        <v>81</v>
      </c>
      <c r="AY314" s="17" t="s">
        <v>127</v>
      </c>
      <c r="BE314" s="215">
        <f t="shared" si="9"/>
        <v>0</v>
      </c>
      <c r="BF314" s="215">
        <f t="shared" si="10"/>
        <v>0</v>
      </c>
      <c r="BG314" s="215">
        <f t="shared" si="11"/>
        <v>0</v>
      </c>
      <c r="BH314" s="215">
        <f t="shared" si="12"/>
        <v>0</v>
      </c>
      <c r="BI314" s="215">
        <f t="shared" si="13"/>
        <v>0</v>
      </c>
      <c r="BJ314" s="17" t="s">
        <v>106</v>
      </c>
      <c r="BK314" s="216">
        <f t="shared" si="14"/>
        <v>0</v>
      </c>
      <c r="BL314" s="17" t="s">
        <v>132</v>
      </c>
      <c r="BM314" s="214" t="s">
        <v>401</v>
      </c>
    </row>
    <row r="315" spans="1:65" s="2" customFormat="1" ht="24" customHeight="1">
      <c r="A315" s="34"/>
      <c r="B315" s="35"/>
      <c r="C315" s="203" t="s">
        <v>402</v>
      </c>
      <c r="D315" s="203" t="s">
        <v>128</v>
      </c>
      <c r="E315" s="204" t="s">
        <v>403</v>
      </c>
      <c r="F315" s="205" t="s">
        <v>404</v>
      </c>
      <c r="G315" s="206" t="s">
        <v>384</v>
      </c>
      <c r="H315" s="207">
        <v>29.978000000000002</v>
      </c>
      <c r="I315" s="208"/>
      <c r="J315" s="207">
        <f t="shared" si="5"/>
        <v>0</v>
      </c>
      <c r="K315" s="209"/>
      <c r="L315" s="39"/>
      <c r="M315" s="210" t="s">
        <v>1</v>
      </c>
      <c r="N315" s="211" t="s">
        <v>42</v>
      </c>
      <c r="O315" s="71"/>
      <c r="P315" s="212">
        <f t="shared" si="6"/>
        <v>0</v>
      </c>
      <c r="Q315" s="212">
        <v>0</v>
      </c>
      <c r="R315" s="212">
        <f t="shared" si="7"/>
        <v>0</v>
      </c>
      <c r="S315" s="212">
        <v>0</v>
      </c>
      <c r="T315" s="213">
        <f t="shared" si="8"/>
        <v>0</v>
      </c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R315" s="214" t="s">
        <v>132</v>
      </c>
      <c r="AT315" s="214" t="s">
        <v>128</v>
      </c>
      <c r="AU315" s="214" t="s">
        <v>81</v>
      </c>
      <c r="AY315" s="17" t="s">
        <v>127</v>
      </c>
      <c r="BE315" s="215">
        <f t="shared" si="9"/>
        <v>0</v>
      </c>
      <c r="BF315" s="215">
        <f t="shared" si="10"/>
        <v>0</v>
      </c>
      <c r="BG315" s="215">
        <f t="shared" si="11"/>
        <v>0</v>
      </c>
      <c r="BH315" s="215">
        <f t="shared" si="12"/>
        <v>0</v>
      </c>
      <c r="BI315" s="215">
        <f t="shared" si="13"/>
        <v>0</v>
      </c>
      <c r="BJ315" s="17" t="s">
        <v>106</v>
      </c>
      <c r="BK315" s="216">
        <f t="shared" si="14"/>
        <v>0</v>
      </c>
      <c r="BL315" s="17" t="s">
        <v>132</v>
      </c>
      <c r="BM315" s="214" t="s">
        <v>405</v>
      </c>
    </row>
    <row r="316" spans="1:65" s="2" customFormat="1" ht="24" customHeight="1">
      <c r="A316" s="34"/>
      <c r="B316" s="35"/>
      <c r="C316" s="203" t="s">
        <v>406</v>
      </c>
      <c r="D316" s="203" t="s">
        <v>128</v>
      </c>
      <c r="E316" s="204" t="s">
        <v>407</v>
      </c>
      <c r="F316" s="205" t="s">
        <v>408</v>
      </c>
      <c r="G316" s="206" t="s">
        <v>384</v>
      </c>
      <c r="H316" s="207">
        <v>1.911</v>
      </c>
      <c r="I316" s="208"/>
      <c r="J316" s="207">
        <f t="shared" si="5"/>
        <v>0</v>
      </c>
      <c r="K316" s="209"/>
      <c r="L316" s="39"/>
      <c r="M316" s="210" t="s">
        <v>1</v>
      </c>
      <c r="N316" s="211" t="s">
        <v>42</v>
      </c>
      <c r="O316" s="71"/>
      <c r="P316" s="212">
        <f t="shared" si="6"/>
        <v>0</v>
      </c>
      <c r="Q316" s="212">
        <v>0</v>
      </c>
      <c r="R316" s="212">
        <f t="shared" si="7"/>
        <v>0</v>
      </c>
      <c r="S316" s="212">
        <v>0</v>
      </c>
      <c r="T316" s="213">
        <f t="shared" si="8"/>
        <v>0</v>
      </c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R316" s="214" t="s">
        <v>132</v>
      </c>
      <c r="AT316" s="214" t="s">
        <v>128</v>
      </c>
      <c r="AU316" s="214" t="s">
        <v>81</v>
      </c>
      <c r="AY316" s="17" t="s">
        <v>127</v>
      </c>
      <c r="BE316" s="215">
        <f t="shared" si="9"/>
        <v>0</v>
      </c>
      <c r="BF316" s="215">
        <f t="shared" si="10"/>
        <v>0</v>
      </c>
      <c r="BG316" s="215">
        <f t="shared" si="11"/>
        <v>0</v>
      </c>
      <c r="BH316" s="215">
        <f t="shared" si="12"/>
        <v>0</v>
      </c>
      <c r="BI316" s="215">
        <f t="shared" si="13"/>
        <v>0</v>
      </c>
      <c r="BJ316" s="17" t="s">
        <v>106</v>
      </c>
      <c r="BK316" s="216">
        <f t="shared" si="14"/>
        <v>0</v>
      </c>
      <c r="BL316" s="17" t="s">
        <v>132</v>
      </c>
      <c r="BM316" s="214" t="s">
        <v>409</v>
      </c>
    </row>
    <row r="317" spans="1:65" s="2" customFormat="1" ht="16.5" customHeight="1">
      <c r="A317" s="34"/>
      <c r="B317" s="35"/>
      <c r="C317" s="203" t="s">
        <v>410</v>
      </c>
      <c r="D317" s="203" t="s">
        <v>128</v>
      </c>
      <c r="E317" s="204" t="s">
        <v>411</v>
      </c>
      <c r="F317" s="205" t="s">
        <v>412</v>
      </c>
      <c r="G317" s="206" t="s">
        <v>160</v>
      </c>
      <c r="H317" s="207">
        <v>2</v>
      </c>
      <c r="I317" s="208"/>
      <c r="J317" s="207">
        <f t="shared" si="5"/>
        <v>0</v>
      </c>
      <c r="K317" s="209"/>
      <c r="L317" s="39"/>
      <c r="M317" s="210" t="s">
        <v>1</v>
      </c>
      <c r="N317" s="211" t="s">
        <v>42</v>
      </c>
      <c r="O317" s="71"/>
      <c r="P317" s="212">
        <f t="shared" si="6"/>
        <v>0</v>
      </c>
      <c r="Q317" s="212">
        <v>0</v>
      </c>
      <c r="R317" s="212">
        <f t="shared" si="7"/>
        <v>0</v>
      </c>
      <c r="S317" s="212">
        <v>0</v>
      </c>
      <c r="T317" s="213">
        <f t="shared" si="8"/>
        <v>0</v>
      </c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R317" s="214" t="s">
        <v>132</v>
      </c>
      <c r="AT317" s="214" t="s">
        <v>128</v>
      </c>
      <c r="AU317" s="214" t="s">
        <v>81</v>
      </c>
      <c r="AY317" s="17" t="s">
        <v>127</v>
      </c>
      <c r="BE317" s="215">
        <f t="shared" si="9"/>
        <v>0</v>
      </c>
      <c r="BF317" s="215">
        <f t="shared" si="10"/>
        <v>0</v>
      </c>
      <c r="BG317" s="215">
        <f t="shared" si="11"/>
        <v>0</v>
      </c>
      <c r="BH317" s="215">
        <f t="shared" si="12"/>
        <v>0</v>
      </c>
      <c r="BI317" s="215">
        <f t="shared" si="13"/>
        <v>0</v>
      </c>
      <c r="BJ317" s="17" t="s">
        <v>106</v>
      </c>
      <c r="BK317" s="216">
        <f t="shared" si="14"/>
        <v>0</v>
      </c>
      <c r="BL317" s="17" t="s">
        <v>132</v>
      </c>
      <c r="BM317" s="214" t="s">
        <v>413</v>
      </c>
    </row>
    <row r="318" spans="1:65" s="11" customFormat="1" ht="25.9" customHeight="1">
      <c r="B318" s="189"/>
      <c r="C318" s="190"/>
      <c r="D318" s="191" t="s">
        <v>75</v>
      </c>
      <c r="E318" s="192" t="s">
        <v>414</v>
      </c>
      <c r="F318" s="192" t="s">
        <v>415</v>
      </c>
      <c r="G318" s="190"/>
      <c r="H318" s="190"/>
      <c r="I318" s="193"/>
      <c r="J318" s="194">
        <f>BK318</f>
        <v>0</v>
      </c>
      <c r="K318" s="190"/>
      <c r="L318" s="195"/>
      <c r="M318" s="196"/>
      <c r="N318" s="197"/>
      <c r="O318" s="197"/>
      <c r="P318" s="198">
        <f>P319</f>
        <v>0</v>
      </c>
      <c r="Q318" s="197"/>
      <c r="R318" s="198">
        <f>R319</f>
        <v>0</v>
      </c>
      <c r="S318" s="197"/>
      <c r="T318" s="199">
        <f>T319</f>
        <v>0</v>
      </c>
      <c r="AR318" s="200" t="s">
        <v>81</v>
      </c>
      <c r="AT318" s="201" t="s">
        <v>75</v>
      </c>
      <c r="AU318" s="201" t="s">
        <v>76</v>
      </c>
      <c r="AY318" s="200" t="s">
        <v>127</v>
      </c>
      <c r="BK318" s="202">
        <f>BK319</f>
        <v>0</v>
      </c>
    </row>
    <row r="319" spans="1:65" s="2" customFormat="1" ht="24" customHeight="1">
      <c r="A319" s="34"/>
      <c r="B319" s="35"/>
      <c r="C319" s="203" t="s">
        <v>416</v>
      </c>
      <c r="D319" s="203" t="s">
        <v>128</v>
      </c>
      <c r="E319" s="204" t="s">
        <v>417</v>
      </c>
      <c r="F319" s="205" t="s">
        <v>418</v>
      </c>
      <c r="G319" s="206" t="s">
        <v>384</v>
      </c>
      <c r="H319" s="207">
        <v>85.683000000000007</v>
      </c>
      <c r="I319" s="208"/>
      <c r="J319" s="207">
        <f>ROUND(I319*H319,3)</f>
        <v>0</v>
      </c>
      <c r="K319" s="209"/>
      <c r="L319" s="39"/>
      <c r="M319" s="210" t="s">
        <v>1</v>
      </c>
      <c r="N319" s="211" t="s">
        <v>42</v>
      </c>
      <c r="O319" s="71"/>
      <c r="P319" s="212">
        <f>O319*H319</f>
        <v>0</v>
      </c>
      <c r="Q319" s="212">
        <v>0</v>
      </c>
      <c r="R319" s="212">
        <f>Q319*H319</f>
        <v>0</v>
      </c>
      <c r="S319" s="212">
        <v>0</v>
      </c>
      <c r="T319" s="213">
        <f>S319*H319</f>
        <v>0</v>
      </c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R319" s="214" t="s">
        <v>132</v>
      </c>
      <c r="AT319" s="214" t="s">
        <v>128</v>
      </c>
      <c r="AU319" s="214" t="s">
        <v>81</v>
      </c>
      <c r="AY319" s="17" t="s">
        <v>127</v>
      </c>
      <c r="BE319" s="215">
        <f>IF(N319="základná",J319,0)</f>
        <v>0</v>
      </c>
      <c r="BF319" s="215">
        <f>IF(N319="znížená",J319,0)</f>
        <v>0</v>
      </c>
      <c r="BG319" s="215">
        <f>IF(N319="zákl. prenesená",J319,0)</f>
        <v>0</v>
      </c>
      <c r="BH319" s="215">
        <f>IF(N319="zníž. prenesená",J319,0)</f>
        <v>0</v>
      </c>
      <c r="BI319" s="215">
        <f>IF(N319="nulová",J319,0)</f>
        <v>0</v>
      </c>
      <c r="BJ319" s="17" t="s">
        <v>106</v>
      </c>
      <c r="BK319" s="216">
        <f>ROUND(I319*H319,3)</f>
        <v>0</v>
      </c>
      <c r="BL319" s="17" t="s">
        <v>132</v>
      </c>
      <c r="BM319" s="214" t="s">
        <v>419</v>
      </c>
    </row>
    <row r="320" spans="1:65" s="11" customFormat="1" ht="25.9" customHeight="1">
      <c r="B320" s="189"/>
      <c r="C320" s="190"/>
      <c r="D320" s="191" t="s">
        <v>75</v>
      </c>
      <c r="E320" s="192" t="s">
        <v>420</v>
      </c>
      <c r="F320" s="192" t="s">
        <v>421</v>
      </c>
      <c r="G320" s="190"/>
      <c r="H320" s="190"/>
      <c r="I320" s="193"/>
      <c r="J320" s="194">
        <f>BK320</f>
        <v>0</v>
      </c>
      <c r="K320" s="190"/>
      <c r="L320" s="195"/>
      <c r="M320" s="196"/>
      <c r="N320" s="197"/>
      <c r="O320" s="197"/>
      <c r="P320" s="198">
        <f>SUM(P321:P327)</f>
        <v>0</v>
      </c>
      <c r="Q320" s="197"/>
      <c r="R320" s="198">
        <f>SUM(R321:R327)</f>
        <v>0</v>
      </c>
      <c r="S320" s="197"/>
      <c r="T320" s="199">
        <f>SUM(T321:T327)</f>
        <v>0</v>
      </c>
      <c r="AR320" s="200" t="s">
        <v>106</v>
      </c>
      <c r="AT320" s="201" t="s">
        <v>75</v>
      </c>
      <c r="AU320" s="201" t="s">
        <v>76</v>
      </c>
      <c r="AY320" s="200" t="s">
        <v>127</v>
      </c>
      <c r="BK320" s="202">
        <f>SUM(BK321:BK327)</f>
        <v>0</v>
      </c>
    </row>
    <row r="321" spans="1:65" s="2" customFormat="1" ht="24" customHeight="1">
      <c r="A321" s="34"/>
      <c r="B321" s="35"/>
      <c r="C321" s="203" t="s">
        <v>422</v>
      </c>
      <c r="D321" s="203" t="s">
        <v>128</v>
      </c>
      <c r="E321" s="204" t="s">
        <v>423</v>
      </c>
      <c r="F321" s="205" t="s">
        <v>424</v>
      </c>
      <c r="G321" s="206" t="s">
        <v>146</v>
      </c>
      <c r="H321" s="207">
        <v>50</v>
      </c>
      <c r="I321" s="208"/>
      <c r="J321" s="207">
        <f>ROUND(I321*H321,3)</f>
        <v>0</v>
      </c>
      <c r="K321" s="209"/>
      <c r="L321" s="39"/>
      <c r="M321" s="210" t="s">
        <v>1</v>
      </c>
      <c r="N321" s="211" t="s">
        <v>42</v>
      </c>
      <c r="O321" s="71"/>
      <c r="P321" s="212">
        <f>O321*H321</f>
        <v>0</v>
      </c>
      <c r="Q321" s="212">
        <v>0</v>
      </c>
      <c r="R321" s="212">
        <f>Q321*H321</f>
        <v>0</v>
      </c>
      <c r="S321" s="212">
        <v>0</v>
      </c>
      <c r="T321" s="213">
        <f>S321*H321</f>
        <v>0</v>
      </c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R321" s="214" t="s">
        <v>227</v>
      </c>
      <c r="AT321" s="214" t="s">
        <v>128</v>
      </c>
      <c r="AU321" s="214" t="s">
        <v>81</v>
      </c>
      <c r="AY321" s="17" t="s">
        <v>127</v>
      </c>
      <c r="BE321" s="215">
        <f>IF(N321="základná",J321,0)</f>
        <v>0</v>
      </c>
      <c r="BF321" s="215">
        <f>IF(N321="znížená",J321,0)</f>
        <v>0</v>
      </c>
      <c r="BG321" s="215">
        <f>IF(N321="zákl. prenesená",J321,0)</f>
        <v>0</v>
      </c>
      <c r="BH321" s="215">
        <f>IF(N321="zníž. prenesená",J321,0)</f>
        <v>0</v>
      </c>
      <c r="BI321" s="215">
        <f>IF(N321="nulová",J321,0)</f>
        <v>0</v>
      </c>
      <c r="BJ321" s="17" t="s">
        <v>106</v>
      </c>
      <c r="BK321" s="216">
        <f>ROUND(I321*H321,3)</f>
        <v>0</v>
      </c>
      <c r="BL321" s="17" t="s">
        <v>227</v>
      </c>
      <c r="BM321" s="214" t="s">
        <v>425</v>
      </c>
    </row>
    <row r="322" spans="1:65" s="13" customFormat="1" ht="11.25">
      <c r="B322" s="228"/>
      <c r="C322" s="229"/>
      <c r="D322" s="219" t="s">
        <v>134</v>
      </c>
      <c r="E322" s="230" t="s">
        <v>1</v>
      </c>
      <c r="F322" s="231" t="s">
        <v>426</v>
      </c>
      <c r="G322" s="229"/>
      <c r="H322" s="232">
        <v>50</v>
      </c>
      <c r="I322" s="233"/>
      <c r="J322" s="229"/>
      <c r="K322" s="229"/>
      <c r="L322" s="234"/>
      <c r="M322" s="235"/>
      <c r="N322" s="236"/>
      <c r="O322" s="236"/>
      <c r="P322" s="236"/>
      <c r="Q322" s="236"/>
      <c r="R322" s="236"/>
      <c r="S322" s="236"/>
      <c r="T322" s="237"/>
      <c r="AT322" s="238" t="s">
        <v>134</v>
      </c>
      <c r="AU322" s="238" t="s">
        <v>81</v>
      </c>
      <c r="AV322" s="13" t="s">
        <v>106</v>
      </c>
      <c r="AW322" s="13" t="s">
        <v>31</v>
      </c>
      <c r="AX322" s="13" t="s">
        <v>76</v>
      </c>
      <c r="AY322" s="238" t="s">
        <v>127</v>
      </c>
    </row>
    <row r="323" spans="1:65" s="14" customFormat="1" ht="11.25">
      <c r="B323" s="239"/>
      <c r="C323" s="240"/>
      <c r="D323" s="219" t="s">
        <v>134</v>
      </c>
      <c r="E323" s="241" t="s">
        <v>1</v>
      </c>
      <c r="F323" s="242" t="s">
        <v>137</v>
      </c>
      <c r="G323" s="240"/>
      <c r="H323" s="243">
        <v>50</v>
      </c>
      <c r="I323" s="244"/>
      <c r="J323" s="240"/>
      <c r="K323" s="240"/>
      <c r="L323" s="245"/>
      <c r="M323" s="246"/>
      <c r="N323" s="247"/>
      <c r="O323" s="247"/>
      <c r="P323" s="247"/>
      <c r="Q323" s="247"/>
      <c r="R323" s="247"/>
      <c r="S323" s="247"/>
      <c r="T323" s="248"/>
      <c r="AT323" s="249" t="s">
        <v>134</v>
      </c>
      <c r="AU323" s="249" t="s">
        <v>81</v>
      </c>
      <c r="AV323" s="14" t="s">
        <v>132</v>
      </c>
      <c r="AW323" s="14" t="s">
        <v>31</v>
      </c>
      <c r="AX323" s="14" t="s">
        <v>81</v>
      </c>
      <c r="AY323" s="249" t="s">
        <v>127</v>
      </c>
    </row>
    <row r="324" spans="1:65" s="2" customFormat="1" ht="16.5" customHeight="1">
      <c r="A324" s="34"/>
      <c r="B324" s="35"/>
      <c r="C324" s="250" t="s">
        <v>427</v>
      </c>
      <c r="D324" s="250" t="s">
        <v>163</v>
      </c>
      <c r="E324" s="251" t="s">
        <v>428</v>
      </c>
      <c r="F324" s="252" t="s">
        <v>429</v>
      </c>
      <c r="G324" s="253" t="s">
        <v>146</v>
      </c>
      <c r="H324" s="254">
        <v>50.406999999999996</v>
      </c>
      <c r="I324" s="255"/>
      <c r="J324" s="254">
        <f>ROUND(I324*H324,3)</f>
        <v>0</v>
      </c>
      <c r="K324" s="256"/>
      <c r="L324" s="257"/>
      <c r="M324" s="258" t="s">
        <v>1</v>
      </c>
      <c r="N324" s="259" t="s">
        <v>42</v>
      </c>
      <c r="O324" s="71"/>
      <c r="P324" s="212">
        <f>O324*H324</f>
        <v>0</v>
      </c>
      <c r="Q324" s="212">
        <v>0</v>
      </c>
      <c r="R324" s="212">
        <f>Q324*H324</f>
        <v>0</v>
      </c>
      <c r="S324" s="212">
        <v>0</v>
      </c>
      <c r="T324" s="213">
        <f>S324*H324</f>
        <v>0</v>
      </c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R324" s="214" t="s">
        <v>326</v>
      </c>
      <c r="AT324" s="214" t="s">
        <v>163</v>
      </c>
      <c r="AU324" s="214" t="s">
        <v>81</v>
      </c>
      <c r="AY324" s="17" t="s">
        <v>127</v>
      </c>
      <c r="BE324" s="215">
        <f>IF(N324="základná",J324,0)</f>
        <v>0</v>
      </c>
      <c r="BF324" s="215">
        <f>IF(N324="znížená",J324,0)</f>
        <v>0</v>
      </c>
      <c r="BG324" s="215">
        <f>IF(N324="zákl. prenesená",J324,0)</f>
        <v>0</v>
      </c>
      <c r="BH324" s="215">
        <f>IF(N324="zníž. prenesená",J324,0)</f>
        <v>0</v>
      </c>
      <c r="BI324" s="215">
        <f>IF(N324="nulová",J324,0)</f>
        <v>0</v>
      </c>
      <c r="BJ324" s="17" t="s">
        <v>106</v>
      </c>
      <c r="BK324" s="216">
        <f>ROUND(I324*H324,3)</f>
        <v>0</v>
      </c>
      <c r="BL324" s="17" t="s">
        <v>227</v>
      </c>
      <c r="BM324" s="214" t="s">
        <v>430</v>
      </c>
    </row>
    <row r="325" spans="1:65" s="13" customFormat="1" ht="11.25">
      <c r="B325" s="228"/>
      <c r="C325" s="229"/>
      <c r="D325" s="219" t="s">
        <v>134</v>
      </c>
      <c r="E325" s="230" t="s">
        <v>1</v>
      </c>
      <c r="F325" s="231" t="s">
        <v>431</v>
      </c>
      <c r="G325" s="229"/>
      <c r="H325" s="232">
        <v>50.406999999999996</v>
      </c>
      <c r="I325" s="233"/>
      <c r="J325" s="229"/>
      <c r="K325" s="229"/>
      <c r="L325" s="234"/>
      <c r="M325" s="235"/>
      <c r="N325" s="236"/>
      <c r="O325" s="236"/>
      <c r="P325" s="236"/>
      <c r="Q325" s="236"/>
      <c r="R325" s="236"/>
      <c r="S325" s="236"/>
      <c r="T325" s="237"/>
      <c r="AT325" s="238" t="s">
        <v>134</v>
      </c>
      <c r="AU325" s="238" t="s">
        <v>81</v>
      </c>
      <c r="AV325" s="13" t="s">
        <v>106</v>
      </c>
      <c r="AW325" s="13" t="s">
        <v>31</v>
      </c>
      <c r="AX325" s="13" t="s">
        <v>76</v>
      </c>
      <c r="AY325" s="238" t="s">
        <v>127</v>
      </c>
    </row>
    <row r="326" spans="1:65" s="14" customFormat="1" ht="11.25">
      <c r="B326" s="239"/>
      <c r="C326" s="240"/>
      <c r="D326" s="219" t="s">
        <v>134</v>
      </c>
      <c r="E326" s="241" t="s">
        <v>1</v>
      </c>
      <c r="F326" s="242" t="s">
        <v>137</v>
      </c>
      <c r="G326" s="240"/>
      <c r="H326" s="243">
        <v>50.406999999999996</v>
      </c>
      <c r="I326" s="244"/>
      <c r="J326" s="240"/>
      <c r="K326" s="240"/>
      <c r="L326" s="245"/>
      <c r="M326" s="246"/>
      <c r="N326" s="247"/>
      <c r="O326" s="247"/>
      <c r="P326" s="247"/>
      <c r="Q326" s="247"/>
      <c r="R326" s="247"/>
      <c r="S326" s="247"/>
      <c r="T326" s="248"/>
      <c r="AT326" s="249" t="s">
        <v>134</v>
      </c>
      <c r="AU326" s="249" t="s">
        <v>81</v>
      </c>
      <c r="AV326" s="14" t="s">
        <v>132</v>
      </c>
      <c r="AW326" s="14" t="s">
        <v>31</v>
      </c>
      <c r="AX326" s="14" t="s">
        <v>81</v>
      </c>
      <c r="AY326" s="249" t="s">
        <v>127</v>
      </c>
    </row>
    <row r="327" spans="1:65" s="2" customFormat="1" ht="24" customHeight="1">
      <c r="A327" s="34"/>
      <c r="B327" s="35"/>
      <c r="C327" s="203" t="s">
        <v>432</v>
      </c>
      <c r="D327" s="203" t="s">
        <v>128</v>
      </c>
      <c r="E327" s="204" t="s">
        <v>433</v>
      </c>
      <c r="F327" s="205" t="s">
        <v>434</v>
      </c>
      <c r="G327" s="206" t="s">
        <v>384</v>
      </c>
      <c r="H327" s="207">
        <v>8.4000000000000005E-2</v>
      </c>
      <c r="I327" s="208"/>
      <c r="J327" s="207">
        <f>ROUND(I327*H327,3)</f>
        <v>0</v>
      </c>
      <c r="K327" s="209"/>
      <c r="L327" s="39"/>
      <c r="M327" s="210" t="s">
        <v>1</v>
      </c>
      <c r="N327" s="211" t="s">
        <v>42</v>
      </c>
      <c r="O327" s="71"/>
      <c r="P327" s="212">
        <f>O327*H327</f>
        <v>0</v>
      </c>
      <c r="Q327" s="212">
        <v>0</v>
      </c>
      <c r="R327" s="212">
        <f>Q327*H327</f>
        <v>0</v>
      </c>
      <c r="S327" s="212">
        <v>0</v>
      </c>
      <c r="T327" s="213">
        <f>S327*H327</f>
        <v>0</v>
      </c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R327" s="214" t="s">
        <v>227</v>
      </c>
      <c r="AT327" s="214" t="s">
        <v>128</v>
      </c>
      <c r="AU327" s="214" t="s">
        <v>81</v>
      </c>
      <c r="AY327" s="17" t="s">
        <v>127</v>
      </c>
      <c r="BE327" s="215">
        <f>IF(N327="základná",J327,0)</f>
        <v>0</v>
      </c>
      <c r="BF327" s="215">
        <f>IF(N327="znížená",J327,0)</f>
        <v>0</v>
      </c>
      <c r="BG327" s="215">
        <f>IF(N327="zákl. prenesená",J327,0)</f>
        <v>0</v>
      </c>
      <c r="BH327" s="215">
        <f>IF(N327="zníž. prenesená",J327,0)</f>
        <v>0</v>
      </c>
      <c r="BI327" s="215">
        <f>IF(N327="nulová",J327,0)</f>
        <v>0</v>
      </c>
      <c r="BJ327" s="17" t="s">
        <v>106</v>
      </c>
      <c r="BK327" s="216">
        <f>ROUND(I327*H327,3)</f>
        <v>0</v>
      </c>
      <c r="BL327" s="17" t="s">
        <v>227</v>
      </c>
      <c r="BM327" s="214" t="s">
        <v>435</v>
      </c>
    </row>
    <row r="328" spans="1:65" s="11" customFormat="1" ht="25.9" customHeight="1">
      <c r="B328" s="189"/>
      <c r="C328" s="190"/>
      <c r="D328" s="191" t="s">
        <v>75</v>
      </c>
      <c r="E328" s="192" t="s">
        <v>436</v>
      </c>
      <c r="F328" s="192" t="s">
        <v>437</v>
      </c>
      <c r="G328" s="190"/>
      <c r="H328" s="190"/>
      <c r="I328" s="193"/>
      <c r="J328" s="194">
        <f>BK328</f>
        <v>0</v>
      </c>
      <c r="K328" s="190"/>
      <c r="L328" s="195"/>
      <c r="M328" s="196"/>
      <c r="N328" s="197"/>
      <c r="O328" s="197"/>
      <c r="P328" s="198">
        <f>SUM(P329:P335)</f>
        <v>0</v>
      </c>
      <c r="Q328" s="197"/>
      <c r="R328" s="198">
        <f>SUM(R329:R335)</f>
        <v>0</v>
      </c>
      <c r="S328" s="197"/>
      <c r="T328" s="199">
        <f>SUM(T329:T335)</f>
        <v>0</v>
      </c>
      <c r="AR328" s="200" t="s">
        <v>106</v>
      </c>
      <c r="AT328" s="201" t="s">
        <v>75</v>
      </c>
      <c r="AU328" s="201" t="s">
        <v>76</v>
      </c>
      <c r="AY328" s="200" t="s">
        <v>127</v>
      </c>
      <c r="BK328" s="202">
        <f>SUM(BK329:BK335)</f>
        <v>0</v>
      </c>
    </row>
    <row r="329" spans="1:65" s="2" customFormat="1" ht="24" customHeight="1">
      <c r="A329" s="34"/>
      <c r="B329" s="35"/>
      <c r="C329" s="203" t="s">
        <v>438</v>
      </c>
      <c r="D329" s="203" t="s">
        <v>128</v>
      </c>
      <c r="E329" s="204" t="s">
        <v>439</v>
      </c>
      <c r="F329" s="205" t="s">
        <v>440</v>
      </c>
      <c r="G329" s="206" t="s">
        <v>172</v>
      </c>
      <c r="H329" s="207">
        <v>77</v>
      </c>
      <c r="I329" s="208"/>
      <c r="J329" s="207">
        <f>ROUND(I329*H329,3)</f>
        <v>0</v>
      </c>
      <c r="K329" s="209"/>
      <c r="L329" s="39"/>
      <c r="M329" s="210" t="s">
        <v>1</v>
      </c>
      <c r="N329" s="211" t="s">
        <v>42</v>
      </c>
      <c r="O329" s="71"/>
      <c r="P329" s="212">
        <f>O329*H329</f>
        <v>0</v>
      </c>
      <c r="Q329" s="212">
        <v>0</v>
      </c>
      <c r="R329" s="212">
        <f>Q329*H329</f>
        <v>0</v>
      </c>
      <c r="S329" s="212">
        <v>0</v>
      </c>
      <c r="T329" s="213">
        <f>S329*H329</f>
        <v>0</v>
      </c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R329" s="214" t="s">
        <v>227</v>
      </c>
      <c r="AT329" s="214" t="s">
        <v>128</v>
      </c>
      <c r="AU329" s="214" t="s">
        <v>81</v>
      </c>
      <c r="AY329" s="17" t="s">
        <v>127</v>
      </c>
      <c r="BE329" s="215">
        <f>IF(N329="základná",J329,0)</f>
        <v>0</v>
      </c>
      <c r="BF329" s="215">
        <f>IF(N329="znížená",J329,0)</f>
        <v>0</v>
      </c>
      <c r="BG329" s="215">
        <f>IF(N329="zákl. prenesená",J329,0)</f>
        <v>0</v>
      </c>
      <c r="BH329" s="215">
        <f>IF(N329="zníž. prenesená",J329,0)</f>
        <v>0</v>
      </c>
      <c r="BI329" s="215">
        <f>IF(N329="nulová",J329,0)</f>
        <v>0</v>
      </c>
      <c r="BJ329" s="17" t="s">
        <v>106</v>
      </c>
      <c r="BK329" s="216">
        <f>ROUND(I329*H329,3)</f>
        <v>0</v>
      </c>
      <c r="BL329" s="17" t="s">
        <v>227</v>
      </c>
      <c r="BM329" s="214" t="s">
        <v>441</v>
      </c>
    </row>
    <row r="330" spans="1:65" s="13" customFormat="1" ht="11.25">
      <c r="B330" s="228"/>
      <c r="C330" s="229"/>
      <c r="D330" s="219" t="s">
        <v>134</v>
      </c>
      <c r="E330" s="230" t="s">
        <v>1</v>
      </c>
      <c r="F330" s="231" t="s">
        <v>442</v>
      </c>
      <c r="G330" s="229"/>
      <c r="H330" s="232">
        <v>75.400000000000006</v>
      </c>
      <c r="I330" s="233"/>
      <c r="J330" s="229"/>
      <c r="K330" s="229"/>
      <c r="L330" s="234"/>
      <c r="M330" s="235"/>
      <c r="N330" s="236"/>
      <c r="O330" s="236"/>
      <c r="P330" s="236"/>
      <c r="Q330" s="236"/>
      <c r="R330" s="236"/>
      <c r="S330" s="236"/>
      <c r="T330" s="237"/>
      <c r="AT330" s="238" t="s">
        <v>134</v>
      </c>
      <c r="AU330" s="238" t="s">
        <v>81</v>
      </c>
      <c r="AV330" s="13" t="s">
        <v>106</v>
      </c>
      <c r="AW330" s="13" t="s">
        <v>31</v>
      </c>
      <c r="AX330" s="13" t="s">
        <v>76</v>
      </c>
      <c r="AY330" s="238" t="s">
        <v>127</v>
      </c>
    </row>
    <row r="331" spans="1:65" s="12" customFormat="1" ht="11.25">
      <c r="B331" s="217"/>
      <c r="C331" s="218"/>
      <c r="D331" s="219" t="s">
        <v>134</v>
      </c>
      <c r="E331" s="220" t="s">
        <v>1</v>
      </c>
      <c r="F331" s="221" t="s">
        <v>443</v>
      </c>
      <c r="G331" s="218"/>
      <c r="H331" s="220" t="s">
        <v>1</v>
      </c>
      <c r="I331" s="222"/>
      <c r="J331" s="218"/>
      <c r="K331" s="218"/>
      <c r="L331" s="223"/>
      <c r="M331" s="224"/>
      <c r="N331" s="225"/>
      <c r="O331" s="225"/>
      <c r="P331" s="225"/>
      <c r="Q331" s="225"/>
      <c r="R331" s="225"/>
      <c r="S331" s="225"/>
      <c r="T331" s="226"/>
      <c r="AT331" s="227" t="s">
        <v>134</v>
      </c>
      <c r="AU331" s="227" t="s">
        <v>81</v>
      </c>
      <c r="AV331" s="12" t="s">
        <v>81</v>
      </c>
      <c r="AW331" s="12" t="s">
        <v>31</v>
      </c>
      <c r="AX331" s="12" t="s">
        <v>76</v>
      </c>
      <c r="AY331" s="227" t="s">
        <v>127</v>
      </c>
    </row>
    <row r="332" spans="1:65" s="13" customFormat="1" ht="11.25">
      <c r="B332" s="228"/>
      <c r="C332" s="229"/>
      <c r="D332" s="219" t="s">
        <v>134</v>
      </c>
      <c r="E332" s="230" t="s">
        <v>1</v>
      </c>
      <c r="F332" s="231" t="s">
        <v>444</v>
      </c>
      <c r="G332" s="229"/>
      <c r="H332" s="232">
        <v>1.6</v>
      </c>
      <c r="I332" s="233"/>
      <c r="J332" s="229"/>
      <c r="K332" s="229"/>
      <c r="L332" s="234"/>
      <c r="M332" s="235"/>
      <c r="N332" s="236"/>
      <c r="O332" s="236"/>
      <c r="P332" s="236"/>
      <c r="Q332" s="236"/>
      <c r="R332" s="236"/>
      <c r="S332" s="236"/>
      <c r="T332" s="237"/>
      <c r="AT332" s="238" t="s">
        <v>134</v>
      </c>
      <c r="AU332" s="238" t="s">
        <v>81</v>
      </c>
      <c r="AV332" s="13" t="s">
        <v>106</v>
      </c>
      <c r="AW332" s="13" t="s">
        <v>31</v>
      </c>
      <c r="AX332" s="13" t="s">
        <v>76</v>
      </c>
      <c r="AY332" s="238" t="s">
        <v>127</v>
      </c>
    </row>
    <row r="333" spans="1:65" s="14" customFormat="1" ht="11.25">
      <c r="B333" s="239"/>
      <c r="C333" s="240"/>
      <c r="D333" s="219" t="s">
        <v>134</v>
      </c>
      <c r="E333" s="241" t="s">
        <v>1</v>
      </c>
      <c r="F333" s="242" t="s">
        <v>137</v>
      </c>
      <c r="G333" s="240"/>
      <c r="H333" s="243">
        <v>77</v>
      </c>
      <c r="I333" s="244"/>
      <c r="J333" s="240"/>
      <c r="K333" s="240"/>
      <c r="L333" s="245"/>
      <c r="M333" s="246"/>
      <c r="N333" s="247"/>
      <c r="O333" s="247"/>
      <c r="P333" s="247"/>
      <c r="Q333" s="247"/>
      <c r="R333" s="247"/>
      <c r="S333" s="247"/>
      <c r="T333" s="248"/>
      <c r="AT333" s="249" t="s">
        <v>134</v>
      </c>
      <c r="AU333" s="249" t="s">
        <v>81</v>
      </c>
      <c r="AV333" s="14" t="s">
        <v>132</v>
      </c>
      <c r="AW333" s="14" t="s">
        <v>31</v>
      </c>
      <c r="AX333" s="14" t="s">
        <v>81</v>
      </c>
      <c r="AY333" s="249" t="s">
        <v>127</v>
      </c>
    </row>
    <row r="334" spans="1:65" s="2" customFormat="1" ht="24" customHeight="1">
      <c r="A334" s="34"/>
      <c r="B334" s="35"/>
      <c r="C334" s="203" t="s">
        <v>445</v>
      </c>
      <c r="D334" s="203" t="s">
        <v>128</v>
      </c>
      <c r="E334" s="204" t="s">
        <v>446</v>
      </c>
      <c r="F334" s="205" t="s">
        <v>447</v>
      </c>
      <c r="G334" s="206" t="s">
        <v>172</v>
      </c>
      <c r="H334" s="207">
        <v>75.400000000000006</v>
      </c>
      <c r="I334" s="208"/>
      <c r="J334" s="207">
        <f>ROUND(I334*H334,3)</f>
        <v>0</v>
      </c>
      <c r="K334" s="209"/>
      <c r="L334" s="39"/>
      <c r="M334" s="210" t="s">
        <v>1</v>
      </c>
      <c r="N334" s="211" t="s">
        <v>42</v>
      </c>
      <c r="O334" s="71"/>
      <c r="P334" s="212">
        <f>O334*H334</f>
        <v>0</v>
      </c>
      <c r="Q334" s="212">
        <v>0</v>
      </c>
      <c r="R334" s="212">
        <f>Q334*H334</f>
        <v>0</v>
      </c>
      <c r="S334" s="212">
        <v>0</v>
      </c>
      <c r="T334" s="213">
        <f>S334*H334</f>
        <v>0</v>
      </c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R334" s="214" t="s">
        <v>227</v>
      </c>
      <c r="AT334" s="214" t="s">
        <v>128</v>
      </c>
      <c r="AU334" s="214" t="s">
        <v>81</v>
      </c>
      <c r="AY334" s="17" t="s">
        <v>127</v>
      </c>
      <c r="BE334" s="215">
        <f>IF(N334="základná",J334,0)</f>
        <v>0</v>
      </c>
      <c r="BF334" s="215">
        <f>IF(N334="znížená",J334,0)</f>
        <v>0</v>
      </c>
      <c r="BG334" s="215">
        <f>IF(N334="zákl. prenesená",J334,0)</f>
        <v>0</v>
      </c>
      <c r="BH334" s="215">
        <f>IF(N334="zníž. prenesená",J334,0)</f>
        <v>0</v>
      </c>
      <c r="BI334" s="215">
        <f>IF(N334="nulová",J334,0)</f>
        <v>0</v>
      </c>
      <c r="BJ334" s="17" t="s">
        <v>106</v>
      </c>
      <c r="BK334" s="216">
        <f>ROUND(I334*H334,3)</f>
        <v>0</v>
      </c>
      <c r="BL334" s="17" t="s">
        <v>227</v>
      </c>
      <c r="BM334" s="214" t="s">
        <v>448</v>
      </c>
    </row>
    <row r="335" spans="1:65" s="2" customFormat="1" ht="24" customHeight="1">
      <c r="A335" s="34"/>
      <c r="B335" s="35"/>
      <c r="C335" s="203" t="s">
        <v>449</v>
      </c>
      <c r="D335" s="203" t="s">
        <v>128</v>
      </c>
      <c r="E335" s="204" t="s">
        <v>450</v>
      </c>
      <c r="F335" s="205" t="s">
        <v>451</v>
      </c>
      <c r="G335" s="206" t="s">
        <v>384</v>
      </c>
      <c r="H335" s="207">
        <v>0.26600000000000001</v>
      </c>
      <c r="I335" s="208"/>
      <c r="J335" s="207">
        <f>ROUND(I335*H335,3)</f>
        <v>0</v>
      </c>
      <c r="K335" s="209"/>
      <c r="L335" s="39"/>
      <c r="M335" s="210" t="s">
        <v>1</v>
      </c>
      <c r="N335" s="211" t="s">
        <v>42</v>
      </c>
      <c r="O335" s="71"/>
      <c r="P335" s="212">
        <f>O335*H335</f>
        <v>0</v>
      </c>
      <c r="Q335" s="212">
        <v>0</v>
      </c>
      <c r="R335" s="212">
        <f>Q335*H335</f>
        <v>0</v>
      </c>
      <c r="S335" s="212">
        <v>0</v>
      </c>
      <c r="T335" s="213">
        <f>S335*H335</f>
        <v>0</v>
      </c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R335" s="214" t="s">
        <v>227</v>
      </c>
      <c r="AT335" s="214" t="s">
        <v>128</v>
      </c>
      <c r="AU335" s="214" t="s">
        <v>81</v>
      </c>
      <c r="AY335" s="17" t="s">
        <v>127</v>
      </c>
      <c r="BE335" s="215">
        <f>IF(N335="základná",J335,0)</f>
        <v>0</v>
      </c>
      <c r="BF335" s="215">
        <f>IF(N335="znížená",J335,0)</f>
        <v>0</v>
      </c>
      <c r="BG335" s="215">
        <f>IF(N335="zákl. prenesená",J335,0)</f>
        <v>0</v>
      </c>
      <c r="BH335" s="215">
        <f>IF(N335="zníž. prenesená",J335,0)</f>
        <v>0</v>
      </c>
      <c r="BI335" s="215">
        <f>IF(N335="nulová",J335,0)</f>
        <v>0</v>
      </c>
      <c r="BJ335" s="17" t="s">
        <v>106</v>
      </c>
      <c r="BK335" s="216">
        <f>ROUND(I335*H335,3)</f>
        <v>0</v>
      </c>
      <c r="BL335" s="17" t="s">
        <v>227</v>
      </c>
      <c r="BM335" s="214" t="s">
        <v>452</v>
      </c>
    </row>
    <row r="336" spans="1:65" s="11" customFormat="1" ht="25.9" customHeight="1">
      <c r="B336" s="189"/>
      <c r="C336" s="190"/>
      <c r="D336" s="191" t="s">
        <v>75</v>
      </c>
      <c r="E336" s="192" t="s">
        <v>453</v>
      </c>
      <c r="F336" s="192" t="s">
        <v>454</v>
      </c>
      <c r="G336" s="190"/>
      <c r="H336" s="190"/>
      <c r="I336" s="193"/>
      <c r="J336" s="194">
        <f>BK336</f>
        <v>0</v>
      </c>
      <c r="K336" s="190"/>
      <c r="L336" s="195"/>
      <c r="M336" s="196"/>
      <c r="N336" s="197"/>
      <c r="O336" s="197"/>
      <c r="P336" s="198">
        <f>SUM(P337:P355)</f>
        <v>0</v>
      </c>
      <c r="Q336" s="197"/>
      <c r="R336" s="198">
        <f>SUM(R337:R355)</f>
        <v>0</v>
      </c>
      <c r="S336" s="197"/>
      <c r="T336" s="199">
        <f>SUM(T337:T355)</f>
        <v>0</v>
      </c>
      <c r="AR336" s="200" t="s">
        <v>106</v>
      </c>
      <c r="AT336" s="201" t="s">
        <v>75</v>
      </c>
      <c r="AU336" s="201" t="s">
        <v>76</v>
      </c>
      <c r="AY336" s="200" t="s">
        <v>127</v>
      </c>
      <c r="BK336" s="202">
        <f>SUM(BK337:BK355)</f>
        <v>0</v>
      </c>
    </row>
    <row r="337" spans="1:65" s="2" customFormat="1" ht="24" customHeight="1">
      <c r="A337" s="34"/>
      <c r="B337" s="35"/>
      <c r="C337" s="203" t="s">
        <v>455</v>
      </c>
      <c r="D337" s="203" t="s">
        <v>128</v>
      </c>
      <c r="E337" s="204" t="s">
        <v>456</v>
      </c>
      <c r="F337" s="205" t="s">
        <v>457</v>
      </c>
      <c r="G337" s="206" t="s">
        <v>146</v>
      </c>
      <c r="H337" s="207">
        <v>62.875999999999998</v>
      </c>
      <c r="I337" s="208"/>
      <c r="J337" s="207">
        <f>ROUND(I337*H337,3)</f>
        <v>0</v>
      </c>
      <c r="K337" s="209"/>
      <c r="L337" s="39"/>
      <c r="M337" s="210" t="s">
        <v>1</v>
      </c>
      <c r="N337" s="211" t="s">
        <v>42</v>
      </c>
      <c r="O337" s="71"/>
      <c r="P337" s="212">
        <f>O337*H337</f>
        <v>0</v>
      </c>
      <c r="Q337" s="212">
        <v>0</v>
      </c>
      <c r="R337" s="212">
        <f>Q337*H337</f>
        <v>0</v>
      </c>
      <c r="S337" s="212">
        <v>0</v>
      </c>
      <c r="T337" s="213">
        <f>S337*H337</f>
        <v>0</v>
      </c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R337" s="214" t="s">
        <v>227</v>
      </c>
      <c r="AT337" s="214" t="s">
        <v>128</v>
      </c>
      <c r="AU337" s="214" t="s">
        <v>81</v>
      </c>
      <c r="AY337" s="17" t="s">
        <v>127</v>
      </c>
      <c r="BE337" s="215">
        <f>IF(N337="základná",J337,0)</f>
        <v>0</v>
      </c>
      <c r="BF337" s="215">
        <f>IF(N337="znížená",J337,0)</f>
        <v>0</v>
      </c>
      <c r="BG337" s="215">
        <f>IF(N337="zákl. prenesená",J337,0)</f>
        <v>0</v>
      </c>
      <c r="BH337" s="215">
        <f>IF(N337="zníž. prenesená",J337,0)</f>
        <v>0</v>
      </c>
      <c r="BI337" s="215">
        <f>IF(N337="nulová",J337,0)</f>
        <v>0</v>
      </c>
      <c r="BJ337" s="17" t="s">
        <v>106</v>
      </c>
      <c r="BK337" s="216">
        <f>ROUND(I337*H337,3)</f>
        <v>0</v>
      </c>
      <c r="BL337" s="17" t="s">
        <v>227</v>
      </c>
      <c r="BM337" s="214" t="s">
        <v>458</v>
      </c>
    </row>
    <row r="338" spans="1:65" s="13" customFormat="1" ht="11.25">
      <c r="B338" s="228"/>
      <c r="C338" s="229"/>
      <c r="D338" s="219" t="s">
        <v>134</v>
      </c>
      <c r="E338" s="230" t="s">
        <v>1</v>
      </c>
      <c r="F338" s="231" t="s">
        <v>459</v>
      </c>
      <c r="G338" s="229"/>
      <c r="H338" s="232">
        <v>62.875999999999998</v>
      </c>
      <c r="I338" s="233"/>
      <c r="J338" s="229"/>
      <c r="K338" s="229"/>
      <c r="L338" s="234"/>
      <c r="M338" s="235"/>
      <c r="N338" s="236"/>
      <c r="O338" s="236"/>
      <c r="P338" s="236"/>
      <c r="Q338" s="236"/>
      <c r="R338" s="236"/>
      <c r="S338" s="236"/>
      <c r="T338" s="237"/>
      <c r="AT338" s="238" t="s">
        <v>134</v>
      </c>
      <c r="AU338" s="238" t="s">
        <v>81</v>
      </c>
      <c r="AV338" s="13" t="s">
        <v>106</v>
      </c>
      <c r="AW338" s="13" t="s">
        <v>31</v>
      </c>
      <c r="AX338" s="13" t="s">
        <v>76</v>
      </c>
      <c r="AY338" s="238" t="s">
        <v>127</v>
      </c>
    </row>
    <row r="339" spans="1:65" s="14" customFormat="1" ht="11.25">
      <c r="B339" s="239"/>
      <c r="C339" s="240"/>
      <c r="D339" s="219" t="s">
        <v>134</v>
      </c>
      <c r="E339" s="241" t="s">
        <v>1</v>
      </c>
      <c r="F339" s="242" t="s">
        <v>137</v>
      </c>
      <c r="G339" s="240"/>
      <c r="H339" s="243">
        <v>62.875999999999998</v>
      </c>
      <c r="I339" s="244"/>
      <c r="J339" s="240"/>
      <c r="K339" s="240"/>
      <c r="L339" s="245"/>
      <c r="M339" s="246"/>
      <c r="N339" s="247"/>
      <c r="O339" s="247"/>
      <c r="P339" s="247"/>
      <c r="Q339" s="247"/>
      <c r="R339" s="247"/>
      <c r="S339" s="247"/>
      <c r="T339" s="248"/>
      <c r="AT339" s="249" t="s">
        <v>134</v>
      </c>
      <c r="AU339" s="249" t="s">
        <v>81</v>
      </c>
      <c r="AV339" s="14" t="s">
        <v>132</v>
      </c>
      <c r="AW339" s="14" t="s">
        <v>31</v>
      </c>
      <c r="AX339" s="14" t="s">
        <v>81</v>
      </c>
      <c r="AY339" s="249" t="s">
        <v>127</v>
      </c>
    </row>
    <row r="340" spans="1:65" s="2" customFormat="1" ht="24" customHeight="1">
      <c r="A340" s="34"/>
      <c r="B340" s="35"/>
      <c r="C340" s="203" t="s">
        <v>460</v>
      </c>
      <c r="D340" s="203" t="s">
        <v>128</v>
      </c>
      <c r="E340" s="204" t="s">
        <v>461</v>
      </c>
      <c r="F340" s="205" t="s">
        <v>462</v>
      </c>
      <c r="G340" s="206" t="s">
        <v>172</v>
      </c>
      <c r="H340" s="207">
        <v>257.56</v>
      </c>
      <c r="I340" s="208"/>
      <c r="J340" s="207">
        <f>ROUND(I340*H340,3)</f>
        <v>0</v>
      </c>
      <c r="K340" s="209"/>
      <c r="L340" s="39"/>
      <c r="M340" s="210" t="s">
        <v>1</v>
      </c>
      <c r="N340" s="211" t="s">
        <v>42</v>
      </c>
      <c r="O340" s="71"/>
      <c r="P340" s="212">
        <f>O340*H340</f>
        <v>0</v>
      </c>
      <c r="Q340" s="212">
        <v>0</v>
      </c>
      <c r="R340" s="212">
        <f>Q340*H340</f>
        <v>0</v>
      </c>
      <c r="S340" s="212">
        <v>0</v>
      </c>
      <c r="T340" s="213">
        <f>S340*H340</f>
        <v>0</v>
      </c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R340" s="214" t="s">
        <v>227</v>
      </c>
      <c r="AT340" s="214" t="s">
        <v>128</v>
      </c>
      <c r="AU340" s="214" t="s">
        <v>81</v>
      </c>
      <c r="AY340" s="17" t="s">
        <v>127</v>
      </c>
      <c r="BE340" s="215">
        <f>IF(N340="základná",J340,0)</f>
        <v>0</v>
      </c>
      <c r="BF340" s="215">
        <f>IF(N340="znížená",J340,0)</f>
        <v>0</v>
      </c>
      <c r="BG340" s="215">
        <f>IF(N340="zákl. prenesená",J340,0)</f>
        <v>0</v>
      </c>
      <c r="BH340" s="215">
        <f>IF(N340="zníž. prenesená",J340,0)</f>
        <v>0</v>
      </c>
      <c r="BI340" s="215">
        <f>IF(N340="nulová",J340,0)</f>
        <v>0</v>
      </c>
      <c r="BJ340" s="17" t="s">
        <v>106</v>
      </c>
      <c r="BK340" s="216">
        <f>ROUND(I340*H340,3)</f>
        <v>0</v>
      </c>
      <c r="BL340" s="17" t="s">
        <v>227</v>
      </c>
      <c r="BM340" s="214" t="s">
        <v>463</v>
      </c>
    </row>
    <row r="341" spans="1:65" s="13" customFormat="1" ht="11.25">
      <c r="B341" s="228"/>
      <c r="C341" s="229"/>
      <c r="D341" s="219" t="s">
        <v>134</v>
      </c>
      <c r="E341" s="230" t="s">
        <v>1</v>
      </c>
      <c r="F341" s="231" t="s">
        <v>464</v>
      </c>
      <c r="G341" s="229"/>
      <c r="H341" s="232">
        <v>257.56</v>
      </c>
      <c r="I341" s="233"/>
      <c r="J341" s="229"/>
      <c r="K341" s="229"/>
      <c r="L341" s="234"/>
      <c r="M341" s="235"/>
      <c r="N341" s="236"/>
      <c r="O341" s="236"/>
      <c r="P341" s="236"/>
      <c r="Q341" s="236"/>
      <c r="R341" s="236"/>
      <c r="S341" s="236"/>
      <c r="T341" s="237"/>
      <c r="AT341" s="238" t="s">
        <v>134</v>
      </c>
      <c r="AU341" s="238" t="s">
        <v>81</v>
      </c>
      <c r="AV341" s="13" t="s">
        <v>106</v>
      </c>
      <c r="AW341" s="13" t="s">
        <v>31</v>
      </c>
      <c r="AX341" s="13" t="s">
        <v>76</v>
      </c>
      <c r="AY341" s="238" t="s">
        <v>127</v>
      </c>
    </row>
    <row r="342" spans="1:65" s="14" customFormat="1" ht="11.25">
      <c r="B342" s="239"/>
      <c r="C342" s="240"/>
      <c r="D342" s="219" t="s">
        <v>134</v>
      </c>
      <c r="E342" s="241" t="s">
        <v>1</v>
      </c>
      <c r="F342" s="242" t="s">
        <v>137</v>
      </c>
      <c r="G342" s="240"/>
      <c r="H342" s="243">
        <v>257.56</v>
      </c>
      <c r="I342" s="244"/>
      <c r="J342" s="240"/>
      <c r="K342" s="240"/>
      <c r="L342" s="245"/>
      <c r="M342" s="246"/>
      <c r="N342" s="247"/>
      <c r="O342" s="247"/>
      <c r="P342" s="247"/>
      <c r="Q342" s="247"/>
      <c r="R342" s="247"/>
      <c r="S342" s="247"/>
      <c r="T342" s="248"/>
      <c r="AT342" s="249" t="s">
        <v>134</v>
      </c>
      <c r="AU342" s="249" t="s">
        <v>81</v>
      </c>
      <c r="AV342" s="14" t="s">
        <v>132</v>
      </c>
      <c r="AW342" s="14" t="s">
        <v>31</v>
      </c>
      <c r="AX342" s="14" t="s">
        <v>81</v>
      </c>
      <c r="AY342" s="249" t="s">
        <v>127</v>
      </c>
    </row>
    <row r="343" spans="1:65" s="2" customFormat="1" ht="24" customHeight="1">
      <c r="A343" s="34"/>
      <c r="B343" s="35"/>
      <c r="C343" s="250" t="s">
        <v>465</v>
      </c>
      <c r="D343" s="250" t="s">
        <v>163</v>
      </c>
      <c r="E343" s="251" t="s">
        <v>466</v>
      </c>
      <c r="F343" s="252" t="s">
        <v>467</v>
      </c>
      <c r="G343" s="253" t="s">
        <v>160</v>
      </c>
      <c r="H343" s="254">
        <v>6</v>
      </c>
      <c r="I343" s="255"/>
      <c r="J343" s="254">
        <f t="shared" ref="J343:J349" si="15">ROUND(I343*H343,3)</f>
        <v>0</v>
      </c>
      <c r="K343" s="256"/>
      <c r="L343" s="257"/>
      <c r="M343" s="258" t="s">
        <v>1</v>
      </c>
      <c r="N343" s="259" t="s">
        <v>42</v>
      </c>
      <c r="O343" s="71"/>
      <c r="P343" s="212">
        <f t="shared" ref="P343:P349" si="16">O343*H343</f>
        <v>0</v>
      </c>
      <c r="Q343" s="212">
        <v>0</v>
      </c>
      <c r="R343" s="212">
        <f t="shared" ref="R343:R349" si="17">Q343*H343</f>
        <v>0</v>
      </c>
      <c r="S343" s="212">
        <v>0</v>
      </c>
      <c r="T343" s="213">
        <f t="shared" ref="T343:T349" si="18">S343*H343</f>
        <v>0</v>
      </c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R343" s="214" t="s">
        <v>326</v>
      </c>
      <c r="AT343" s="214" t="s">
        <v>163</v>
      </c>
      <c r="AU343" s="214" t="s">
        <v>81</v>
      </c>
      <c r="AY343" s="17" t="s">
        <v>127</v>
      </c>
      <c r="BE343" s="215">
        <f t="shared" ref="BE343:BE349" si="19">IF(N343="základná",J343,0)</f>
        <v>0</v>
      </c>
      <c r="BF343" s="215">
        <f t="shared" ref="BF343:BF349" si="20">IF(N343="znížená",J343,0)</f>
        <v>0</v>
      </c>
      <c r="BG343" s="215">
        <f t="shared" ref="BG343:BG349" si="21">IF(N343="zákl. prenesená",J343,0)</f>
        <v>0</v>
      </c>
      <c r="BH343" s="215">
        <f t="shared" ref="BH343:BH349" si="22">IF(N343="zníž. prenesená",J343,0)</f>
        <v>0</v>
      </c>
      <c r="BI343" s="215">
        <f t="shared" ref="BI343:BI349" si="23">IF(N343="nulová",J343,0)</f>
        <v>0</v>
      </c>
      <c r="BJ343" s="17" t="s">
        <v>106</v>
      </c>
      <c r="BK343" s="216">
        <f t="shared" ref="BK343:BK349" si="24">ROUND(I343*H343,3)</f>
        <v>0</v>
      </c>
      <c r="BL343" s="17" t="s">
        <v>227</v>
      </c>
      <c r="BM343" s="214" t="s">
        <v>468</v>
      </c>
    </row>
    <row r="344" spans="1:65" s="2" customFormat="1" ht="36" customHeight="1">
      <c r="A344" s="34"/>
      <c r="B344" s="35"/>
      <c r="C344" s="250" t="s">
        <v>469</v>
      </c>
      <c r="D344" s="250" t="s">
        <v>163</v>
      </c>
      <c r="E344" s="251" t="s">
        <v>470</v>
      </c>
      <c r="F344" s="252" t="s">
        <v>471</v>
      </c>
      <c r="G344" s="253" t="s">
        <v>160</v>
      </c>
      <c r="H344" s="254">
        <v>16</v>
      </c>
      <c r="I344" s="255"/>
      <c r="J344" s="254">
        <f t="shared" si="15"/>
        <v>0</v>
      </c>
      <c r="K344" s="256"/>
      <c r="L344" s="257"/>
      <c r="M344" s="258" t="s">
        <v>1</v>
      </c>
      <c r="N344" s="259" t="s">
        <v>42</v>
      </c>
      <c r="O344" s="71"/>
      <c r="P344" s="212">
        <f t="shared" si="16"/>
        <v>0</v>
      </c>
      <c r="Q344" s="212">
        <v>0</v>
      </c>
      <c r="R344" s="212">
        <f t="shared" si="17"/>
        <v>0</v>
      </c>
      <c r="S344" s="212">
        <v>0</v>
      </c>
      <c r="T344" s="213">
        <f t="shared" si="18"/>
        <v>0</v>
      </c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R344" s="214" t="s">
        <v>326</v>
      </c>
      <c r="AT344" s="214" t="s">
        <v>163</v>
      </c>
      <c r="AU344" s="214" t="s">
        <v>81</v>
      </c>
      <c r="AY344" s="17" t="s">
        <v>127</v>
      </c>
      <c r="BE344" s="215">
        <f t="shared" si="19"/>
        <v>0</v>
      </c>
      <c r="BF344" s="215">
        <f t="shared" si="20"/>
        <v>0</v>
      </c>
      <c r="BG344" s="215">
        <f t="shared" si="21"/>
        <v>0</v>
      </c>
      <c r="BH344" s="215">
        <f t="shared" si="22"/>
        <v>0</v>
      </c>
      <c r="BI344" s="215">
        <f t="shared" si="23"/>
        <v>0</v>
      </c>
      <c r="BJ344" s="17" t="s">
        <v>106</v>
      </c>
      <c r="BK344" s="216">
        <f t="shared" si="24"/>
        <v>0</v>
      </c>
      <c r="BL344" s="17" t="s">
        <v>227</v>
      </c>
      <c r="BM344" s="214" t="s">
        <v>472</v>
      </c>
    </row>
    <row r="345" spans="1:65" s="2" customFormat="1" ht="16.5" customHeight="1">
      <c r="A345" s="34"/>
      <c r="B345" s="35"/>
      <c r="C345" s="250" t="s">
        <v>473</v>
      </c>
      <c r="D345" s="250" t="s">
        <v>163</v>
      </c>
      <c r="E345" s="251" t="s">
        <v>474</v>
      </c>
      <c r="F345" s="252" t="s">
        <v>475</v>
      </c>
      <c r="G345" s="253" t="s">
        <v>476</v>
      </c>
      <c r="H345" s="254">
        <v>1</v>
      </c>
      <c r="I345" s="255"/>
      <c r="J345" s="254">
        <f t="shared" si="15"/>
        <v>0</v>
      </c>
      <c r="K345" s="256"/>
      <c r="L345" s="257"/>
      <c r="M345" s="258" t="s">
        <v>1</v>
      </c>
      <c r="N345" s="259" t="s">
        <v>42</v>
      </c>
      <c r="O345" s="71"/>
      <c r="P345" s="212">
        <f t="shared" si="16"/>
        <v>0</v>
      </c>
      <c r="Q345" s="212">
        <v>0</v>
      </c>
      <c r="R345" s="212">
        <f t="shared" si="17"/>
        <v>0</v>
      </c>
      <c r="S345" s="212">
        <v>0</v>
      </c>
      <c r="T345" s="213">
        <f t="shared" si="18"/>
        <v>0</v>
      </c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R345" s="214" t="s">
        <v>326</v>
      </c>
      <c r="AT345" s="214" t="s">
        <v>163</v>
      </c>
      <c r="AU345" s="214" t="s">
        <v>81</v>
      </c>
      <c r="AY345" s="17" t="s">
        <v>127</v>
      </c>
      <c r="BE345" s="215">
        <f t="shared" si="19"/>
        <v>0</v>
      </c>
      <c r="BF345" s="215">
        <f t="shared" si="20"/>
        <v>0</v>
      </c>
      <c r="BG345" s="215">
        <f t="shared" si="21"/>
        <v>0</v>
      </c>
      <c r="BH345" s="215">
        <f t="shared" si="22"/>
        <v>0</v>
      </c>
      <c r="BI345" s="215">
        <f t="shared" si="23"/>
        <v>0</v>
      </c>
      <c r="BJ345" s="17" t="s">
        <v>106</v>
      </c>
      <c r="BK345" s="216">
        <f t="shared" si="24"/>
        <v>0</v>
      </c>
      <c r="BL345" s="17" t="s">
        <v>227</v>
      </c>
      <c r="BM345" s="214" t="s">
        <v>477</v>
      </c>
    </row>
    <row r="346" spans="1:65" s="2" customFormat="1" ht="16.5" customHeight="1">
      <c r="A346" s="34"/>
      <c r="B346" s="35"/>
      <c r="C346" s="203" t="s">
        <v>478</v>
      </c>
      <c r="D346" s="203" t="s">
        <v>128</v>
      </c>
      <c r="E346" s="204" t="s">
        <v>479</v>
      </c>
      <c r="F346" s="205" t="s">
        <v>480</v>
      </c>
      <c r="G346" s="206" t="s">
        <v>146</v>
      </c>
      <c r="H346" s="207">
        <v>62.875999999999998</v>
      </c>
      <c r="I346" s="208"/>
      <c r="J346" s="207">
        <f t="shared" si="15"/>
        <v>0</v>
      </c>
      <c r="K346" s="209"/>
      <c r="L346" s="39"/>
      <c r="M346" s="210" t="s">
        <v>1</v>
      </c>
      <c r="N346" s="211" t="s">
        <v>42</v>
      </c>
      <c r="O346" s="71"/>
      <c r="P346" s="212">
        <f t="shared" si="16"/>
        <v>0</v>
      </c>
      <c r="Q346" s="212">
        <v>0</v>
      </c>
      <c r="R346" s="212">
        <f t="shared" si="17"/>
        <v>0</v>
      </c>
      <c r="S346" s="212">
        <v>0</v>
      </c>
      <c r="T346" s="213">
        <f t="shared" si="18"/>
        <v>0</v>
      </c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R346" s="214" t="s">
        <v>227</v>
      </c>
      <c r="AT346" s="214" t="s">
        <v>128</v>
      </c>
      <c r="AU346" s="214" t="s">
        <v>81</v>
      </c>
      <c r="AY346" s="17" t="s">
        <v>127</v>
      </c>
      <c r="BE346" s="215">
        <f t="shared" si="19"/>
        <v>0</v>
      </c>
      <c r="BF346" s="215">
        <f t="shared" si="20"/>
        <v>0</v>
      </c>
      <c r="BG346" s="215">
        <f t="shared" si="21"/>
        <v>0</v>
      </c>
      <c r="BH346" s="215">
        <f t="shared" si="22"/>
        <v>0</v>
      </c>
      <c r="BI346" s="215">
        <f t="shared" si="23"/>
        <v>0</v>
      </c>
      <c r="BJ346" s="17" t="s">
        <v>106</v>
      </c>
      <c r="BK346" s="216">
        <f t="shared" si="24"/>
        <v>0</v>
      </c>
      <c r="BL346" s="17" t="s">
        <v>227</v>
      </c>
      <c r="BM346" s="214" t="s">
        <v>481</v>
      </c>
    </row>
    <row r="347" spans="1:65" s="2" customFormat="1" ht="24" customHeight="1">
      <c r="A347" s="34"/>
      <c r="B347" s="35"/>
      <c r="C347" s="203" t="s">
        <v>482</v>
      </c>
      <c r="D347" s="203" t="s">
        <v>128</v>
      </c>
      <c r="E347" s="204" t="s">
        <v>483</v>
      </c>
      <c r="F347" s="205" t="s">
        <v>484</v>
      </c>
      <c r="G347" s="206" t="s">
        <v>160</v>
      </c>
      <c r="H347" s="207">
        <v>1</v>
      </c>
      <c r="I347" s="208"/>
      <c r="J347" s="207">
        <f t="shared" si="15"/>
        <v>0</v>
      </c>
      <c r="K347" s="209"/>
      <c r="L347" s="39"/>
      <c r="M347" s="210" t="s">
        <v>1</v>
      </c>
      <c r="N347" s="211" t="s">
        <v>42</v>
      </c>
      <c r="O347" s="71"/>
      <c r="P347" s="212">
        <f t="shared" si="16"/>
        <v>0</v>
      </c>
      <c r="Q347" s="212">
        <v>0</v>
      </c>
      <c r="R347" s="212">
        <f t="shared" si="17"/>
        <v>0</v>
      </c>
      <c r="S347" s="212">
        <v>0</v>
      </c>
      <c r="T347" s="213">
        <f t="shared" si="18"/>
        <v>0</v>
      </c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R347" s="214" t="s">
        <v>227</v>
      </c>
      <c r="AT347" s="214" t="s">
        <v>128</v>
      </c>
      <c r="AU347" s="214" t="s">
        <v>81</v>
      </c>
      <c r="AY347" s="17" t="s">
        <v>127</v>
      </c>
      <c r="BE347" s="215">
        <f t="shared" si="19"/>
        <v>0</v>
      </c>
      <c r="BF347" s="215">
        <f t="shared" si="20"/>
        <v>0</v>
      </c>
      <c r="BG347" s="215">
        <f t="shared" si="21"/>
        <v>0</v>
      </c>
      <c r="BH347" s="215">
        <f t="shared" si="22"/>
        <v>0</v>
      </c>
      <c r="BI347" s="215">
        <f t="shared" si="23"/>
        <v>0</v>
      </c>
      <c r="BJ347" s="17" t="s">
        <v>106</v>
      </c>
      <c r="BK347" s="216">
        <f t="shared" si="24"/>
        <v>0</v>
      </c>
      <c r="BL347" s="17" t="s">
        <v>227</v>
      </c>
      <c r="BM347" s="214" t="s">
        <v>485</v>
      </c>
    </row>
    <row r="348" spans="1:65" s="2" customFormat="1" ht="16.5" customHeight="1">
      <c r="A348" s="34"/>
      <c r="B348" s="35"/>
      <c r="C348" s="203" t="s">
        <v>486</v>
      </c>
      <c r="D348" s="203" t="s">
        <v>128</v>
      </c>
      <c r="E348" s="204" t="s">
        <v>487</v>
      </c>
      <c r="F348" s="205" t="s">
        <v>488</v>
      </c>
      <c r="G348" s="206" t="s">
        <v>160</v>
      </c>
      <c r="H348" s="207">
        <v>5</v>
      </c>
      <c r="I348" s="208"/>
      <c r="J348" s="207">
        <f t="shared" si="15"/>
        <v>0</v>
      </c>
      <c r="K348" s="209"/>
      <c r="L348" s="39"/>
      <c r="M348" s="210" t="s">
        <v>1</v>
      </c>
      <c r="N348" s="211" t="s">
        <v>42</v>
      </c>
      <c r="O348" s="71"/>
      <c r="P348" s="212">
        <f t="shared" si="16"/>
        <v>0</v>
      </c>
      <c r="Q348" s="212">
        <v>0</v>
      </c>
      <c r="R348" s="212">
        <f t="shared" si="17"/>
        <v>0</v>
      </c>
      <c r="S348" s="212">
        <v>0</v>
      </c>
      <c r="T348" s="213">
        <f t="shared" si="18"/>
        <v>0</v>
      </c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R348" s="214" t="s">
        <v>227</v>
      </c>
      <c r="AT348" s="214" t="s">
        <v>128</v>
      </c>
      <c r="AU348" s="214" t="s">
        <v>81</v>
      </c>
      <c r="AY348" s="17" t="s">
        <v>127</v>
      </c>
      <c r="BE348" s="215">
        <f t="shared" si="19"/>
        <v>0</v>
      </c>
      <c r="BF348" s="215">
        <f t="shared" si="20"/>
        <v>0</v>
      </c>
      <c r="BG348" s="215">
        <f t="shared" si="21"/>
        <v>0</v>
      </c>
      <c r="BH348" s="215">
        <f t="shared" si="22"/>
        <v>0</v>
      </c>
      <c r="BI348" s="215">
        <f t="shared" si="23"/>
        <v>0</v>
      </c>
      <c r="BJ348" s="17" t="s">
        <v>106</v>
      </c>
      <c r="BK348" s="216">
        <f t="shared" si="24"/>
        <v>0</v>
      </c>
      <c r="BL348" s="17" t="s">
        <v>227</v>
      </c>
      <c r="BM348" s="214" t="s">
        <v>489</v>
      </c>
    </row>
    <row r="349" spans="1:65" s="2" customFormat="1" ht="16.5" customHeight="1">
      <c r="A349" s="34"/>
      <c r="B349" s="35"/>
      <c r="C349" s="203" t="s">
        <v>490</v>
      </c>
      <c r="D349" s="203" t="s">
        <v>128</v>
      </c>
      <c r="E349" s="204" t="s">
        <v>491</v>
      </c>
      <c r="F349" s="205" t="s">
        <v>492</v>
      </c>
      <c r="G349" s="206" t="s">
        <v>172</v>
      </c>
      <c r="H349" s="207">
        <v>44.5</v>
      </c>
      <c r="I349" s="208"/>
      <c r="J349" s="207">
        <f t="shared" si="15"/>
        <v>0</v>
      </c>
      <c r="K349" s="209"/>
      <c r="L349" s="39"/>
      <c r="M349" s="210" t="s">
        <v>1</v>
      </c>
      <c r="N349" s="211" t="s">
        <v>42</v>
      </c>
      <c r="O349" s="71"/>
      <c r="P349" s="212">
        <f t="shared" si="16"/>
        <v>0</v>
      </c>
      <c r="Q349" s="212">
        <v>0</v>
      </c>
      <c r="R349" s="212">
        <f t="shared" si="17"/>
        <v>0</v>
      </c>
      <c r="S349" s="212">
        <v>0</v>
      </c>
      <c r="T349" s="213">
        <f t="shared" si="18"/>
        <v>0</v>
      </c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R349" s="214" t="s">
        <v>227</v>
      </c>
      <c r="AT349" s="214" t="s">
        <v>128</v>
      </c>
      <c r="AU349" s="214" t="s">
        <v>81</v>
      </c>
      <c r="AY349" s="17" t="s">
        <v>127</v>
      </c>
      <c r="BE349" s="215">
        <f t="shared" si="19"/>
        <v>0</v>
      </c>
      <c r="BF349" s="215">
        <f t="shared" si="20"/>
        <v>0</v>
      </c>
      <c r="BG349" s="215">
        <f t="shared" si="21"/>
        <v>0</v>
      </c>
      <c r="BH349" s="215">
        <f t="shared" si="22"/>
        <v>0</v>
      </c>
      <c r="BI349" s="215">
        <f t="shared" si="23"/>
        <v>0</v>
      </c>
      <c r="BJ349" s="17" t="s">
        <v>106</v>
      </c>
      <c r="BK349" s="216">
        <f t="shared" si="24"/>
        <v>0</v>
      </c>
      <c r="BL349" s="17" t="s">
        <v>227</v>
      </c>
      <c r="BM349" s="214" t="s">
        <v>493</v>
      </c>
    </row>
    <row r="350" spans="1:65" s="13" customFormat="1" ht="11.25">
      <c r="B350" s="228"/>
      <c r="C350" s="229"/>
      <c r="D350" s="219" t="s">
        <v>134</v>
      </c>
      <c r="E350" s="230" t="s">
        <v>1</v>
      </c>
      <c r="F350" s="231" t="s">
        <v>494</v>
      </c>
      <c r="G350" s="229"/>
      <c r="H350" s="232">
        <v>44.5</v>
      </c>
      <c r="I350" s="233"/>
      <c r="J350" s="229"/>
      <c r="K350" s="229"/>
      <c r="L350" s="234"/>
      <c r="M350" s="235"/>
      <c r="N350" s="236"/>
      <c r="O350" s="236"/>
      <c r="P350" s="236"/>
      <c r="Q350" s="236"/>
      <c r="R350" s="236"/>
      <c r="S350" s="236"/>
      <c r="T350" s="237"/>
      <c r="AT350" s="238" t="s">
        <v>134</v>
      </c>
      <c r="AU350" s="238" t="s">
        <v>81</v>
      </c>
      <c r="AV350" s="13" t="s">
        <v>106</v>
      </c>
      <c r="AW350" s="13" t="s">
        <v>31</v>
      </c>
      <c r="AX350" s="13" t="s">
        <v>76</v>
      </c>
      <c r="AY350" s="238" t="s">
        <v>127</v>
      </c>
    </row>
    <row r="351" spans="1:65" s="14" customFormat="1" ht="11.25">
      <c r="B351" s="239"/>
      <c r="C351" s="240"/>
      <c r="D351" s="219" t="s">
        <v>134</v>
      </c>
      <c r="E351" s="241" t="s">
        <v>1</v>
      </c>
      <c r="F351" s="242" t="s">
        <v>137</v>
      </c>
      <c r="G351" s="240"/>
      <c r="H351" s="243">
        <v>44.5</v>
      </c>
      <c r="I351" s="244"/>
      <c r="J351" s="240"/>
      <c r="K351" s="240"/>
      <c r="L351" s="245"/>
      <c r="M351" s="246"/>
      <c r="N351" s="247"/>
      <c r="O351" s="247"/>
      <c r="P351" s="247"/>
      <c r="Q351" s="247"/>
      <c r="R351" s="247"/>
      <c r="S351" s="247"/>
      <c r="T351" s="248"/>
      <c r="AT351" s="249" t="s">
        <v>134</v>
      </c>
      <c r="AU351" s="249" t="s">
        <v>81</v>
      </c>
      <c r="AV351" s="14" t="s">
        <v>132</v>
      </c>
      <c r="AW351" s="14" t="s">
        <v>31</v>
      </c>
      <c r="AX351" s="14" t="s">
        <v>81</v>
      </c>
      <c r="AY351" s="249" t="s">
        <v>127</v>
      </c>
    </row>
    <row r="352" spans="1:65" s="2" customFormat="1" ht="16.5" customHeight="1">
      <c r="A352" s="34"/>
      <c r="B352" s="35"/>
      <c r="C352" s="250" t="s">
        <v>495</v>
      </c>
      <c r="D352" s="250" t="s">
        <v>163</v>
      </c>
      <c r="E352" s="251" t="s">
        <v>496</v>
      </c>
      <c r="F352" s="252" t="s">
        <v>497</v>
      </c>
      <c r="G352" s="253" t="s">
        <v>172</v>
      </c>
      <c r="H352" s="254">
        <v>44.5</v>
      </c>
      <c r="I352" s="255"/>
      <c r="J352" s="254">
        <f>ROUND(I352*H352,3)</f>
        <v>0</v>
      </c>
      <c r="K352" s="256"/>
      <c r="L352" s="257"/>
      <c r="M352" s="258" t="s">
        <v>1</v>
      </c>
      <c r="N352" s="259" t="s">
        <v>42</v>
      </c>
      <c r="O352" s="71"/>
      <c r="P352" s="212">
        <f>O352*H352</f>
        <v>0</v>
      </c>
      <c r="Q352" s="212">
        <v>0</v>
      </c>
      <c r="R352" s="212">
        <f>Q352*H352</f>
        <v>0</v>
      </c>
      <c r="S352" s="212">
        <v>0</v>
      </c>
      <c r="T352" s="213">
        <f>S352*H352</f>
        <v>0</v>
      </c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R352" s="214" t="s">
        <v>326</v>
      </c>
      <c r="AT352" s="214" t="s">
        <v>163</v>
      </c>
      <c r="AU352" s="214" t="s">
        <v>81</v>
      </c>
      <c r="AY352" s="17" t="s">
        <v>127</v>
      </c>
      <c r="BE352" s="215">
        <f>IF(N352="základná",J352,0)</f>
        <v>0</v>
      </c>
      <c r="BF352" s="215">
        <f>IF(N352="znížená",J352,0)</f>
        <v>0</v>
      </c>
      <c r="BG352" s="215">
        <f>IF(N352="zákl. prenesená",J352,0)</f>
        <v>0</v>
      </c>
      <c r="BH352" s="215">
        <f>IF(N352="zníž. prenesená",J352,0)</f>
        <v>0</v>
      </c>
      <c r="BI352" s="215">
        <f>IF(N352="nulová",J352,0)</f>
        <v>0</v>
      </c>
      <c r="BJ352" s="17" t="s">
        <v>106</v>
      </c>
      <c r="BK352" s="216">
        <f>ROUND(I352*H352,3)</f>
        <v>0</v>
      </c>
      <c r="BL352" s="17" t="s">
        <v>227</v>
      </c>
      <c r="BM352" s="214" t="s">
        <v>498</v>
      </c>
    </row>
    <row r="353" spans="1:65" s="2" customFormat="1" ht="24" customHeight="1">
      <c r="A353" s="34"/>
      <c r="B353" s="35"/>
      <c r="C353" s="203" t="s">
        <v>499</v>
      </c>
      <c r="D353" s="203" t="s">
        <v>128</v>
      </c>
      <c r="E353" s="204" t="s">
        <v>500</v>
      </c>
      <c r="F353" s="205" t="s">
        <v>501</v>
      </c>
      <c r="G353" s="206" t="s">
        <v>172</v>
      </c>
      <c r="H353" s="207">
        <v>257.56</v>
      </c>
      <c r="I353" s="208"/>
      <c r="J353" s="207">
        <f>ROUND(I353*H353,3)</f>
        <v>0</v>
      </c>
      <c r="K353" s="209"/>
      <c r="L353" s="39"/>
      <c r="M353" s="210" t="s">
        <v>1</v>
      </c>
      <c r="N353" s="211" t="s">
        <v>42</v>
      </c>
      <c r="O353" s="71"/>
      <c r="P353" s="212">
        <f>O353*H353</f>
        <v>0</v>
      </c>
      <c r="Q353" s="212">
        <v>0</v>
      </c>
      <c r="R353" s="212">
        <f>Q353*H353</f>
        <v>0</v>
      </c>
      <c r="S353" s="212">
        <v>0</v>
      </c>
      <c r="T353" s="213">
        <f>S353*H353</f>
        <v>0</v>
      </c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R353" s="214" t="s">
        <v>227</v>
      </c>
      <c r="AT353" s="214" t="s">
        <v>128</v>
      </c>
      <c r="AU353" s="214" t="s">
        <v>81</v>
      </c>
      <c r="AY353" s="17" t="s">
        <v>127</v>
      </c>
      <c r="BE353" s="215">
        <f>IF(N353="základná",J353,0)</f>
        <v>0</v>
      </c>
      <c r="BF353" s="215">
        <f>IF(N353="znížená",J353,0)</f>
        <v>0</v>
      </c>
      <c r="BG353" s="215">
        <f>IF(N353="zákl. prenesená",J353,0)</f>
        <v>0</v>
      </c>
      <c r="BH353" s="215">
        <f>IF(N353="zníž. prenesená",J353,0)</f>
        <v>0</v>
      </c>
      <c r="BI353" s="215">
        <f>IF(N353="nulová",J353,0)</f>
        <v>0</v>
      </c>
      <c r="BJ353" s="17" t="s">
        <v>106</v>
      </c>
      <c r="BK353" s="216">
        <f>ROUND(I353*H353,3)</f>
        <v>0</v>
      </c>
      <c r="BL353" s="17" t="s">
        <v>227</v>
      </c>
      <c r="BM353" s="214" t="s">
        <v>502</v>
      </c>
    </row>
    <row r="354" spans="1:65" s="2" customFormat="1" ht="24" customHeight="1">
      <c r="A354" s="34"/>
      <c r="B354" s="35"/>
      <c r="C354" s="203" t="s">
        <v>503</v>
      </c>
      <c r="D354" s="203" t="s">
        <v>128</v>
      </c>
      <c r="E354" s="204" t="s">
        <v>504</v>
      </c>
      <c r="F354" s="205" t="s">
        <v>505</v>
      </c>
      <c r="G354" s="206" t="s">
        <v>160</v>
      </c>
      <c r="H354" s="207">
        <v>4</v>
      </c>
      <c r="I354" s="208"/>
      <c r="J354" s="207">
        <f>ROUND(I354*H354,3)</f>
        <v>0</v>
      </c>
      <c r="K354" s="209"/>
      <c r="L354" s="39"/>
      <c r="M354" s="210" t="s">
        <v>1</v>
      </c>
      <c r="N354" s="211" t="s">
        <v>42</v>
      </c>
      <c r="O354" s="71"/>
      <c r="P354" s="212">
        <f>O354*H354</f>
        <v>0</v>
      </c>
      <c r="Q354" s="212">
        <v>0</v>
      </c>
      <c r="R354" s="212">
        <f>Q354*H354</f>
        <v>0</v>
      </c>
      <c r="S354" s="212">
        <v>0</v>
      </c>
      <c r="T354" s="213">
        <f>S354*H354</f>
        <v>0</v>
      </c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R354" s="214" t="s">
        <v>227</v>
      </c>
      <c r="AT354" s="214" t="s">
        <v>128</v>
      </c>
      <c r="AU354" s="214" t="s">
        <v>81</v>
      </c>
      <c r="AY354" s="17" t="s">
        <v>127</v>
      </c>
      <c r="BE354" s="215">
        <f>IF(N354="základná",J354,0)</f>
        <v>0</v>
      </c>
      <c r="BF354" s="215">
        <f>IF(N354="znížená",J354,0)</f>
        <v>0</v>
      </c>
      <c r="BG354" s="215">
        <f>IF(N354="zákl. prenesená",J354,0)</f>
        <v>0</v>
      </c>
      <c r="BH354" s="215">
        <f>IF(N354="zníž. prenesená",J354,0)</f>
        <v>0</v>
      </c>
      <c r="BI354" s="215">
        <f>IF(N354="nulová",J354,0)</f>
        <v>0</v>
      </c>
      <c r="BJ354" s="17" t="s">
        <v>106</v>
      </c>
      <c r="BK354" s="216">
        <f>ROUND(I354*H354,3)</f>
        <v>0</v>
      </c>
      <c r="BL354" s="17" t="s">
        <v>227</v>
      </c>
      <c r="BM354" s="214" t="s">
        <v>506</v>
      </c>
    </row>
    <row r="355" spans="1:65" s="2" customFormat="1" ht="24" customHeight="1">
      <c r="A355" s="34"/>
      <c r="B355" s="35"/>
      <c r="C355" s="203" t="s">
        <v>507</v>
      </c>
      <c r="D355" s="203" t="s">
        <v>128</v>
      </c>
      <c r="E355" s="204" t="s">
        <v>508</v>
      </c>
      <c r="F355" s="205" t="s">
        <v>509</v>
      </c>
      <c r="G355" s="206" t="s">
        <v>384</v>
      </c>
      <c r="H355" s="207">
        <v>4.6360000000000001</v>
      </c>
      <c r="I355" s="208"/>
      <c r="J355" s="207">
        <f>ROUND(I355*H355,3)</f>
        <v>0</v>
      </c>
      <c r="K355" s="209"/>
      <c r="L355" s="39"/>
      <c r="M355" s="210" t="s">
        <v>1</v>
      </c>
      <c r="N355" s="211" t="s">
        <v>42</v>
      </c>
      <c r="O355" s="71"/>
      <c r="P355" s="212">
        <f>O355*H355</f>
        <v>0</v>
      </c>
      <c r="Q355" s="212">
        <v>0</v>
      </c>
      <c r="R355" s="212">
        <f>Q355*H355</f>
        <v>0</v>
      </c>
      <c r="S355" s="212">
        <v>0</v>
      </c>
      <c r="T355" s="213">
        <f>S355*H355</f>
        <v>0</v>
      </c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R355" s="214" t="s">
        <v>227</v>
      </c>
      <c r="AT355" s="214" t="s">
        <v>128</v>
      </c>
      <c r="AU355" s="214" t="s">
        <v>81</v>
      </c>
      <c r="AY355" s="17" t="s">
        <v>127</v>
      </c>
      <c r="BE355" s="215">
        <f>IF(N355="základná",J355,0)</f>
        <v>0</v>
      </c>
      <c r="BF355" s="215">
        <f>IF(N355="znížená",J355,0)</f>
        <v>0</v>
      </c>
      <c r="BG355" s="215">
        <f>IF(N355="zákl. prenesená",J355,0)</f>
        <v>0</v>
      </c>
      <c r="BH355" s="215">
        <f>IF(N355="zníž. prenesená",J355,0)</f>
        <v>0</v>
      </c>
      <c r="BI355" s="215">
        <f>IF(N355="nulová",J355,0)</f>
        <v>0</v>
      </c>
      <c r="BJ355" s="17" t="s">
        <v>106</v>
      </c>
      <c r="BK355" s="216">
        <f>ROUND(I355*H355,3)</f>
        <v>0</v>
      </c>
      <c r="BL355" s="17" t="s">
        <v>227</v>
      </c>
      <c r="BM355" s="214" t="s">
        <v>510</v>
      </c>
    </row>
    <row r="356" spans="1:65" s="11" customFormat="1" ht="25.9" customHeight="1">
      <c r="B356" s="189"/>
      <c r="C356" s="190"/>
      <c r="D356" s="191" t="s">
        <v>75</v>
      </c>
      <c r="E356" s="192" t="s">
        <v>511</v>
      </c>
      <c r="F356" s="192" t="s">
        <v>512</v>
      </c>
      <c r="G356" s="190"/>
      <c r="H356" s="190"/>
      <c r="I356" s="193"/>
      <c r="J356" s="194">
        <f>BK356</f>
        <v>0</v>
      </c>
      <c r="K356" s="190"/>
      <c r="L356" s="195"/>
      <c r="M356" s="196"/>
      <c r="N356" s="197"/>
      <c r="O356" s="197"/>
      <c r="P356" s="198">
        <f>SUM(P357:P363)</f>
        <v>0</v>
      </c>
      <c r="Q356" s="197"/>
      <c r="R356" s="198">
        <f>SUM(R357:R363)</f>
        <v>0</v>
      </c>
      <c r="S356" s="197"/>
      <c r="T356" s="199">
        <f>SUM(T357:T363)</f>
        <v>0</v>
      </c>
      <c r="AR356" s="200" t="s">
        <v>106</v>
      </c>
      <c r="AT356" s="201" t="s">
        <v>75</v>
      </c>
      <c r="AU356" s="201" t="s">
        <v>76</v>
      </c>
      <c r="AY356" s="200" t="s">
        <v>127</v>
      </c>
      <c r="BK356" s="202">
        <f>SUM(BK357:BK363)</f>
        <v>0</v>
      </c>
    </row>
    <row r="357" spans="1:65" s="2" customFormat="1" ht="36" customHeight="1">
      <c r="A357" s="34"/>
      <c r="B357" s="35"/>
      <c r="C357" s="203" t="s">
        <v>513</v>
      </c>
      <c r="D357" s="203" t="s">
        <v>128</v>
      </c>
      <c r="E357" s="204" t="s">
        <v>514</v>
      </c>
      <c r="F357" s="205" t="s">
        <v>515</v>
      </c>
      <c r="G357" s="206" t="s">
        <v>146</v>
      </c>
      <c r="H357" s="207">
        <v>97.962999999999994</v>
      </c>
      <c r="I357" s="208"/>
      <c r="J357" s="207">
        <f>ROUND(I357*H357,3)</f>
        <v>0</v>
      </c>
      <c r="K357" s="209"/>
      <c r="L357" s="39"/>
      <c r="M357" s="210" t="s">
        <v>1</v>
      </c>
      <c r="N357" s="211" t="s">
        <v>42</v>
      </c>
      <c r="O357" s="71"/>
      <c r="P357" s="212">
        <f>O357*H357</f>
        <v>0</v>
      </c>
      <c r="Q357" s="212">
        <v>0</v>
      </c>
      <c r="R357" s="212">
        <f>Q357*H357</f>
        <v>0</v>
      </c>
      <c r="S357" s="212">
        <v>0</v>
      </c>
      <c r="T357" s="213">
        <f>S357*H357</f>
        <v>0</v>
      </c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R357" s="214" t="s">
        <v>227</v>
      </c>
      <c r="AT357" s="214" t="s">
        <v>128</v>
      </c>
      <c r="AU357" s="214" t="s">
        <v>81</v>
      </c>
      <c r="AY357" s="17" t="s">
        <v>127</v>
      </c>
      <c r="BE357" s="215">
        <f>IF(N357="základná",J357,0)</f>
        <v>0</v>
      </c>
      <c r="BF357" s="215">
        <f>IF(N357="znížená",J357,0)</f>
        <v>0</v>
      </c>
      <c r="BG357" s="215">
        <f>IF(N357="zákl. prenesená",J357,0)</f>
        <v>0</v>
      </c>
      <c r="BH357" s="215">
        <f>IF(N357="zníž. prenesená",J357,0)</f>
        <v>0</v>
      </c>
      <c r="BI357" s="215">
        <f>IF(N357="nulová",J357,0)</f>
        <v>0</v>
      </c>
      <c r="BJ357" s="17" t="s">
        <v>106</v>
      </c>
      <c r="BK357" s="216">
        <f>ROUND(I357*H357,3)</f>
        <v>0</v>
      </c>
      <c r="BL357" s="17" t="s">
        <v>227</v>
      </c>
      <c r="BM357" s="214" t="s">
        <v>516</v>
      </c>
    </row>
    <row r="358" spans="1:65" s="2" customFormat="1" ht="24" customHeight="1">
      <c r="A358" s="34"/>
      <c r="B358" s="35"/>
      <c r="C358" s="203" t="s">
        <v>517</v>
      </c>
      <c r="D358" s="203" t="s">
        <v>128</v>
      </c>
      <c r="E358" s="204" t="s">
        <v>518</v>
      </c>
      <c r="F358" s="205" t="s">
        <v>519</v>
      </c>
      <c r="G358" s="206" t="s">
        <v>146</v>
      </c>
      <c r="H358" s="207">
        <v>97.962999999999994</v>
      </c>
      <c r="I358" s="208"/>
      <c r="J358" s="207">
        <f>ROUND(I358*H358,3)</f>
        <v>0</v>
      </c>
      <c r="K358" s="209"/>
      <c r="L358" s="39"/>
      <c r="M358" s="210" t="s">
        <v>1</v>
      </c>
      <c r="N358" s="211" t="s">
        <v>42</v>
      </c>
      <c r="O358" s="71"/>
      <c r="P358" s="212">
        <f>O358*H358</f>
        <v>0</v>
      </c>
      <c r="Q358" s="212">
        <v>0</v>
      </c>
      <c r="R358" s="212">
        <f>Q358*H358</f>
        <v>0</v>
      </c>
      <c r="S358" s="212">
        <v>0</v>
      </c>
      <c r="T358" s="213">
        <f>S358*H358</f>
        <v>0</v>
      </c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R358" s="214" t="s">
        <v>227</v>
      </c>
      <c r="AT358" s="214" t="s">
        <v>128</v>
      </c>
      <c r="AU358" s="214" t="s">
        <v>81</v>
      </c>
      <c r="AY358" s="17" t="s">
        <v>127</v>
      </c>
      <c r="BE358" s="215">
        <f>IF(N358="základná",J358,0)</f>
        <v>0</v>
      </c>
      <c r="BF358" s="215">
        <f>IF(N358="znížená",J358,0)</f>
        <v>0</v>
      </c>
      <c r="BG358" s="215">
        <f>IF(N358="zákl. prenesená",J358,0)</f>
        <v>0</v>
      </c>
      <c r="BH358" s="215">
        <f>IF(N358="zníž. prenesená",J358,0)</f>
        <v>0</v>
      </c>
      <c r="BI358" s="215">
        <f>IF(N358="nulová",J358,0)</f>
        <v>0</v>
      </c>
      <c r="BJ358" s="17" t="s">
        <v>106</v>
      </c>
      <c r="BK358" s="216">
        <f>ROUND(I358*H358,3)</f>
        <v>0</v>
      </c>
      <c r="BL358" s="17" t="s">
        <v>227</v>
      </c>
      <c r="BM358" s="214" t="s">
        <v>520</v>
      </c>
    </row>
    <row r="359" spans="1:65" s="2" customFormat="1" ht="24" customHeight="1">
      <c r="A359" s="34"/>
      <c r="B359" s="35"/>
      <c r="C359" s="203" t="s">
        <v>521</v>
      </c>
      <c r="D359" s="203" t="s">
        <v>128</v>
      </c>
      <c r="E359" s="204" t="s">
        <v>522</v>
      </c>
      <c r="F359" s="205" t="s">
        <v>523</v>
      </c>
      <c r="G359" s="206" t="s">
        <v>146</v>
      </c>
      <c r="H359" s="207">
        <v>97.962999999999994</v>
      </c>
      <c r="I359" s="208"/>
      <c r="J359" s="207">
        <f>ROUND(I359*H359,3)</f>
        <v>0</v>
      </c>
      <c r="K359" s="209"/>
      <c r="L359" s="39"/>
      <c r="M359" s="210" t="s">
        <v>1</v>
      </c>
      <c r="N359" s="211" t="s">
        <v>42</v>
      </c>
      <c r="O359" s="71"/>
      <c r="P359" s="212">
        <f>O359*H359</f>
        <v>0</v>
      </c>
      <c r="Q359" s="212">
        <v>0</v>
      </c>
      <c r="R359" s="212">
        <f>Q359*H359</f>
        <v>0</v>
      </c>
      <c r="S359" s="212">
        <v>0</v>
      </c>
      <c r="T359" s="213">
        <f>S359*H359</f>
        <v>0</v>
      </c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R359" s="214" t="s">
        <v>227</v>
      </c>
      <c r="AT359" s="214" t="s">
        <v>128</v>
      </c>
      <c r="AU359" s="214" t="s">
        <v>81</v>
      </c>
      <c r="AY359" s="17" t="s">
        <v>127</v>
      </c>
      <c r="BE359" s="215">
        <f>IF(N359="základná",J359,0)</f>
        <v>0</v>
      </c>
      <c r="BF359" s="215">
        <f>IF(N359="znížená",J359,0)</f>
        <v>0</v>
      </c>
      <c r="BG359" s="215">
        <f>IF(N359="zákl. prenesená",J359,0)</f>
        <v>0</v>
      </c>
      <c r="BH359" s="215">
        <f>IF(N359="zníž. prenesená",J359,0)</f>
        <v>0</v>
      </c>
      <c r="BI359" s="215">
        <f>IF(N359="nulová",J359,0)</f>
        <v>0</v>
      </c>
      <c r="BJ359" s="17" t="s">
        <v>106</v>
      </c>
      <c r="BK359" s="216">
        <f>ROUND(I359*H359,3)</f>
        <v>0</v>
      </c>
      <c r="BL359" s="17" t="s">
        <v>227</v>
      </c>
      <c r="BM359" s="214" t="s">
        <v>524</v>
      </c>
    </row>
    <row r="360" spans="1:65" s="2" customFormat="1" ht="36" customHeight="1">
      <c r="A360" s="34"/>
      <c r="B360" s="35"/>
      <c r="C360" s="203" t="s">
        <v>525</v>
      </c>
      <c r="D360" s="203" t="s">
        <v>128</v>
      </c>
      <c r="E360" s="204" t="s">
        <v>526</v>
      </c>
      <c r="F360" s="205" t="s">
        <v>527</v>
      </c>
      <c r="G360" s="206" t="s">
        <v>146</v>
      </c>
      <c r="H360" s="207">
        <v>97.962999999999994</v>
      </c>
      <c r="I360" s="208"/>
      <c r="J360" s="207">
        <f>ROUND(I360*H360,3)</f>
        <v>0</v>
      </c>
      <c r="K360" s="209"/>
      <c r="L360" s="39"/>
      <c r="M360" s="210" t="s">
        <v>1</v>
      </c>
      <c r="N360" s="211" t="s">
        <v>42</v>
      </c>
      <c r="O360" s="71"/>
      <c r="P360" s="212">
        <f>O360*H360</f>
        <v>0</v>
      </c>
      <c r="Q360" s="212">
        <v>0</v>
      </c>
      <c r="R360" s="212">
        <f>Q360*H360</f>
        <v>0</v>
      </c>
      <c r="S360" s="212">
        <v>0</v>
      </c>
      <c r="T360" s="213">
        <f>S360*H360</f>
        <v>0</v>
      </c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R360" s="214" t="s">
        <v>227</v>
      </c>
      <c r="AT360" s="214" t="s">
        <v>128</v>
      </c>
      <c r="AU360" s="214" t="s">
        <v>81</v>
      </c>
      <c r="AY360" s="17" t="s">
        <v>127</v>
      </c>
      <c r="BE360" s="215">
        <f>IF(N360="základná",J360,0)</f>
        <v>0</v>
      </c>
      <c r="BF360" s="215">
        <f>IF(N360="znížená",J360,0)</f>
        <v>0</v>
      </c>
      <c r="BG360" s="215">
        <f>IF(N360="zákl. prenesená",J360,0)</f>
        <v>0</v>
      </c>
      <c r="BH360" s="215">
        <f>IF(N360="zníž. prenesená",J360,0)</f>
        <v>0</v>
      </c>
      <c r="BI360" s="215">
        <f>IF(N360="nulová",J360,0)</f>
        <v>0</v>
      </c>
      <c r="BJ360" s="17" t="s">
        <v>106</v>
      </c>
      <c r="BK360" s="216">
        <f>ROUND(I360*H360,3)</f>
        <v>0</v>
      </c>
      <c r="BL360" s="17" t="s">
        <v>227</v>
      </c>
      <c r="BM360" s="214" t="s">
        <v>528</v>
      </c>
    </row>
    <row r="361" spans="1:65" s="13" customFormat="1" ht="11.25">
      <c r="B361" s="228"/>
      <c r="C361" s="229"/>
      <c r="D361" s="219" t="s">
        <v>134</v>
      </c>
      <c r="E361" s="230" t="s">
        <v>1</v>
      </c>
      <c r="F361" s="231" t="s">
        <v>529</v>
      </c>
      <c r="G361" s="229"/>
      <c r="H361" s="232">
        <v>28.12</v>
      </c>
      <c r="I361" s="233"/>
      <c r="J361" s="229"/>
      <c r="K361" s="229"/>
      <c r="L361" s="234"/>
      <c r="M361" s="235"/>
      <c r="N361" s="236"/>
      <c r="O361" s="236"/>
      <c r="P361" s="236"/>
      <c r="Q361" s="236"/>
      <c r="R361" s="236"/>
      <c r="S361" s="236"/>
      <c r="T361" s="237"/>
      <c r="AT361" s="238" t="s">
        <v>134</v>
      </c>
      <c r="AU361" s="238" t="s">
        <v>81</v>
      </c>
      <c r="AV361" s="13" t="s">
        <v>106</v>
      </c>
      <c r="AW361" s="13" t="s">
        <v>31</v>
      </c>
      <c r="AX361" s="13" t="s">
        <v>76</v>
      </c>
      <c r="AY361" s="238" t="s">
        <v>127</v>
      </c>
    </row>
    <row r="362" spans="1:65" s="13" customFormat="1" ht="22.5">
      <c r="B362" s="228"/>
      <c r="C362" s="229"/>
      <c r="D362" s="219" t="s">
        <v>134</v>
      </c>
      <c r="E362" s="230" t="s">
        <v>1</v>
      </c>
      <c r="F362" s="231" t="s">
        <v>530</v>
      </c>
      <c r="G362" s="229"/>
      <c r="H362" s="232">
        <v>69.843000000000004</v>
      </c>
      <c r="I362" s="233"/>
      <c r="J362" s="229"/>
      <c r="K362" s="229"/>
      <c r="L362" s="234"/>
      <c r="M362" s="235"/>
      <c r="N362" s="236"/>
      <c r="O362" s="236"/>
      <c r="P362" s="236"/>
      <c r="Q362" s="236"/>
      <c r="R362" s="236"/>
      <c r="S362" s="236"/>
      <c r="T362" s="237"/>
      <c r="AT362" s="238" t="s">
        <v>134</v>
      </c>
      <c r="AU362" s="238" t="s">
        <v>81</v>
      </c>
      <c r="AV362" s="13" t="s">
        <v>106</v>
      </c>
      <c r="AW362" s="13" t="s">
        <v>31</v>
      </c>
      <c r="AX362" s="13" t="s">
        <v>76</v>
      </c>
      <c r="AY362" s="238" t="s">
        <v>127</v>
      </c>
    </row>
    <row r="363" spans="1:65" s="14" customFormat="1" ht="11.25">
      <c r="B363" s="239"/>
      <c r="C363" s="240"/>
      <c r="D363" s="219" t="s">
        <v>134</v>
      </c>
      <c r="E363" s="241" t="s">
        <v>1</v>
      </c>
      <c r="F363" s="242" t="s">
        <v>137</v>
      </c>
      <c r="G363" s="240"/>
      <c r="H363" s="243">
        <v>97.962999999999994</v>
      </c>
      <c r="I363" s="244"/>
      <c r="J363" s="240"/>
      <c r="K363" s="240"/>
      <c r="L363" s="245"/>
      <c r="M363" s="246"/>
      <c r="N363" s="247"/>
      <c r="O363" s="247"/>
      <c r="P363" s="247"/>
      <c r="Q363" s="247"/>
      <c r="R363" s="247"/>
      <c r="S363" s="247"/>
      <c r="T363" s="248"/>
      <c r="AT363" s="249" t="s">
        <v>134</v>
      </c>
      <c r="AU363" s="249" t="s">
        <v>81</v>
      </c>
      <c r="AV363" s="14" t="s">
        <v>132</v>
      </c>
      <c r="AW363" s="14" t="s">
        <v>31</v>
      </c>
      <c r="AX363" s="14" t="s">
        <v>81</v>
      </c>
      <c r="AY363" s="249" t="s">
        <v>127</v>
      </c>
    </row>
    <row r="364" spans="1:65" s="11" customFormat="1" ht="25.9" customHeight="1">
      <c r="B364" s="189"/>
      <c r="C364" s="190"/>
      <c r="D364" s="191" t="s">
        <v>75</v>
      </c>
      <c r="E364" s="192" t="s">
        <v>531</v>
      </c>
      <c r="F364" s="192" t="s">
        <v>532</v>
      </c>
      <c r="G364" s="190"/>
      <c r="H364" s="190"/>
      <c r="I364" s="193"/>
      <c r="J364" s="194">
        <f>BK364</f>
        <v>0</v>
      </c>
      <c r="K364" s="190"/>
      <c r="L364" s="195"/>
      <c r="M364" s="196"/>
      <c r="N364" s="197"/>
      <c r="O364" s="197"/>
      <c r="P364" s="198">
        <f>SUM(P365:P376)</f>
        <v>0</v>
      </c>
      <c r="Q364" s="197"/>
      <c r="R364" s="198">
        <f>SUM(R365:R376)</f>
        <v>0</v>
      </c>
      <c r="S364" s="197"/>
      <c r="T364" s="199">
        <f>SUM(T365:T376)</f>
        <v>0</v>
      </c>
      <c r="AR364" s="200" t="s">
        <v>106</v>
      </c>
      <c r="AT364" s="201" t="s">
        <v>75</v>
      </c>
      <c r="AU364" s="201" t="s">
        <v>76</v>
      </c>
      <c r="AY364" s="200" t="s">
        <v>127</v>
      </c>
      <c r="BK364" s="202">
        <f>SUM(BK365:BK376)</f>
        <v>0</v>
      </c>
    </row>
    <row r="365" spans="1:65" s="2" customFormat="1" ht="16.5" customHeight="1">
      <c r="A365" s="34"/>
      <c r="B365" s="35"/>
      <c r="C365" s="203" t="s">
        <v>533</v>
      </c>
      <c r="D365" s="203" t="s">
        <v>128</v>
      </c>
      <c r="E365" s="204" t="s">
        <v>534</v>
      </c>
      <c r="F365" s="205" t="s">
        <v>535</v>
      </c>
      <c r="G365" s="206" t="s">
        <v>146</v>
      </c>
      <c r="H365" s="207">
        <v>545.33399999999995</v>
      </c>
      <c r="I365" s="208"/>
      <c r="J365" s="207">
        <f>ROUND(I365*H365,3)</f>
        <v>0</v>
      </c>
      <c r="K365" s="209"/>
      <c r="L365" s="39"/>
      <c r="M365" s="210" t="s">
        <v>1</v>
      </c>
      <c r="N365" s="211" t="s">
        <v>42</v>
      </c>
      <c r="O365" s="71"/>
      <c r="P365" s="212">
        <f>O365*H365</f>
        <v>0</v>
      </c>
      <c r="Q365" s="212">
        <v>0</v>
      </c>
      <c r="R365" s="212">
        <f>Q365*H365</f>
        <v>0</v>
      </c>
      <c r="S365" s="212">
        <v>0</v>
      </c>
      <c r="T365" s="213">
        <f>S365*H365</f>
        <v>0</v>
      </c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R365" s="214" t="s">
        <v>227</v>
      </c>
      <c r="AT365" s="214" t="s">
        <v>128</v>
      </c>
      <c r="AU365" s="214" t="s">
        <v>81</v>
      </c>
      <c r="AY365" s="17" t="s">
        <v>127</v>
      </c>
      <c r="BE365" s="215">
        <f>IF(N365="základná",J365,0)</f>
        <v>0</v>
      </c>
      <c r="BF365" s="215">
        <f>IF(N365="znížená",J365,0)</f>
        <v>0</v>
      </c>
      <c r="BG365" s="215">
        <f>IF(N365="zákl. prenesená",J365,0)</f>
        <v>0</v>
      </c>
      <c r="BH365" s="215">
        <f>IF(N365="zníž. prenesená",J365,0)</f>
        <v>0</v>
      </c>
      <c r="BI365" s="215">
        <f>IF(N365="nulová",J365,0)</f>
        <v>0</v>
      </c>
      <c r="BJ365" s="17" t="s">
        <v>106</v>
      </c>
      <c r="BK365" s="216">
        <f>ROUND(I365*H365,3)</f>
        <v>0</v>
      </c>
      <c r="BL365" s="17" t="s">
        <v>227</v>
      </c>
      <c r="BM365" s="214" t="s">
        <v>536</v>
      </c>
    </row>
    <row r="366" spans="1:65" s="2" customFormat="1" ht="36" customHeight="1">
      <c r="A366" s="34"/>
      <c r="B366" s="35"/>
      <c r="C366" s="203" t="s">
        <v>537</v>
      </c>
      <c r="D366" s="203" t="s">
        <v>128</v>
      </c>
      <c r="E366" s="204" t="s">
        <v>538</v>
      </c>
      <c r="F366" s="205" t="s">
        <v>539</v>
      </c>
      <c r="G366" s="206" t="s">
        <v>146</v>
      </c>
      <c r="H366" s="207">
        <v>545.33399999999995</v>
      </c>
      <c r="I366" s="208"/>
      <c r="J366" s="207">
        <f>ROUND(I366*H366,3)</f>
        <v>0</v>
      </c>
      <c r="K366" s="209"/>
      <c r="L366" s="39"/>
      <c r="M366" s="210" t="s">
        <v>1</v>
      </c>
      <c r="N366" s="211" t="s">
        <v>42</v>
      </c>
      <c r="O366" s="71"/>
      <c r="P366" s="212">
        <f>O366*H366</f>
        <v>0</v>
      </c>
      <c r="Q366" s="212">
        <v>0</v>
      </c>
      <c r="R366" s="212">
        <f>Q366*H366</f>
        <v>0</v>
      </c>
      <c r="S366" s="212">
        <v>0</v>
      </c>
      <c r="T366" s="213">
        <f>S366*H366</f>
        <v>0</v>
      </c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R366" s="214" t="s">
        <v>227</v>
      </c>
      <c r="AT366" s="214" t="s">
        <v>128</v>
      </c>
      <c r="AU366" s="214" t="s">
        <v>81</v>
      </c>
      <c r="AY366" s="17" t="s">
        <v>127</v>
      </c>
      <c r="BE366" s="215">
        <f>IF(N366="základná",J366,0)</f>
        <v>0</v>
      </c>
      <c r="BF366" s="215">
        <f>IF(N366="znížená",J366,0)</f>
        <v>0</v>
      </c>
      <c r="BG366" s="215">
        <f>IF(N366="zákl. prenesená",J366,0)</f>
        <v>0</v>
      </c>
      <c r="BH366" s="215">
        <f>IF(N366="zníž. prenesená",J366,0)</f>
        <v>0</v>
      </c>
      <c r="BI366" s="215">
        <f>IF(N366="nulová",J366,0)</f>
        <v>0</v>
      </c>
      <c r="BJ366" s="17" t="s">
        <v>106</v>
      </c>
      <c r="BK366" s="216">
        <f>ROUND(I366*H366,3)</f>
        <v>0</v>
      </c>
      <c r="BL366" s="17" t="s">
        <v>227</v>
      </c>
      <c r="BM366" s="214" t="s">
        <v>540</v>
      </c>
    </row>
    <row r="367" spans="1:65" s="12" customFormat="1" ht="11.25">
      <c r="B367" s="217"/>
      <c r="C367" s="218"/>
      <c r="D367" s="219" t="s">
        <v>134</v>
      </c>
      <c r="E367" s="220" t="s">
        <v>1</v>
      </c>
      <c r="F367" s="221" t="s">
        <v>541</v>
      </c>
      <c r="G367" s="218"/>
      <c r="H367" s="220" t="s">
        <v>1</v>
      </c>
      <c r="I367" s="222"/>
      <c r="J367" s="218"/>
      <c r="K367" s="218"/>
      <c r="L367" s="223"/>
      <c r="M367" s="224"/>
      <c r="N367" s="225"/>
      <c r="O367" s="225"/>
      <c r="P367" s="225"/>
      <c r="Q367" s="225"/>
      <c r="R367" s="225"/>
      <c r="S367" s="225"/>
      <c r="T367" s="226"/>
      <c r="AT367" s="227" t="s">
        <v>134</v>
      </c>
      <c r="AU367" s="227" t="s">
        <v>81</v>
      </c>
      <c r="AV367" s="12" t="s">
        <v>81</v>
      </c>
      <c r="AW367" s="12" t="s">
        <v>31</v>
      </c>
      <c r="AX367" s="12" t="s">
        <v>76</v>
      </c>
      <c r="AY367" s="227" t="s">
        <v>127</v>
      </c>
    </row>
    <row r="368" spans="1:65" s="13" customFormat="1" ht="22.5">
      <c r="B368" s="228"/>
      <c r="C368" s="229"/>
      <c r="D368" s="219" t="s">
        <v>134</v>
      </c>
      <c r="E368" s="230" t="s">
        <v>1</v>
      </c>
      <c r="F368" s="231" t="s">
        <v>542</v>
      </c>
      <c r="G368" s="229"/>
      <c r="H368" s="232">
        <v>107.7</v>
      </c>
      <c r="I368" s="233"/>
      <c r="J368" s="229"/>
      <c r="K368" s="229"/>
      <c r="L368" s="234"/>
      <c r="M368" s="235"/>
      <c r="N368" s="236"/>
      <c r="O368" s="236"/>
      <c r="P368" s="236"/>
      <c r="Q368" s="236"/>
      <c r="R368" s="236"/>
      <c r="S368" s="236"/>
      <c r="T368" s="237"/>
      <c r="AT368" s="238" t="s">
        <v>134</v>
      </c>
      <c r="AU368" s="238" t="s">
        <v>81</v>
      </c>
      <c r="AV368" s="13" t="s">
        <v>106</v>
      </c>
      <c r="AW368" s="13" t="s">
        <v>31</v>
      </c>
      <c r="AX368" s="13" t="s">
        <v>76</v>
      </c>
      <c r="AY368" s="238" t="s">
        <v>127</v>
      </c>
    </row>
    <row r="369" spans="1:65" s="13" customFormat="1" ht="11.25">
      <c r="B369" s="228"/>
      <c r="C369" s="229"/>
      <c r="D369" s="219" t="s">
        <v>134</v>
      </c>
      <c r="E369" s="230" t="s">
        <v>1</v>
      </c>
      <c r="F369" s="231" t="s">
        <v>543</v>
      </c>
      <c r="G369" s="229"/>
      <c r="H369" s="232">
        <v>8.0220000000000002</v>
      </c>
      <c r="I369" s="233"/>
      <c r="J369" s="229"/>
      <c r="K369" s="229"/>
      <c r="L369" s="234"/>
      <c r="M369" s="235"/>
      <c r="N369" s="236"/>
      <c r="O369" s="236"/>
      <c r="P369" s="236"/>
      <c r="Q369" s="236"/>
      <c r="R369" s="236"/>
      <c r="S369" s="236"/>
      <c r="T369" s="237"/>
      <c r="AT369" s="238" t="s">
        <v>134</v>
      </c>
      <c r="AU369" s="238" t="s">
        <v>81</v>
      </c>
      <c r="AV369" s="13" t="s">
        <v>106</v>
      </c>
      <c r="AW369" s="13" t="s">
        <v>31</v>
      </c>
      <c r="AX369" s="13" t="s">
        <v>76</v>
      </c>
      <c r="AY369" s="238" t="s">
        <v>127</v>
      </c>
    </row>
    <row r="370" spans="1:65" s="13" customFormat="1" ht="11.25">
      <c r="B370" s="228"/>
      <c r="C370" s="229"/>
      <c r="D370" s="219" t="s">
        <v>134</v>
      </c>
      <c r="E370" s="230" t="s">
        <v>1</v>
      </c>
      <c r="F370" s="231" t="s">
        <v>543</v>
      </c>
      <c r="G370" s="229"/>
      <c r="H370" s="232">
        <v>8.0220000000000002</v>
      </c>
      <c r="I370" s="233"/>
      <c r="J370" s="229"/>
      <c r="K370" s="229"/>
      <c r="L370" s="234"/>
      <c r="M370" s="235"/>
      <c r="N370" s="236"/>
      <c r="O370" s="236"/>
      <c r="P370" s="236"/>
      <c r="Q370" s="236"/>
      <c r="R370" s="236"/>
      <c r="S370" s="236"/>
      <c r="T370" s="237"/>
      <c r="AT370" s="238" t="s">
        <v>134</v>
      </c>
      <c r="AU370" s="238" t="s">
        <v>81</v>
      </c>
      <c r="AV370" s="13" t="s">
        <v>106</v>
      </c>
      <c r="AW370" s="13" t="s">
        <v>31</v>
      </c>
      <c r="AX370" s="13" t="s">
        <v>76</v>
      </c>
      <c r="AY370" s="238" t="s">
        <v>127</v>
      </c>
    </row>
    <row r="371" spans="1:65" s="13" customFormat="1" ht="11.25">
      <c r="B371" s="228"/>
      <c r="C371" s="229"/>
      <c r="D371" s="219" t="s">
        <v>134</v>
      </c>
      <c r="E371" s="230" t="s">
        <v>1</v>
      </c>
      <c r="F371" s="231" t="s">
        <v>544</v>
      </c>
      <c r="G371" s="229"/>
      <c r="H371" s="232">
        <v>110.47</v>
      </c>
      <c r="I371" s="233"/>
      <c r="J371" s="229"/>
      <c r="K371" s="229"/>
      <c r="L371" s="234"/>
      <c r="M371" s="235"/>
      <c r="N371" s="236"/>
      <c r="O371" s="236"/>
      <c r="P371" s="236"/>
      <c r="Q371" s="236"/>
      <c r="R371" s="236"/>
      <c r="S371" s="236"/>
      <c r="T371" s="237"/>
      <c r="AT371" s="238" t="s">
        <v>134</v>
      </c>
      <c r="AU371" s="238" t="s">
        <v>81</v>
      </c>
      <c r="AV371" s="13" t="s">
        <v>106</v>
      </c>
      <c r="AW371" s="13" t="s">
        <v>31</v>
      </c>
      <c r="AX371" s="13" t="s">
        <v>76</v>
      </c>
      <c r="AY371" s="238" t="s">
        <v>127</v>
      </c>
    </row>
    <row r="372" spans="1:65" s="13" customFormat="1" ht="11.25">
      <c r="B372" s="228"/>
      <c r="C372" s="229"/>
      <c r="D372" s="219" t="s">
        <v>134</v>
      </c>
      <c r="E372" s="230" t="s">
        <v>1</v>
      </c>
      <c r="F372" s="231" t="s">
        <v>545</v>
      </c>
      <c r="G372" s="229"/>
      <c r="H372" s="232">
        <v>311.12</v>
      </c>
      <c r="I372" s="233"/>
      <c r="J372" s="229"/>
      <c r="K372" s="229"/>
      <c r="L372" s="234"/>
      <c r="M372" s="235"/>
      <c r="N372" s="236"/>
      <c r="O372" s="236"/>
      <c r="P372" s="236"/>
      <c r="Q372" s="236"/>
      <c r="R372" s="236"/>
      <c r="S372" s="236"/>
      <c r="T372" s="237"/>
      <c r="AT372" s="238" t="s">
        <v>134</v>
      </c>
      <c r="AU372" s="238" t="s">
        <v>81</v>
      </c>
      <c r="AV372" s="13" t="s">
        <v>106</v>
      </c>
      <c r="AW372" s="13" t="s">
        <v>31</v>
      </c>
      <c r="AX372" s="13" t="s">
        <v>76</v>
      </c>
      <c r="AY372" s="238" t="s">
        <v>127</v>
      </c>
    </row>
    <row r="373" spans="1:65" s="14" customFormat="1" ht="11.25">
      <c r="B373" s="239"/>
      <c r="C373" s="240"/>
      <c r="D373" s="219" t="s">
        <v>134</v>
      </c>
      <c r="E373" s="241" t="s">
        <v>1</v>
      </c>
      <c r="F373" s="242" t="s">
        <v>137</v>
      </c>
      <c r="G373" s="240"/>
      <c r="H373" s="243">
        <v>545.33399999999995</v>
      </c>
      <c r="I373" s="244"/>
      <c r="J373" s="240"/>
      <c r="K373" s="240"/>
      <c r="L373" s="245"/>
      <c r="M373" s="246"/>
      <c r="N373" s="247"/>
      <c r="O373" s="247"/>
      <c r="P373" s="247"/>
      <c r="Q373" s="247"/>
      <c r="R373" s="247"/>
      <c r="S373" s="247"/>
      <c r="T373" s="248"/>
      <c r="AT373" s="249" t="s">
        <v>134</v>
      </c>
      <c r="AU373" s="249" t="s">
        <v>81</v>
      </c>
      <c r="AV373" s="14" t="s">
        <v>132</v>
      </c>
      <c r="AW373" s="14" t="s">
        <v>31</v>
      </c>
      <c r="AX373" s="14" t="s">
        <v>81</v>
      </c>
      <c r="AY373" s="249" t="s">
        <v>127</v>
      </c>
    </row>
    <row r="374" spans="1:65" s="2" customFormat="1" ht="24" customHeight="1">
      <c r="A374" s="34"/>
      <c r="B374" s="35"/>
      <c r="C374" s="203" t="s">
        <v>546</v>
      </c>
      <c r="D374" s="203" t="s">
        <v>128</v>
      </c>
      <c r="E374" s="204" t="s">
        <v>547</v>
      </c>
      <c r="F374" s="205" t="s">
        <v>548</v>
      </c>
      <c r="G374" s="206" t="s">
        <v>146</v>
      </c>
      <c r="H374" s="207">
        <v>168</v>
      </c>
      <c r="I374" s="208"/>
      <c r="J374" s="207">
        <f>ROUND(I374*H374,3)</f>
        <v>0</v>
      </c>
      <c r="K374" s="209"/>
      <c r="L374" s="39"/>
      <c r="M374" s="210" t="s">
        <v>1</v>
      </c>
      <c r="N374" s="211" t="s">
        <v>42</v>
      </c>
      <c r="O374" s="71"/>
      <c r="P374" s="212">
        <f>O374*H374</f>
        <v>0</v>
      </c>
      <c r="Q374" s="212">
        <v>0</v>
      </c>
      <c r="R374" s="212">
        <f>Q374*H374</f>
        <v>0</v>
      </c>
      <c r="S374" s="212">
        <v>0</v>
      </c>
      <c r="T374" s="213">
        <f>S374*H374</f>
        <v>0</v>
      </c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R374" s="214" t="s">
        <v>227</v>
      </c>
      <c r="AT374" s="214" t="s">
        <v>128</v>
      </c>
      <c r="AU374" s="214" t="s">
        <v>81</v>
      </c>
      <c r="AY374" s="17" t="s">
        <v>127</v>
      </c>
      <c r="BE374" s="215">
        <f>IF(N374="základná",J374,0)</f>
        <v>0</v>
      </c>
      <c r="BF374" s="215">
        <f>IF(N374="znížená",J374,0)</f>
        <v>0</v>
      </c>
      <c r="BG374" s="215">
        <f>IF(N374="zákl. prenesená",J374,0)</f>
        <v>0</v>
      </c>
      <c r="BH374" s="215">
        <f>IF(N374="zníž. prenesená",J374,0)</f>
        <v>0</v>
      </c>
      <c r="BI374" s="215">
        <f>IF(N374="nulová",J374,0)</f>
        <v>0</v>
      </c>
      <c r="BJ374" s="17" t="s">
        <v>106</v>
      </c>
      <c r="BK374" s="216">
        <f>ROUND(I374*H374,3)</f>
        <v>0</v>
      </c>
      <c r="BL374" s="17" t="s">
        <v>227</v>
      </c>
      <c r="BM374" s="214" t="s">
        <v>549</v>
      </c>
    </row>
    <row r="375" spans="1:65" s="13" customFormat="1" ht="11.25">
      <c r="B375" s="228"/>
      <c r="C375" s="229"/>
      <c r="D375" s="219" t="s">
        <v>134</v>
      </c>
      <c r="E375" s="230" t="s">
        <v>1</v>
      </c>
      <c r="F375" s="231" t="s">
        <v>550</v>
      </c>
      <c r="G375" s="229"/>
      <c r="H375" s="232">
        <v>168</v>
      </c>
      <c r="I375" s="233"/>
      <c r="J375" s="229"/>
      <c r="K375" s="229"/>
      <c r="L375" s="234"/>
      <c r="M375" s="235"/>
      <c r="N375" s="236"/>
      <c r="O375" s="236"/>
      <c r="P375" s="236"/>
      <c r="Q375" s="236"/>
      <c r="R375" s="236"/>
      <c r="S375" s="236"/>
      <c r="T375" s="237"/>
      <c r="AT375" s="238" t="s">
        <v>134</v>
      </c>
      <c r="AU375" s="238" t="s">
        <v>81</v>
      </c>
      <c r="AV375" s="13" t="s">
        <v>106</v>
      </c>
      <c r="AW375" s="13" t="s">
        <v>31</v>
      </c>
      <c r="AX375" s="13" t="s">
        <v>76</v>
      </c>
      <c r="AY375" s="238" t="s">
        <v>127</v>
      </c>
    </row>
    <row r="376" spans="1:65" s="14" customFormat="1" ht="11.25">
      <c r="B376" s="239"/>
      <c r="C376" s="240"/>
      <c r="D376" s="219" t="s">
        <v>134</v>
      </c>
      <c r="E376" s="241" t="s">
        <v>1</v>
      </c>
      <c r="F376" s="242" t="s">
        <v>137</v>
      </c>
      <c r="G376" s="240"/>
      <c r="H376" s="243">
        <v>168</v>
      </c>
      <c r="I376" s="244"/>
      <c r="J376" s="240"/>
      <c r="K376" s="240"/>
      <c r="L376" s="245"/>
      <c r="M376" s="246"/>
      <c r="N376" s="247"/>
      <c r="O376" s="247"/>
      <c r="P376" s="247"/>
      <c r="Q376" s="247"/>
      <c r="R376" s="247"/>
      <c r="S376" s="247"/>
      <c r="T376" s="248"/>
      <c r="AT376" s="249" t="s">
        <v>134</v>
      </c>
      <c r="AU376" s="249" t="s">
        <v>81</v>
      </c>
      <c r="AV376" s="14" t="s">
        <v>132</v>
      </c>
      <c r="AW376" s="14" t="s">
        <v>31</v>
      </c>
      <c r="AX376" s="14" t="s">
        <v>81</v>
      </c>
      <c r="AY376" s="249" t="s">
        <v>127</v>
      </c>
    </row>
    <row r="377" spans="1:65" s="11" customFormat="1" ht="25.9" customHeight="1">
      <c r="B377" s="189"/>
      <c r="C377" s="190"/>
      <c r="D377" s="191" t="s">
        <v>75</v>
      </c>
      <c r="E377" s="192" t="s">
        <v>551</v>
      </c>
      <c r="F377" s="192" t="s">
        <v>552</v>
      </c>
      <c r="G377" s="190"/>
      <c r="H377" s="190"/>
      <c r="I377" s="193"/>
      <c r="J377" s="194">
        <f>BK377</f>
        <v>0</v>
      </c>
      <c r="K377" s="190"/>
      <c r="L377" s="195"/>
      <c r="M377" s="196"/>
      <c r="N377" s="197"/>
      <c r="O377" s="197"/>
      <c r="P377" s="198">
        <f>P378</f>
        <v>0</v>
      </c>
      <c r="Q377" s="197"/>
      <c r="R377" s="198">
        <f>R378</f>
        <v>0</v>
      </c>
      <c r="S377" s="197"/>
      <c r="T377" s="199">
        <f>T378</f>
        <v>0</v>
      </c>
      <c r="AR377" s="200" t="s">
        <v>143</v>
      </c>
      <c r="AT377" s="201" t="s">
        <v>75</v>
      </c>
      <c r="AU377" s="201" t="s">
        <v>76</v>
      </c>
      <c r="AY377" s="200" t="s">
        <v>127</v>
      </c>
      <c r="BK377" s="202">
        <f>BK378</f>
        <v>0</v>
      </c>
    </row>
    <row r="378" spans="1:65" s="2" customFormat="1" ht="16.5" customHeight="1">
      <c r="A378" s="34"/>
      <c r="B378" s="35"/>
      <c r="C378" s="203" t="s">
        <v>553</v>
      </c>
      <c r="D378" s="203" t="s">
        <v>128</v>
      </c>
      <c r="E378" s="204" t="s">
        <v>554</v>
      </c>
      <c r="F378" s="205" t="s">
        <v>555</v>
      </c>
      <c r="G378" s="206" t="s">
        <v>556</v>
      </c>
      <c r="H378" s="207">
        <v>1</v>
      </c>
      <c r="I378" s="208"/>
      <c r="J378" s="207">
        <f>ROUND(I378*H378,3)</f>
        <v>0</v>
      </c>
      <c r="K378" s="209"/>
      <c r="L378" s="39"/>
      <c r="M378" s="210" t="s">
        <v>1</v>
      </c>
      <c r="N378" s="211" t="s">
        <v>42</v>
      </c>
      <c r="O378" s="71"/>
      <c r="P378" s="212">
        <f>O378*H378</f>
        <v>0</v>
      </c>
      <c r="Q378" s="212">
        <v>0</v>
      </c>
      <c r="R378" s="212">
        <f>Q378*H378</f>
        <v>0</v>
      </c>
      <c r="S378" s="212">
        <v>0</v>
      </c>
      <c r="T378" s="213">
        <f>S378*H378</f>
        <v>0</v>
      </c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R378" s="214" t="s">
        <v>473</v>
      </c>
      <c r="AT378" s="214" t="s">
        <v>128</v>
      </c>
      <c r="AU378" s="214" t="s">
        <v>81</v>
      </c>
      <c r="AY378" s="17" t="s">
        <v>127</v>
      </c>
      <c r="BE378" s="215">
        <f>IF(N378="základná",J378,0)</f>
        <v>0</v>
      </c>
      <c r="BF378" s="215">
        <f>IF(N378="znížená",J378,0)</f>
        <v>0</v>
      </c>
      <c r="BG378" s="215">
        <f>IF(N378="zákl. prenesená",J378,0)</f>
        <v>0</v>
      </c>
      <c r="BH378" s="215">
        <f>IF(N378="zníž. prenesená",J378,0)</f>
        <v>0</v>
      </c>
      <c r="BI378" s="215">
        <f>IF(N378="nulová",J378,0)</f>
        <v>0</v>
      </c>
      <c r="BJ378" s="17" t="s">
        <v>106</v>
      </c>
      <c r="BK378" s="216">
        <f>ROUND(I378*H378,3)</f>
        <v>0</v>
      </c>
      <c r="BL378" s="17" t="s">
        <v>473</v>
      </c>
      <c r="BM378" s="214" t="s">
        <v>557</v>
      </c>
    </row>
    <row r="379" spans="1:65" s="11" customFormat="1" ht="25.9" customHeight="1">
      <c r="B379" s="189"/>
      <c r="C379" s="190"/>
      <c r="D379" s="191" t="s">
        <v>75</v>
      </c>
      <c r="E379" s="192" t="s">
        <v>558</v>
      </c>
      <c r="F379" s="192" t="s">
        <v>559</v>
      </c>
      <c r="G379" s="190"/>
      <c r="H379" s="190"/>
      <c r="I379" s="193"/>
      <c r="J379" s="194">
        <f>BK379</f>
        <v>0</v>
      </c>
      <c r="K379" s="190"/>
      <c r="L379" s="195"/>
      <c r="M379" s="196"/>
      <c r="N379" s="197"/>
      <c r="O379" s="197"/>
      <c r="P379" s="198">
        <f>P380</f>
        <v>0</v>
      </c>
      <c r="Q379" s="197"/>
      <c r="R379" s="198">
        <f>R380</f>
        <v>0</v>
      </c>
      <c r="S379" s="197"/>
      <c r="T379" s="199">
        <f>T380</f>
        <v>0</v>
      </c>
      <c r="AR379" s="200" t="s">
        <v>143</v>
      </c>
      <c r="AT379" s="201" t="s">
        <v>75</v>
      </c>
      <c r="AU379" s="201" t="s">
        <v>76</v>
      </c>
      <c r="AY379" s="200" t="s">
        <v>127</v>
      </c>
      <c r="BK379" s="202">
        <f>BK380</f>
        <v>0</v>
      </c>
    </row>
    <row r="380" spans="1:65" s="2" customFormat="1" ht="24" customHeight="1">
      <c r="A380" s="34"/>
      <c r="B380" s="35"/>
      <c r="C380" s="203" t="s">
        <v>560</v>
      </c>
      <c r="D380" s="203" t="s">
        <v>128</v>
      </c>
      <c r="E380" s="204" t="s">
        <v>561</v>
      </c>
      <c r="F380" s="205" t="s">
        <v>562</v>
      </c>
      <c r="G380" s="206" t="s">
        <v>160</v>
      </c>
      <c r="H380" s="207">
        <v>1</v>
      </c>
      <c r="I380" s="208"/>
      <c r="J380" s="207">
        <f>ROUND(I380*H380,3)</f>
        <v>0</v>
      </c>
      <c r="K380" s="209"/>
      <c r="L380" s="39"/>
      <c r="M380" s="271" t="s">
        <v>1</v>
      </c>
      <c r="N380" s="272" t="s">
        <v>42</v>
      </c>
      <c r="O380" s="273"/>
      <c r="P380" s="274">
        <f>O380*H380</f>
        <v>0</v>
      </c>
      <c r="Q380" s="274">
        <v>0</v>
      </c>
      <c r="R380" s="274">
        <f>Q380*H380</f>
        <v>0</v>
      </c>
      <c r="S380" s="274">
        <v>0</v>
      </c>
      <c r="T380" s="275">
        <f>S380*H380</f>
        <v>0</v>
      </c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R380" s="214" t="s">
        <v>473</v>
      </c>
      <c r="AT380" s="214" t="s">
        <v>128</v>
      </c>
      <c r="AU380" s="214" t="s">
        <v>81</v>
      </c>
      <c r="AY380" s="17" t="s">
        <v>127</v>
      </c>
      <c r="BE380" s="215">
        <f>IF(N380="základná",J380,0)</f>
        <v>0</v>
      </c>
      <c r="BF380" s="215">
        <f>IF(N380="znížená",J380,0)</f>
        <v>0</v>
      </c>
      <c r="BG380" s="215">
        <f>IF(N380="zákl. prenesená",J380,0)</f>
        <v>0</v>
      </c>
      <c r="BH380" s="215">
        <f>IF(N380="zníž. prenesená",J380,0)</f>
        <v>0</v>
      </c>
      <c r="BI380" s="215">
        <f>IF(N380="nulová",J380,0)</f>
        <v>0</v>
      </c>
      <c r="BJ380" s="17" t="s">
        <v>106</v>
      </c>
      <c r="BK380" s="216">
        <f>ROUND(I380*H380,3)</f>
        <v>0</v>
      </c>
      <c r="BL380" s="17" t="s">
        <v>473</v>
      </c>
      <c r="BM380" s="214" t="s">
        <v>563</v>
      </c>
    </row>
    <row r="381" spans="1:65" s="2" customFormat="1" ht="6.95" customHeight="1">
      <c r="A381" s="34"/>
      <c r="B381" s="54"/>
      <c r="C381" s="55"/>
      <c r="D381" s="55"/>
      <c r="E381" s="55"/>
      <c r="F381" s="55"/>
      <c r="G381" s="55"/>
      <c r="H381" s="55"/>
      <c r="I381" s="149"/>
      <c r="J381" s="55"/>
      <c r="K381" s="55"/>
      <c r="L381" s="39"/>
      <c r="M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</row>
  </sheetData>
  <sheetProtection algorithmName="SHA-512" hashValue="cH8vY07BTos2IW+eJ+qTQpXsHPrJdpQLx+DQ922aWZtkLN+uBNmCDiNY7+BxjVcKuOzYmNz2m9V6rSWtffAWgw==" saltValue="s1RymMQQ+nFWAgwky4DhlzMdetvmqpzXmm1vJI23TYwebWI2y28jDF7Tqv3EkiM2JgbhBnOwiDDlCrO1noEN0w==" spinCount="100000" sheet="1" objects="1" scenarios="1" formatColumns="0" formatRows="0" autoFilter="0"/>
  <autoFilter ref="C133:K380"/>
  <mergeCells count="11">
    <mergeCell ref="L2:V2"/>
    <mergeCell ref="D111:F111"/>
    <mergeCell ref="D112:F112"/>
    <mergeCell ref="D113:F113"/>
    <mergeCell ref="D114:F114"/>
    <mergeCell ref="E126:H126"/>
    <mergeCell ref="E7:H7"/>
    <mergeCell ref="E16:H16"/>
    <mergeCell ref="E25:H25"/>
    <mergeCell ref="E85:H85"/>
    <mergeCell ref="D110:F11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ZStelocvicna - Zlepšenie ...</vt:lpstr>
      <vt:lpstr>'Rekapitulácia stavby'!Názvy_tlače</vt:lpstr>
      <vt:lpstr>'ZStelocvicna - Zlepšenie ...'!Názvy_tlače</vt:lpstr>
      <vt:lpstr>'Rekapitulácia stavby'!Oblasť_tlače</vt:lpstr>
      <vt:lpstr>'ZStelocvicna - Zlepšenie ...'!Oblasť_tlače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ridzik</dc:creator>
  <cp:lastModifiedBy>Pretova</cp:lastModifiedBy>
  <dcterms:created xsi:type="dcterms:W3CDTF">2019-09-11T08:24:35Z</dcterms:created>
  <dcterms:modified xsi:type="dcterms:W3CDTF">2019-09-11T08:44:24Z</dcterms:modified>
</cp:coreProperties>
</file>