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1 - Komenského 201, 12x1,..." sheetId="2" r:id="rId2"/>
    <sheet name="2 - Komenského 202, 4x1,5..." sheetId="3" r:id="rId3"/>
    <sheet name="3 - Októbrová 682, rozšír..." sheetId="4" r:id="rId4"/>
    <sheet name="4 - Horská 1312, rozšíren..." sheetId="5" r:id="rId5"/>
  </sheets>
  <definedNames>
    <definedName name="_xlnm.Print_Area" localSheetId="0">'Rekapitulácia stavby'!$D$4:$AO$76,'Rekapitulácia stavby'!$C$82:$AQ$99</definedName>
    <definedName name="_xlnm.Print_Titles" localSheetId="0">'Rekapitulácia stavby'!$92:$92</definedName>
    <definedName name="_xlnm._FilterDatabase" localSheetId="1" hidden="1">'1 - Komenského 201, 12x1,...'!$C$120:$K$145</definedName>
    <definedName name="_xlnm.Print_Area" localSheetId="1">'1 - Komenského 201, 12x1,...'!$C$4:$J$76,'1 - Komenského 201, 12x1,...'!$C$82:$J$102,'1 - Komenského 201, 12x1,...'!$C$108:$K$145</definedName>
    <definedName name="_xlnm.Print_Titles" localSheetId="1">'1 - Komenského 201, 12x1,...'!$120:$120</definedName>
    <definedName name="_xlnm._FilterDatabase" localSheetId="2" hidden="1">'2 - Komenského 202, 4x1,5...'!$C$120:$K$145</definedName>
    <definedName name="_xlnm.Print_Area" localSheetId="2">'2 - Komenského 202, 4x1,5...'!$C$4:$J$76,'2 - Komenského 202, 4x1,5...'!$C$82:$J$102,'2 - Komenského 202, 4x1,5...'!$C$108:$K$145</definedName>
    <definedName name="_xlnm.Print_Titles" localSheetId="2">'2 - Komenského 202, 4x1,5...'!$120:$120</definedName>
    <definedName name="_xlnm._FilterDatabase" localSheetId="3" hidden="1">'3 - Októbrová 682, rozšír...'!$C$121:$K$154</definedName>
    <definedName name="_xlnm.Print_Area" localSheetId="3">'3 - Októbrová 682, rozšír...'!$C$4:$J$76,'3 - Októbrová 682, rozšír...'!$C$82:$J$103,'3 - Októbrová 682, rozšír...'!$C$109:$K$154</definedName>
    <definedName name="_xlnm.Print_Titles" localSheetId="3">'3 - Októbrová 682, rozšír...'!$121:$121</definedName>
    <definedName name="_xlnm._FilterDatabase" localSheetId="4" hidden="1">'4 - Horská 1312, rozšíren...'!$C$122:$K$152</definedName>
    <definedName name="_xlnm.Print_Area" localSheetId="4">'4 - Horská 1312, rozšíren...'!$C$4:$J$76,'4 - Horská 1312, rozšíren...'!$C$82:$J$104,'4 - Horská 1312, rozšíren...'!$C$110:$K$152</definedName>
    <definedName name="_xlnm.Print_Titles" localSheetId="4">'4 - Horská 1312, rozšíren...'!$122:$122</definedName>
  </definedNames>
  <calcPr/>
</workbook>
</file>

<file path=xl/calcChain.xml><?xml version="1.0" encoding="utf-8"?>
<calcChain xmlns="http://schemas.openxmlformats.org/spreadsheetml/2006/main">
  <c i="5" r="J37"/>
  <c r="J36"/>
  <c i="1" r="AY98"/>
  <c i="5" r="J35"/>
  <c i="1" r="AX98"/>
  <c i="5" r="BI152"/>
  <c r="BH152"/>
  <c r="BG152"/>
  <c r="BE152"/>
  <c r="T152"/>
  <c r="T151"/>
  <c r="R152"/>
  <c r="R151"/>
  <c r="P152"/>
  <c r="P151"/>
  <c r="BK152"/>
  <c r="BK151"/>
  <c r="J151"/>
  <c r="J152"/>
  <c r="BF152"/>
  <c r="J103"/>
  <c r="BI150"/>
  <c r="BH150"/>
  <c r="BG150"/>
  <c r="BE150"/>
  <c r="T150"/>
  <c r="T149"/>
  <c r="R150"/>
  <c r="R149"/>
  <c r="P150"/>
  <c r="P149"/>
  <c r="BK150"/>
  <c r="BK149"/>
  <c r="J149"/>
  <c r="J150"/>
  <c r="BF150"/>
  <c r="J102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T144"/>
  <c r="R145"/>
  <c r="R144"/>
  <c r="P145"/>
  <c r="P144"/>
  <c r="BK145"/>
  <c r="BK144"/>
  <c r="J144"/>
  <c r="J145"/>
  <c r="BF145"/>
  <c r="J101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T138"/>
  <c r="R139"/>
  <c r="R138"/>
  <c r="P139"/>
  <c r="P138"/>
  <c r="BK139"/>
  <c r="BK138"/>
  <c r="J138"/>
  <c r="J139"/>
  <c r="BF139"/>
  <c r="J100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T134"/>
  <c r="R135"/>
  <c r="R134"/>
  <c r="P135"/>
  <c r="P134"/>
  <c r="BK135"/>
  <c r="BK134"/>
  <c r="J134"/>
  <c r="J135"/>
  <c r="BF135"/>
  <c r="J99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F37"/>
  <c i="1" r="BD98"/>
  <c i="5" r="BH126"/>
  <c r="F36"/>
  <c i="1" r="BC98"/>
  <c i="5" r="BG126"/>
  <c r="F35"/>
  <c i="1" r="BB98"/>
  <c i="5" r="BE126"/>
  <c r="J33"/>
  <c i="1" r="AV98"/>
  <c i="5" r="F33"/>
  <c i="1" r="AZ98"/>
  <c i="5" r="T126"/>
  <c r="T125"/>
  <c r="T124"/>
  <c r="T123"/>
  <c r="R126"/>
  <c r="R125"/>
  <c r="R124"/>
  <c r="R123"/>
  <c r="P126"/>
  <c r="P125"/>
  <c r="P124"/>
  <c r="P123"/>
  <c i="1" r="AU98"/>
  <c i="5" r="BK126"/>
  <c r="BK125"/>
  <c r="J125"/>
  <c r="BK124"/>
  <c r="J124"/>
  <c r="BK123"/>
  <c r="J123"/>
  <c r="J96"/>
  <c r="J30"/>
  <c i="1" r="AG98"/>
  <c i="5" r="J126"/>
  <c r="BF126"/>
  <c r="J34"/>
  <c i="1" r="AW98"/>
  <c i="5" r="F34"/>
  <c i="1" r="BA98"/>
  <c i="5" r="J98"/>
  <c r="J97"/>
  <c r="F119"/>
  <c r="F117"/>
  <c r="E115"/>
  <c r="F91"/>
  <c r="F89"/>
  <c r="E87"/>
  <c r="J39"/>
  <c r="J24"/>
  <c r="E24"/>
  <c r="J120"/>
  <c r="J92"/>
  <c r="J23"/>
  <c r="J21"/>
  <c r="E21"/>
  <c r="J119"/>
  <c r="J91"/>
  <c r="J20"/>
  <c r="J18"/>
  <c r="E18"/>
  <c r="F120"/>
  <c r="F92"/>
  <c r="J17"/>
  <c r="J12"/>
  <c r="J117"/>
  <c r="J89"/>
  <c r="E7"/>
  <c r="E113"/>
  <c r="E85"/>
  <c i="4" r="J37"/>
  <c r="J36"/>
  <c i="1" r="AY97"/>
  <c i="4" r="J35"/>
  <c i="1" r="AX97"/>
  <c i="4" r="BI154"/>
  <c r="BH154"/>
  <c r="BG154"/>
  <c r="BE154"/>
  <c r="T154"/>
  <c r="T153"/>
  <c r="R154"/>
  <c r="R153"/>
  <c r="P154"/>
  <c r="P153"/>
  <c r="BK154"/>
  <c r="BK153"/>
  <c r="J153"/>
  <c r="J154"/>
  <c r="BF154"/>
  <c r="J102"/>
  <c r="BI152"/>
  <c r="BH152"/>
  <c r="BG152"/>
  <c r="BE152"/>
  <c r="T152"/>
  <c r="T151"/>
  <c r="R152"/>
  <c r="R151"/>
  <c r="P152"/>
  <c r="P151"/>
  <c r="BK152"/>
  <c r="BK151"/>
  <c r="J151"/>
  <c r="J152"/>
  <c r="BF152"/>
  <c r="J10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T143"/>
  <c r="R144"/>
  <c r="R143"/>
  <c r="P144"/>
  <c r="P143"/>
  <c r="BK144"/>
  <c r="BK143"/>
  <c r="J143"/>
  <c r="J144"/>
  <c r="BF144"/>
  <c r="J100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T135"/>
  <c r="R136"/>
  <c r="R135"/>
  <c r="P136"/>
  <c r="P135"/>
  <c r="BK136"/>
  <c r="BK135"/>
  <c r="J135"/>
  <c r="J136"/>
  <c r="BF136"/>
  <c r="J99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F37"/>
  <c i="1" r="BD97"/>
  <c i="4" r="BH125"/>
  <c r="F36"/>
  <c i="1" r="BC97"/>
  <c i="4" r="BG125"/>
  <c r="F35"/>
  <c i="1" r="BB97"/>
  <c i="4" r="BE125"/>
  <c r="J33"/>
  <c i="1" r="AV97"/>
  <c i="4" r="F33"/>
  <c i="1" r="AZ97"/>
  <c i="4" r="T125"/>
  <c r="T124"/>
  <c r="T123"/>
  <c r="T122"/>
  <c r="R125"/>
  <c r="R124"/>
  <c r="R123"/>
  <c r="R122"/>
  <c r="P125"/>
  <c r="P124"/>
  <c r="P123"/>
  <c r="P122"/>
  <c i="1" r="AU97"/>
  <c i="4" r="BK125"/>
  <c r="BK124"/>
  <c r="J124"/>
  <c r="BK123"/>
  <c r="J123"/>
  <c r="BK122"/>
  <c r="J122"/>
  <c r="J96"/>
  <c r="J30"/>
  <c i="1" r="AG97"/>
  <c i="4" r="J125"/>
  <c r="BF125"/>
  <c r="J34"/>
  <c i="1" r="AW97"/>
  <c i="4" r="F34"/>
  <c i="1" r="BA97"/>
  <c i="4" r="J98"/>
  <c r="J97"/>
  <c r="F118"/>
  <c r="F116"/>
  <c r="E114"/>
  <c r="F91"/>
  <c r="F89"/>
  <c r="E87"/>
  <c r="J39"/>
  <c r="J24"/>
  <c r="E24"/>
  <c r="J119"/>
  <c r="J92"/>
  <c r="J23"/>
  <c r="J21"/>
  <c r="E21"/>
  <c r="J118"/>
  <c r="J91"/>
  <c r="J20"/>
  <c r="J18"/>
  <c r="E18"/>
  <c r="F119"/>
  <c r="F92"/>
  <c r="J17"/>
  <c r="J12"/>
  <c r="J116"/>
  <c r="J89"/>
  <c r="E7"/>
  <c r="E112"/>
  <c r="E85"/>
  <c i="3" r="J37"/>
  <c r="J36"/>
  <c i="1" r="AY96"/>
  <c i="3" r="J35"/>
  <c i="1" r="AX96"/>
  <c i="3" r="BI145"/>
  <c r="BH145"/>
  <c r="BG145"/>
  <c r="BE145"/>
  <c r="T145"/>
  <c r="T144"/>
  <c r="R145"/>
  <c r="R144"/>
  <c r="P145"/>
  <c r="P144"/>
  <c r="BK145"/>
  <c r="BK144"/>
  <c r="J144"/>
  <c r="J145"/>
  <c r="BF145"/>
  <c r="J101"/>
  <c r="BI143"/>
  <c r="BH143"/>
  <c r="BG143"/>
  <c r="BE143"/>
  <c r="T143"/>
  <c r="T142"/>
  <c r="R143"/>
  <c r="R142"/>
  <c r="P143"/>
  <c r="P142"/>
  <c r="BK143"/>
  <c r="BK142"/>
  <c r="J142"/>
  <c r="J143"/>
  <c r="BF143"/>
  <c r="J100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T134"/>
  <c r="R135"/>
  <c r="R134"/>
  <c r="P135"/>
  <c r="P134"/>
  <c r="BK135"/>
  <c r="BK134"/>
  <c r="J134"/>
  <c r="J135"/>
  <c r="BF135"/>
  <c r="J99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F37"/>
  <c i="1" r="BD96"/>
  <c i="3" r="BH124"/>
  <c r="F36"/>
  <c i="1" r="BC96"/>
  <c i="3" r="BG124"/>
  <c r="F35"/>
  <c i="1" r="BB96"/>
  <c i="3" r="BE124"/>
  <c r="J33"/>
  <c i="1" r="AV96"/>
  <c i="3" r="F33"/>
  <c i="1" r="AZ96"/>
  <c i="3" r="T124"/>
  <c r="T123"/>
  <c r="T122"/>
  <c r="T121"/>
  <c r="R124"/>
  <c r="R123"/>
  <c r="R122"/>
  <c r="R121"/>
  <c r="P124"/>
  <c r="P123"/>
  <c r="P122"/>
  <c r="P121"/>
  <c i="1" r="AU96"/>
  <c i="3" r="BK124"/>
  <c r="BK123"/>
  <c r="J123"/>
  <c r="BK122"/>
  <c r="J122"/>
  <c r="BK121"/>
  <c r="J121"/>
  <c r="J96"/>
  <c r="J30"/>
  <c i="1" r="AG96"/>
  <c i="3" r="J124"/>
  <c r="BF124"/>
  <c r="J34"/>
  <c i="1" r="AW96"/>
  <c i="3" r="F34"/>
  <c i="1" r="BA96"/>
  <c i="3" r="J98"/>
  <c r="J97"/>
  <c r="F117"/>
  <c r="F115"/>
  <c r="E113"/>
  <c r="F91"/>
  <c r="F89"/>
  <c r="E87"/>
  <c r="J39"/>
  <c r="J24"/>
  <c r="E24"/>
  <c r="J118"/>
  <c r="J92"/>
  <c r="J23"/>
  <c r="J21"/>
  <c r="E21"/>
  <c r="J117"/>
  <c r="J91"/>
  <c r="J20"/>
  <c r="J18"/>
  <c r="E18"/>
  <c r="F118"/>
  <c r="F92"/>
  <c r="J17"/>
  <c r="J12"/>
  <c r="J115"/>
  <c r="J89"/>
  <c r="E7"/>
  <c r="E111"/>
  <c r="E85"/>
  <c i="2" r="J37"/>
  <c r="J36"/>
  <c i="1" r="AY95"/>
  <c i="2" r="J35"/>
  <c i="1" r="AX95"/>
  <c i="2" r="BI145"/>
  <c r="BH145"/>
  <c r="BG145"/>
  <c r="BE145"/>
  <c r="T145"/>
  <c r="T144"/>
  <c r="R145"/>
  <c r="R144"/>
  <c r="P145"/>
  <c r="P144"/>
  <c r="BK145"/>
  <c r="BK144"/>
  <c r="J144"/>
  <c r="J145"/>
  <c r="BF145"/>
  <c r="J101"/>
  <c r="BI143"/>
  <c r="BH143"/>
  <c r="BG143"/>
  <c r="BE143"/>
  <c r="T143"/>
  <c r="T142"/>
  <c r="R143"/>
  <c r="R142"/>
  <c r="P143"/>
  <c r="P142"/>
  <c r="BK143"/>
  <c r="BK142"/>
  <c r="J142"/>
  <c r="J143"/>
  <c r="BF143"/>
  <c r="J100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T134"/>
  <c r="R135"/>
  <c r="R134"/>
  <c r="P135"/>
  <c r="P134"/>
  <c r="BK135"/>
  <c r="BK134"/>
  <c r="J134"/>
  <c r="J135"/>
  <c r="BF135"/>
  <c r="J99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F37"/>
  <c i="1" r="BD95"/>
  <c i="2" r="BH124"/>
  <c r="F36"/>
  <c i="1" r="BC95"/>
  <c i="2" r="BG124"/>
  <c r="F35"/>
  <c i="1" r="BB95"/>
  <c i="2" r="BE124"/>
  <c r="J33"/>
  <c i="1" r="AV95"/>
  <c i="2" r="F33"/>
  <c i="1" r="AZ95"/>
  <c i="2" r="T124"/>
  <c r="T123"/>
  <c r="T122"/>
  <c r="T121"/>
  <c r="R124"/>
  <c r="R123"/>
  <c r="R122"/>
  <c r="R121"/>
  <c r="P124"/>
  <c r="P123"/>
  <c r="P122"/>
  <c r="P121"/>
  <c i="1" r="AU95"/>
  <c i="2" r="BK124"/>
  <c r="BK123"/>
  <c r="J123"/>
  <c r="BK122"/>
  <c r="J122"/>
  <c r="BK121"/>
  <c r="J121"/>
  <c r="J96"/>
  <c r="J30"/>
  <c i="1" r="AG95"/>
  <c i="2" r="J124"/>
  <c r="BF124"/>
  <c r="J34"/>
  <c i="1" r="AW95"/>
  <c i="2" r="F34"/>
  <c i="1" r="BA95"/>
  <c i="2" r="J98"/>
  <c r="J97"/>
  <c r="F117"/>
  <c r="F115"/>
  <c r="E113"/>
  <c r="F91"/>
  <c r="F89"/>
  <c r="E87"/>
  <c r="J39"/>
  <c r="J24"/>
  <c r="E24"/>
  <c r="J118"/>
  <c r="J92"/>
  <c r="J23"/>
  <c r="J21"/>
  <c r="E21"/>
  <c r="J117"/>
  <c r="J91"/>
  <c r="J20"/>
  <c r="J18"/>
  <c r="E18"/>
  <c r="F118"/>
  <c r="F92"/>
  <c r="J17"/>
  <c r="J12"/>
  <c r="J115"/>
  <c r="J89"/>
  <c r="E7"/>
  <c r="E111"/>
  <c r="E85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8"/>
  <c r="AN98"/>
  <c r="AT97"/>
  <c r="AN97"/>
  <c r="AT96"/>
  <c r="AN9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<sst xmlns="http://schemas.openxmlformats.org/spreadsheetml/2006/main">
  <si>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</si>
  <si>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</si>
  <si>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</si>
  <si>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</si>
  <si>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{afd04783-b4ae-4252-968b-afa177b674dc}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</si>
  <si>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</si>
  <si>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</si>
  <si>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</si>
  <si>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</si>
  <si>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</si>
  <si>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</si>
  <si>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</si>
  <si>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2019-086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</si>
  <si>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</si>
  <si>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</si>
  <si>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Rozšírenie spevnených plôch pre zberné nádoby</t>
  </si>
  <si>
    <t>JKSO:</t>
  </si>
  <si>
    <t>KS:</t>
  </si>
  <si>
    <t>Miesto:</t>
  </si>
  <si>
    <t xml:space="preserve"> </t>
  </si>
  <si>
    <t>Dátum:</t>
  </si>
  <si>
    <t>10. 7. 2019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</si>
  <si>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</si>
  <si>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</si>
  <si>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</si>
  <si>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</si>
  <si>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</si>
  <si>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</si>
  <si>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</si>
  <si>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</si>
  <si>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</si>
  <si>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</si>
  <si>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</si>
  <si>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</si>
  <si>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</si>
  <si>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</si>
  <si>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</si>
  <si>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</si>
  <si>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</si>
  <si>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</si>
  <si>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</si>
  <si>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</si>
  <si>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</si>
  <si>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</si>
  <si>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</si>
  <si>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</si>
  <si>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</si>
  <si>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</si>
  <si>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</si>
  <si>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</si>
  <si>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</si>
  <si>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</si>
  <si>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</si>
  <si>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</si>
  <si>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</si>
  <si>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</si>
  <si>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</si>
  <si>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</si>
  <si>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</si>
  <si>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</si>
  <si>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</si>
  <si>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</si>
  <si>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</si>
  <si>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</si>
  <si>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</si>
  <si>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</si>
  <si>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</si>
  <si>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</si>
  <si>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</si>
  <si>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</si>
  <si>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</si>
  <si>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</si>
  <si>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</si>
  <si>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</si>
  <si>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</si>
  <si>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</si>
  <si>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</si>
  <si>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</si>
  <si>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1</t>
  </si>
  <si>
    <t>Komenského 201, 12x1,5 m, 8 kontajnerov</t>
  </si>
  <si>
    <t>STA</t>
  </si>
  <si>
    <t>{71aa4704-5600-4e6f-a83b-a92f402dc20e}</t>
  </si>
  <si>
    <t>2</t>
  </si>
  <si>
    <t>Komenského 202, 4x1,5 m, 2 kontajnery</t>
  </si>
  <si>
    <t>{54ecb6be-362e-4328-acfb-6c1934f9a0f7}</t>
  </si>
  <si>
    <t>3</t>
  </si>
  <si>
    <t>Októbrová 682, rozšírenie jestvujúcej plochy o 2 x 4,5 m, 9 kontajnerov</t>
  </si>
  <si>
    <t>{8018ead8-944b-43bd-9421-48e9f543ea05}</t>
  </si>
  <si>
    <t>4</t>
  </si>
  <si>
    <t>Horská 1312, rozšírenie jestvujúcej plochy 10,5 x 5,5 m, 10 kontajnerov</t>
  </si>
  <si>
    <t>{d7ff951f-ef4a-493a-aa34-3173e1029a86}</t>
  </si>
  <si>
    <t>KRYCÍ LIST ROZPOČTU</t>
  </si>
  <si>
    <t>Objekt:</t>
  </si>
  <si>
    <t>1 - Komenského 201, 12x1,5 m, 8 kontajnerov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</si>
  <si>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</si>
  <si>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</si>
  <si>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</si>
  <si>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</si>
  <si>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</si>
  <si>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</si>
  <si>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</si>
  <si>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</si>
  <si>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99 - Presun hmôt HSV</t>
  </si>
  <si>
    <t>VRN - Vedľajšie rozpočtové náklady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</si>
  <si>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</si>
  <si>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</si>
  <si>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</si>
  <si>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</si>
  <si>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</si>
  <si>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</si>
  <si>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</si>
  <si>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</si>
  <si>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</si>
  <si>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</si>
  <si>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</si>
  <si>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</si>
  <si>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</si>
  <si>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</si>
  <si>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</si>
  <si>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</si>
  <si>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</si>
  <si>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122201101</t>
  </si>
  <si>
    <t>Odkopávka a prekopávka nezapažená v hornine 3, do 100 m3</t>
  </si>
  <si>
    <t>m3</t>
  </si>
  <si>
    <t>148223950</t>
  </si>
  <si>
    <t>122201109</t>
  </si>
  <si>
    <t>Odkopávky a prekopávky nezapažené. Príplatok k cenám za lepivosť horniny 3</t>
  </si>
  <si>
    <t>903463202</t>
  </si>
  <si>
    <t>162501102</t>
  </si>
  <si>
    <t>Vodorovné premiestnenie výkopku po spevnenej ceste z horniny tr.1-4, do 100 m3 na vzdialenosť do 3000 m</t>
  </si>
  <si>
    <t>1090344572</t>
  </si>
  <si>
    <t>162501105</t>
  </si>
  <si>
    <t>Vodorovné premiestnenie výkopku po spevnenej ceste z horniny tr.1-4, do 100 m3, príplatok k cene za každých ďalšich a začatých 1000 m</t>
  </si>
  <si>
    <t>2086392792</t>
  </si>
  <si>
    <t>5</t>
  </si>
  <si>
    <t>171201201</t>
  </si>
  <si>
    <t>Uloženie sypaniny na skládky do 100 m3</t>
  </si>
  <si>
    <t>702960854</t>
  </si>
  <si>
    <t>6</t>
  </si>
  <si>
    <t>171209002</t>
  </si>
  <si>
    <t>Poplatok za skladovanie - zemina a kamenivo (17 05) ostatné</t>
  </si>
  <si>
    <t>t</t>
  </si>
  <si>
    <t>-1705584062</t>
  </si>
  <si>
    <t>7</t>
  </si>
  <si>
    <t>180402111</t>
  </si>
  <si>
    <t>Založenie trávnika parkového výsevom v rovine do 1:5</t>
  </si>
  <si>
    <t>m2</t>
  </si>
  <si>
    <t>1466705142</t>
  </si>
  <si>
    <t>8</t>
  </si>
  <si>
    <t>M</t>
  </si>
  <si>
    <t>005720001400</t>
  </si>
  <si>
    <t>Osivá tráv - semená parkovej zmesi</t>
  </si>
  <si>
    <t>kg</t>
  </si>
  <si>
    <t>-1261755300</t>
  </si>
  <si>
    <t>9</t>
  </si>
  <si>
    <t>181301101</t>
  </si>
  <si>
    <t>Rozprestretie ornice v rovine, plocha do 500 m2, hr.do 100 mm</t>
  </si>
  <si>
    <t>-285826785</t>
  </si>
  <si>
    <t>10</t>
  </si>
  <si>
    <t>183403153</t>
  </si>
  <si>
    <t>Obrobenie pôdy hrabaním v rovine alebo na svahu do 1:5</t>
  </si>
  <si>
    <t>619688332</t>
  </si>
  <si>
    <t>Komunikácie</t>
  </si>
  <si>
    <t>11</t>
  </si>
  <si>
    <t>564750211</t>
  </si>
  <si>
    <t>Podklad alebo kryt z kameniva hrubého drveného veľ. 16-32 mm s rozprestretím a zhutnením hr. 150 mm</t>
  </si>
  <si>
    <t>-1728024610</t>
  </si>
  <si>
    <t>12</t>
  </si>
  <si>
    <t>564801112</t>
  </si>
  <si>
    <t>Podklad zo štrkodrviny s rozprestretím a zhutnením, po zhutnení hr. 40 mm</t>
  </si>
  <si>
    <t>381690412</t>
  </si>
  <si>
    <t>13</t>
  </si>
  <si>
    <t>596811320</t>
  </si>
  <si>
    <t>Kladenie betónovej dlažby s vyplnením škár do lôžka z kameniva, veľ. do 0,25 m2 plochy do 50 m2</t>
  </si>
  <si>
    <t>1121214030</t>
  </si>
  <si>
    <t>14</t>
  </si>
  <si>
    <t>592460014500</t>
  </si>
  <si>
    <t>Platňa betónová, rozmer 500x500x50 mm, sivá</t>
  </si>
  <si>
    <t>ks</t>
  </si>
  <si>
    <t>315987051</t>
  </si>
  <si>
    <t>15</t>
  </si>
  <si>
    <t>917862112</t>
  </si>
  <si>
    <t>Osadenie chodník. obrubníka betónového stojatého do lôžka z betónu prosteho tr. C 16/20 s bočnou oporou</t>
  </si>
  <si>
    <t>m</t>
  </si>
  <si>
    <t>460295167</t>
  </si>
  <si>
    <t>16</t>
  </si>
  <si>
    <t>592170002100</t>
  </si>
  <si>
    <t>Obrubník PREMAC cestný, lxšxv 1000x100x200 mm, skosenie 15/15 mm</t>
  </si>
  <si>
    <t>-307268992</t>
  </si>
  <si>
    <t>17</t>
  </si>
  <si>
    <t>918101112</t>
  </si>
  <si>
    <t>Lôžko pod obrubníky, krajníky alebo obruby z dlažobných kociek z betónu prostého tr. C 16/20</t>
  </si>
  <si>
    <t>162771198</t>
  </si>
  <si>
    <t>99</t>
  </si>
  <si>
    <t>Presun hmôt HSV</t>
  </si>
  <si>
    <t>18</t>
  </si>
  <si>
    <t>998223011</t>
  </si>
  <si>
    <t>Presun hmôt pre pozemné komunikácie s krytom dláždeným (822 2.3, 822 5.3) akejkoľvek dĺžky objektu</t>
  </si>
  <si>
    <t>-112518207</t>
  </si>
  <si>
    <t>VRN</t>
  </si>
  <si>
    <t>Vedľajšie rozpočtové náklady</t>
  </si>
  <si>
    <t>19</t>
  </si>
  <si>
    <t>000300013</t>
  </si>
  <si>
    <t>Geodetické práce - vykonávané pred výstavbou určenie priebehu podzemného existujúceho vedenia</t>
  </si>
  <si>
    <t>eur</t>
  </si>
  <si>
    <t>1024</t>
  </si>
  <si>
    <t>1326044062</t>
  </si>
  <si>
    <t>2 - Komenského 202, 4x1,5 m, 2 kontajnery</t>
  </si>
  <si>
    <t>3 - Októbrová 682, rozšírenie jestvujúcej plochy o 2 x 4,5 m, 9 kontajnerov</t>
  </si>
  <si>
    <t xml:space="preserve">    9 - Ostatné konštrukcie a práce-búranie</t>
  </si>
  <si>
    <t>592460010600</t>
  </si>
  <si>
    <t>Dlažba betónová Low value PREMAC KLASIKO, rozmer 200x100x60 mm, sivá</t>
  </si>
  <si>
    <t>1310970618</t>
  </si>
  <si>
    <t>592170001800</t>
  </si>
  <si>
    <t>Obrubník PREMAC parkový, lxšxv 1000x50x200 mm, sivá</t>
  </si>
  <si>
    <t>1869403716</t>
  </si>
  <si>
    <t>Ostatné konštrukcie a práce-búranie</t>
  </si>
  <si>
    <t>915940011</t>
  </si>
  <si>
    <t>Osadenie dorazovej lišty</t>
  </si>
  <si>
    <t>-481048269</t>
  </si>
  <si>
    <t>553520003500</t>
  </si>
  <si>
    <t>Oceľové trubkové dorazové madlo</t>
  </si>
  <si>
    <t>1796532567</t>
  </si>
  <si>
    <t>915930031</t>
  </si>
  <si>
    <t>Osadenie vodiaceho obrubníka z recyklátu výšky 160 mm</t>
  </si>
  <si>
    <t>-916074360</t>
  </si>
  <si>
    <t>21</t>
  </si>
  <si>
    <t>404450001100</t>
  </si>
  <si>
    <t>Vodiaci obrubník z recyklátu (CZ09) biely, dĺ. 440 mm, horná základňa v. 160 mm</t>
  </si>
  <si>
    <t>-529581785</t>
  </si>
  <si>
    <t>22</t>
  </si>
  <si>
    <t>404450001200</t>
  </si>
  <si>
    <t>Vodiaci obrubník z recyklátu (CZ09) červený, dĺ. 440 mm, horná základňa v. 160 mm</t>
  </si>
  <si>
    <t>1874955249</t>
  </si>
  <si>
    <t>23</t>
  </si>
  <si>
    <t>311990000900</t>
  </si>
  <si>
    <t>Svorník MKT V d M12-175 mm, dĺ. 300 mm pre chemickú kotvu, pozinkovaný, ALLMEDIA</t>
  </si>
  <si>
    <t>776970459</t>
  </si>
  <si>
    <t>24</t>
  </si>
  <si>
    <t>966005111</t>
  </si>
  <si>
    <t xml:space="preserve">Rozobratie cestného zábradlia s betónovými pätkami,  -0,03500t</t>
  </si>
  <si>
    <t>623408519</t>
  </si>
  <si>
    <t>25</t>
  </si>
  <si>
    <t>26</t>
  </si>
  <si>
    <t>4 - Horská 1312, rozšírenie jestvujúcej plochy 10,5 x 5,5 m, 10 kontajnerov</t>
  </si>
  <si>
    <t xml:space="preserve">    3 - Zvislé a kompletné konštrukcie</t>
  </si>
  <si>
    <t>113106221</t>
  </si>
  <si>
    <t xml:space="preserve">Rozoberanie dlažby vozoviek v ploche do 200 m2 z drobných kociek,  -0,20000t</t>
  </si>
  <si>
    <t>-1457925091</t>
  </si>
  <si>
    <t>113107142</t>
  </si>
  <si>
    <t xml:space="preserve">Odstránenie krytu asfaltového v ploche do 200 m2, hr. nad 50 do 100 mm,  -0,18100t</t>
  </si>
  <si>
    <t>1991794896</t>
  </si>
  <si>
    <t>113206111</t>
  </si>
  <si>
    <t xml:space="preserve">Vytrhanie obrúb betónových, s vybúraním lôžka, z krajníkov alebo obrubníkov stojatých,  -0,14500t</t>
  </si>
  <si>
    <t>2011358605</t>
  </si>
  <si>
    <t>113307113</t>
  </si>
  <si>
    <t xml:space="preserve">Odstránenie podkladu v ploche do 200 m2 z kameniva ťaženého, hr.vrstvy 200 do 300 mm,  -0,50000t</t>
  </si>
  <si>
    <t>-850776422</t>
  </si>
  <si>
    <t>113307131</t>
  </si>
  <si>
    <t xml:space="preserve">Odstránenie podkladu v ploche do 200 m2 z betónu prostého, hr. vrstvy do 150 mm,  -0,22500t</t>
  </si>
  <si>
    <t>-534899470</t>
  </si>
  <si>
    <t>130301001</t>
  </si>
  <si>
    <t>Výkop jamy a ryhy v obmedzenom priestore horn. tr.4 ručne</t>
  </si>
  <si>
    <t>-1485202189</t>
  </si>
  <si>
    <t>162301102</t>
  </si>
  <si>
    <t>Vodorovné premiestnenie výkopku po spevnenej ceste z horniny tr.1-4, do 100 m3 na vzdialenosť do 1000 m</t>
  </si>
  <si>
    <t>-552747587</t>
  </si>
  <si>
    <t>167101100</t>
  </si>
  <si>
    <t>Nakladanie výkopku tr.1-4 ručne</t>
  </si>
  <si>
    <t>-292773750</t>
  </si>
  <si>
    <t>Zvislé a kompletné konštrukcie</t>
  </si>
  <si>
    <t>274313612</t>
  </si>
  <si>
    <t>Betón základových pásov, prostý tr. C 20/25</t>
  </si>
  <si>
    <t>647000285</t>
  </si>
  <si>
    <t>311271301</t>
  </si>
  <si>
    <t>Murivo nosné (m3) PREMAC 50x20x25 s betónovou výplňou hr. 200 mm</t>
  </si>
  <si>
    <t>479244012</t>
  </si>
  <si>
    <t>311361825</t>
  </si>
  <si>
    <t>Výstuž pre murivo nosné PREMAC s betónovou výplňou z ocele 10505</t>
  </si>
  <si>
    <t>-100941525</t>
  </si>
  <si>
    <t>911131111</t>
  </si>
  <si>
    <t>Osadenie a montáž cestného zábradlia oceľového s oceľovými stĺpikmi</t>
  </si>
  <si>
    <t>-1960677598</t>
  </si>
  <si>
    <t>553560007717</t>
  </si>
  <si>
    <t>Zábradlie rúrkové 2 tyčové, oceľová konštrukcia, výška nad dlažbou 1000 mm, kotvenie pod dlažbu, farba červená, biela</t>
  </si>
  <si>
    <t>1866331385</t>
  </si>
  <si>
    <t>916362113</t>
  </si>
  <si>
    <t>Osadenie cestného obrubníka betónového stojatého do lôžka z betónu prostého tr. C 20/25 s bočnou oporou</t>
  </si>
  <si>
    <t>2054090433</t>
  </si>
  <si>
    <t>1762944426</t>
  </si>
  <si>
    <t>Vytyčovacie práce - vykonávané pred výstavbou určenie priebehu podzemného existujúceho vedenia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</si>
</sst>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1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5" fillId="0" borderId="0" xfId="0" applyFont="1" applyAlignment="1">
      <alignment vertical="center"/>
    </xf>
    <xf numFmtId="4" fontId="25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1" fillId="0" borderId="0" xfId="0" applyNumberFormat="1" applyFont="1" applyAlignment="1"/>
    <xf numFmtId="166" fontId="29" fillId="0" borderId="12" xfId="0" applyNumberFormat="1" applyFont="1" applyBorder="1" applyAlignment="1"/>
    <xf numFmtId="166" fontId="29" fillId="0" borderId="13" xfId="0" applyNumberFormat="1" applyFont="1" applyBorder="1" applyAlignment="1"/>
    <xf numFmtId="167" fontId="30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1" fillId="0" borderId="22" xfId="0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Border="1" applyAlignment="1" applyProtection="1">
      <alignment vertical="center"/>
      <protection locked="0"/>
    </xf>
    <xf numFmtId="167" fontId="31" fillId="3" borderId="22" xfId="0" applyNumberFormat="1" applyFont="1" applyFill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3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theme" Target="theme/theme1.xml" /><Relationship Id="rId8" Type="http://schemas.openxmlformats.org/officeDocument/2006/relationships/calcChain" Target="calcChain.xml" /><Relationship Id="rId9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="1" customFormat="1" ht="24.96" customHeight="1">
      <c r="B4" s="18"/>
      <c r="D4" s="19" t="s">
        <v>8</v>
      </c>
      <c r="AR4" s="18"/>
      <c r="AS4" s="20" t="s">
        <v>9</v>
      </c>
      <c r="BE4" s="21" t="s">
        <v>10</v>
      </c>
      <c r="BS4" s="15" t="s">
        <v>6</v>
      </c>
    </row>
    <row r="5" s="1" customFormat="1" ht="12" customHeight="1">
      <c r="B5" s="18"/>
      <c r="D5" s="22" t="s">
        <v>11</v>
      </c>
      <c r="K5" s="23" t="s">
        <v>12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18"/>
      <c r="BE5" s="24" t="s">
        <v>13</v>
      </c>
      <c r="BS5" s="15" t="s">
        <v>6</v>
      </c>
    </row>
    <row r="6" s="1" customFormat="1" ht="36.96" customHeight="1">
      <c r="B6" s="18"/>
      <c r="D6" s="25" t="s">
        <v>14</v>
      </c>
      <c r="K6" s="26" t="s">
        <v>15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18"/>
      <c r="BE6" s="27"/>
      <c r="BS6" s="15" t="s">
        <v>6</v>
      </c>
    </row>
    <row r="7" s="1" customFormat="1" ht="12" customHeight="1">
      <c r="B7" s="18"/>
      <c r="D7" s="28" t="s">
        <v>16</v>
      </c>
      <c r="K7" s="23" t="s">
        <v>1</v>
      </c>
      <c r="AK7" s="28" t="s">
        <v>17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18</v>
      </c>
      <c r="K8" s="23" t="s">
        <v>19</v>
      </c>
      <c r="AK8" s="28" t="s">
        <v>20</v>
      </c>
      <c r="AN8" s="29" t="s">
        <v>21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22</v>
      </c>
      <c r="AK10" s="28" t="s">
        <v>23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24</v>
      </c>
      <c r="AK11" s="28" t="s">
        <v>25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26</v>
      </c>
      <c r="AK13" s="28" t="s">
        <v>23</v>
      </c>
      <c r="AN13" s="30" t="s">
        <v>27</v>
      </c>
      <c r="AR13" s="18"/>
      <c r="BE13" s="27"/>
      <c r="BS13" s="15" t="s">
        <v>6</v>
      </c>
    </row>
    <row r="14">
      <c r="B14" s="18"/>
      <c r="E14" s="30" t="s">
        <v>27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25</v>
      </c>
      <c r="AN14" s="30" t="s">
        <v>27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28</v>
      </c>
      <c r="AK16" s="28" t="s">
        <v>23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19</v>
      </c>
      <c r="AK17" s="28" t="s">
        <v>25</v>
      </c>
      <c r="AN17" s="23" t="s">
        <v>1</v>
      </c>
      <c r="AR17" s="18"/>
      <c r="BE17" s="27"/>
      <c r="BS17" s="15" t="s">
        <v>29</v>
      </c>
    </row>
    <row r="18" s="1" customFormat="1" ht="6.96" customHeight="1">
      <c r="B18" s="18"/>
      <c r="AR18" s="18"/>
      <c r="BE18" s="27"/>
      <c r="BS18" s="15" t="s">
        <v>30</v>
      </c>
    </row>
    <row r="19" s="1" customFormat="1" ht="12" customHeight="1">
      <c r="B19" s="18"/>
      <c r="D19" s="28" t="s">
        <v>31</v>
      </c>
      <c r="AK19" s="28" t="s">
        <v>23</v>
      </c>
      <c r="AN19" s="23" t="s">
        <v>1</v>
      </c>
      <c r="AR19" s="18"/>
      <c r="BE19" s="27"/>
      <c r="BS19" s="15" t="s">
        <v>30</v>
      </c>
    </row>
    <row r="20" s="1" customFormat="1" ht="18.48" customHeight="1">
      <c r="B20" s="18"/>
      <c r="E20" s="23" t="s">
        <v>19</v>
      </c>
      <c r="AK20" s="28" t="s">
        <v>25</v>
      </c>
      <c r="AN20" s="23" t="s">
        <v>1</v>
      </c>
      <c r="AR20" s="18"/>
      <c r="BE20" s="27"/>
      <c r="BS20" s="15" t="s">
        <v>29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32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33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34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35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36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37</v>
      </c>
      <c r="E29" s="3"/>
      <c r="F29" s="28" t="s">
        <v>38</v>
      </c>
      <c r="G29" s="3"/>
      <c r="H29" s="3"/>
      <c r="I29" s="3"/>
      <c r="J29" s="3"/>
      <c r="K29" s="3"/>
      <c r="L29" s="41">
        <v>0.20000000000000001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2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2">
        <f>ROUND(AV94, 2)</f>
        <v>0</v>
      </c>
      <c r="AL29" s="3"/>
      <c r="AM29" s="3"/>
      <c r="AN29" s="3"/>
      <c r="AO29" s="3"/>
      <c r="AP29" s="3"/>
      <c r="AQ29" s="3"/>
      <c r="AR29" s="40"/>
      <c r="BE29" s="43"/>
    </row>
    <row r="30" s="3" customFormat="1" ht="14.4" customHeight="1">
      <c r="A30" s="3"/>
      <c r="B30" s="40"/>
      <c r="C30" s="3"/>
      <c r="D30" s="3"/>
      <c r="E30" s="3"/>
      <c r="F30" s="28" t="s">
        <v>39</v>
      </c>
      <c r="G30" s="3"/>
      <c r="H30" s="3"/>
      <c r="I30" s="3"/>
      <c r="J30" s="3"/>
      <c r="K30" s="3"/>
      <c r="L30" s="41">
        <v>0.20000000000000001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2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2">
        <f>ROUND(AW94, 2)</f>
        <v>0</v>
      </c>
      <c r="AL30" s="3"/>
      <c r="AM30" s="3"/>
      <c r="AN30" s="3"/>
      <c r="AO30" s="3"/>
      <c r="AP30" s="3"/>
      <c r="AQ30" s="3"/>
      <c r="AR30" s="40"/>
      <c r="BE30" s="43"/>
    </row>
    <row r="31" hidden="1" s="3" customFormat="1" ht="14.4" customHeight="1">
      <c r="A31" s="3"/>
      <c r="B31" s="40"/>
      <c r="C31" s="3"/>
      <c r="D31" s="3"/>
      <c r="E31" s="3"/>
      <c r="F31" s="28" t="s">
        <v>40</v>
      </c>
      <c r="G31" s="3"/>
      <c r="H31" s="3"/>
      <c r="I31" s="3"/>
      <c r="J31" s="3"/>
      <c r="K31" s="3"/>
      <c r="L31" s="41">
        <v>0.20000000000000001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2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2">
        <v>0</v>
      </c>
      <c r="AL31" s="3"/>
      <c r="AM31" s="3"/>
      <c r="AN31" s="3"/>
      <c r="AO31" s="3"/>
      <c r="AP31" s="3"/>
      <c r="AQ31" s="3"/>
      <c r="AR31" s="40"/>
      <c r="BE31" s="43"/>
    </row>
    <row r="32" hidden="1" s="3" customFormat="1" ht="14.4" customHeight="1">
      <c r="A32" s="3"/>
      <c r="B32" s="40"/>
      <c r="C32" s="3"/>
      <c r="D32" s="3"/>
      <c r="E32" s="3"/>
      <c r="F32" s="28" t="s">
        <v>41</v>
      </c>
      <c r="G32" s="3"/>
      <c r="H32" s="3"/>
      <c r="I32" s="3"/>
      <c r="J32" s="3"/>
      <c r="K32" s="3"/>
      <c r="L32" s="41">
        <v>0.20000000000000001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2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2">
        <v>0</v>
      </c>
      <c r="AL32" s="3"/>
      <c r="AM32" s="3"/>
      <c r="AN32" s="3"/>
      <c r="AO32" s="3"/>
      <c r="AP32" s="3"/>
      <c r="AQ32" s="3"/>
      <c r="AR32" s="40"/>
      <c r="BE32" s="43"/>
    </row>
    <row r="33" hidden="1" s="3" customFormat="1" ht="14.4" customHeight="1">
      <c r="A33" s="3"/>
      <c r="B33" s="40"/>
      <c r="C33" s="3"/>
      <c r="D33" s="3"/>
      <c r="E33" s="3"/>
      <c r="F33" s="28" t="s">
        <v>42</v>
      </c>
      <c r="G33" s="3"/>
      <c r="H33" s="3"/>
      <c r="I33" s="3"/>
      <c r="J33" s="3"/>
      <c r="K33" s="3"/>
      <c r="L33" s="41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2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2">
        <v>0</v>
      </c>
      <c r="AL33" s="3"/>
      <c r="AM33" s="3"/>
      <c r="AN33" s="3"/>
      <c r="AO33" s="3"/>
      <c r="AP33" s="3"/>
      <c r="AQ33" s="3"/>
      <c r="AR33" s="40"/>
      <c r="BE33" s="43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4"/>
      <c r="D35" s="45" t="s">
        <v>43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44</v>
      </c>
      <c r="U35" s="46"/>
      <c r="V35" s="46"/>
      <c r="W35" s="46"/>
      <c r="X35" s="48" t="s">
        <v>45</v>
      </c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9">
        <f>SUM(AK26:AK33)</f>
        <v>0</v>
      </c>
      <c r="AL35" s="46"/>
      <c r="AM35" s="46"/>
      <c r="AN35" s="46"/>
      <c r="AO35" s="50"/>
      <c r="AP35" s="44"/>
      <c r="AQ35" s="44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1"/>
      <c r="D49" s="52" t="s">
        <v>46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2" t="s">
        <v>47</v>
      </c>
      <c r="AI49" s="53"/>
      <c r="AJ49" s="53"/>
      <c r="AK49" s="53"/>
      <c r="AL49" s="53"/>
      <c r="AM49" s="53"/>
      <c r="AN49" s="53"/>
      <c r="AO49" s="53"/>
      <c r="AR49" s="51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4" t="s">
        <v>48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4" t="s">
        <v>49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4" t="s">
        <v>48</v>
      </c>
      <c r="AI60" s="37"/>
      <c r="AJ60" s="37"/>
      <c r="AK60" s="37"/>
      <c r="AL60" s="37"/>
      <c r="AM60" s="54" t="s">
        <v>49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2" t="s">
        <v>50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2" t="s">
        <v>51</v>
      </c>
      <c r="AI64" s="55"/>
      <c r="AJ64" s="55"/>
      <c r="AK64" s="55"/>
      <c r="AL64" s="55"/>
      <c r="AM64" s="55"/>
      <c r="AN64" s="55"/>
      <c r="AO64" s="55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4" t="s">
        <v>48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4" t="s">
        <v>49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4" t="s">
        <v>48</v>
      </c>
      <c r="AI75" s="37"/>
      <c r="AJ75" s="37"/>
      <c r="AK75" s="37"/>
      <c r="AL75" s="37"/>
      <c r="AM75" s="54" t="s">
        <v>49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35"/>
      <c r="B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35"/>
      <c r="BE81" s="34"/>
    </row>
    <row r="82" s="2" customFormat="1" ht="24.96" customHeight="1">
      <c r="A82" s="34"/>
      <c r="B82" s="35"/>
      <c r="C82" s="19" t="s">
        <v>52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0"/>
      <c r="C84" s="28" t="s">
        <v>11</v>
      </c>
      <c r="D84" s="4"/>
      <c r="E84" s="4"/>
      <c r="F84" s="4"/>
      <c r="G84" s="4"/>
      <c r="H84" s="4"/>
      <c r="I84" s="4"/>
      <c r="J84" s="4"/>
      <c r="K84" s="4"/>
      <c r="L84" s="4" t="str">
        <f>K5</f>
        <v>2019-086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0"/>
      <c r="BE84" s="4"/>
    </row>
    <row r="85" s="5" customFormat="1" ht="36.96" customHeight="1">
      <c r="A85" s="5"/>
      <c r="B85" s="61"/>
      <c r="C85" s="62" t="s">
        <v>14</v>
      </c>
      <c r="D85" s="5"/>
      <c r="E85" s="5"/>
      <c r="F85" s="5"/>
      <c r="G85" s="5"/>
      <c r="H85" s="5"/>
      <c r="I85" s="5"/>
      <c r="J85" s="5"/>
      <c r="K85" s="5"/>
      <c r="L85" s="63" t="str">
        <f>K6</f>
        <v>Rozšírenie spevnených plôch pre zberné nádoby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1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18</v>
      </c>
      <c r="D87" s="34"/>
      <c r="E87" s="34"/>
      <c r="F87" s="34"/>
      <c r="G87" s="34"/>
      <c r="H87" s="34"/>
      <c r="I87" s="34"/>
      <c r="J87" s="34"/>
      <c r="K87" s="34"/>
      <c r="L87" s="64" t="str">
        <f>IF(K8="","",K8)</f>
        <v xml:space="preserve"> 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20</v>
      </c>
      <c r="AJ87" s="34"/>
      <c r="AK87" s="34"/>
      <c r="AL87" s="34"/>
      <c r="AM87" s="65" t="str">
        <f>IF(AN8= "","",AN8)</f>
        <v>10. 7. 2019</v>
      </c>
      <c r="AN87" s="65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22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>Mesto Partizánske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28</v>
      </c>
      <c r="AJ89" s="34"/>
      <c r="AK89" s="34"/>
      <c r="AL89" s="34"/>
      <c r="AM89" s="66" t="str">
        <f>IF(E17="","",E17)</f>
        <v xml:space="preserve"> </v>
      </c>
      <c r="AN89" s="4"/>
      <c r="AO89" s="4"/>
      <c r="AP89" s="4"/>
      <c r="AQ89" s="34"/>
      <c r="AR89" s="35"/>
      <c r="AS89" s="67" t="s">
        <v>53</v>
      </c>
      <c r="AT89" s="68"/>
      <c r="AU89" s="69"/>
      <c r="AV89" s="69"/>
      <c r="AW89" s="69"/>
      <c r="AX89" s="69"/>
      <c r="AY89" s="69"/>
      <c r="AZ89" s="69"/>
      <c r="BA89" s="69"/>
      <c r="BB89" s="69"/>
      <c r="BC89" s="69"/>
      <c r="BD89" s="70"/>
      <c r="BE89" s="34"/>
    </row>
    <row r="90" s="2" customFormat="1" ht="15.15" customHeight="1">
      <c r="A90" s="34"/>
      <c r="B90" s="35"/>
      <c r="C90" s="28" t="s">
        <v>26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31</v>
      </c>
      <c r="AJ90" s="34"/>
      <c r="AK90" s="34"/>
      <c r="AL90" s="34"/>
      <c r="AM90" s="66" t="str">
        <f>IF(E20="","",E20)</f>
        <v xml:space="preserve"> </v>
      </c>
      <c r="AN90" s="4"/>
      <c r="AO90" s="4"/>
      <c r="AP90" s="4"/>
      <c r="AQ90" s="34"/>
      <c r="AR90" s="35"/>
      <c r="AS90" s="71"/>
      <c r="AT90" s="72"/>
      <c r="AU90" s="73"/>
      <c r="AV90" s="73"/>
      <c r="AW90" s="73"/>
      <c r="AX90" s="73"/>
      <c r="AY90" s="73"/>
      <c r="AZ90" s="73"/>
      <c r="BA90" s="73"/>
      <c r="BB90" s="73"/>
      <c r="BC90" s="73"/>
      <c r="BD90" s="74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1"/>
      <c r="AT91" s="72"/>
      <c r="AU91" s="73"/>
      <c r="AV91" s="73"/>
      <c r="AW91" s="73"/>
      <c r="AX91" s="73"/>
      <c r="AY91" s="73"/>
      <c r="AZ91" s="73"/>
      <c r="BA91" s="73"/>
      <c r="BB91" s="73"/>
      <c r="BC91" s="73"/>
      <c r="BD91" s="74"/>
      <c r="BE91" s="34"/>
    </row>
    <row r="92" s="2" customFormat="1" ht="29.28" customHeight="1">
      <c r="A92" s="34"/>
      <c r="B92" s="35"/>
      <c r="C92" s="75" t="s">
        <v>54</v>
      </c>
      <c r="D92" s="76"/>
      <c r="E92" s="76"/>
      <c r="F92" s="76"/>
      <c r="G92" s="76"/>
      <c r="H92" s="77"/>
      <c r="I92" s="78" t="s">
        <v>55</v>
      </c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9" t="s">
        <v>56</v>
      </c>
      <c r="AH92" s="76"/>
      <c r="AI92" s="76"/>
      <c r="AJ92" s="76"/>
      <c r="AK92" s="76"/>
      <c r="AL92" s="76"/>
      <c r="AM92" s="76"/>
      <c r="AN92" s="78" t="s">
        <v>57</v>
      </c>
      <c r="AO92" s="76"/>
      <c r="AP92" s="80"/>
      <c r="AQ92" s="81" t="s">
        <v>58</v>
      </c>
      <c r="AR92" s="35"/>
      <c r="AS92" s="82" t="s">
        <v>59</v>
      </c>
      <c r="AT92" s="83" t="s">
        <v>60</v>
      </c>
      <c r="AU92" s="83" t="s">
        <v>61</v>
      </c>
      <c r="AV92" s="83" t="s">
        <v>62</v>
      </c>
      <c r="AW92" s="83" t="s">
        <v>63</v>
      </c>
      <c r="AX92" s="83" t="s">
        <v>64</v>
      </c>
      <c r="AY92" s="83" t="s">
        <v>65</v>
      </c>
      <c r="AZ92" s="83" t="s">
        <v>66</v>
      </c>
      <c r="BA92" s="83" t="s">
        <v>67</v>
      </c>
      <c r="BB92" s="83" t="s">
        <v>68</v>
      </c>
      <c r="BC92" s="83" t="s">
        <v>69</v>
      </c>
      <c r="BD92" s="84" t="s">
        <v>70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85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7"/>
      <c r="BE93" s="34"/>
    </row>
    <row r="94" s="6" customFormat="1" ht="32.4" customHeight="1">
      <c r="A94" s="6"/>
      <c r="B94" s="88"/>
      <c r="C94" s="89" t="s">
        <v>71</v>
      </c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1">
        <f>ROUND(SUM(AG95:AG98),2)</f>
        <v>0</v>
      </c>
      <c r="AH94" s="91"/>
      <c r="AI94" s="91"/>
      <c r="AJ94" s="91"/>
      <c r="AK94" s="91"/>
      <c r="AL94" s="91"/>
      <c r="AM94" s="91"/>
      <c r="AN94" s="92">
        <f>SUM(AG94,AT94)</f>
        <v>0</v>
      </c>
      <c r="AO94" s="92"/>
      <c r="AP94" s="92"/>
      <c r="AQ94" s="93" t="s">
        <v>1</v>
      </c>
      <c r="AR94" s="88"/>
      <c r="AS94" s="94">
        <f>ROUND(SUM(AS95:AS98),2)</f>
        <v>0</v>
      </c>
      <c r="AT94" s="95">
        <f>ROUND(SUM(AV94:AW94),2)</f>
        <v>0</v>
      </c>
      <c r="AU94" s="96">
        <f>ROUND(SUM(AU95:AU98),5)</f>
        <v>0</v>
      </c>
      <c r="AV94" s="95">
        <f>ROUND(AZ94*L29,2)</f>
        <v>0</v>
      </c>
      <c r="AW94" s="95">
        <f>ROUND(BA94*L30,2)</f>
        <v>0</v>
      </c>
      <c r="AX94" s="95">
        <f>ROUND(BB94*L29,2)</f>
        <v>0</v>
      </c>
      <c r="AY94" s="95">
        <f>ROUND(BC94*L30,2)</f>
        <v>0</v>
      </c>
      <c r="AZ94" s="95">
        <f>ROUND(SUM(AZ95:AZ98),2)</f>
        <v>0</v>
      </c>
      <c r="BA94" s="95">
        <f>ROUND(SUM(BA95:BA98),2)</f>
        <v>0</v>
      </c>
      <c r="BB94" s="95">
        <f>ROUND(SUM(BB95:BB98),2)</f>
        <v>0</v>
      </c>
      <c r="BC94" s="95">
        <f>ROUND(SUM(BC95:BC98),2)</f>
        <v>0</v>
      </c>
      <c r="BD94" s="97">
        <f>ROUND(SUM(BD95:BD98),2)</f>
        <v>0</v>
      </c>
      <c r="BE94" s="6"/>
      <c r="BS94" s="98" t="s">
        <v>72</v>
      </c>
      <c r="BT94" s="98" t="s">
        <v>73</v>
      </c>
      <c r="BU94" s="99" t="s">
        <v>74</v>
      </c>
      <c r="BV94" s="98" t="s">
        <v>75</v>
      </c>
      <c r="BW94" s="98" t="s">
        <v>4</v>
      </c>
      <c r="BX94" s="98" t="s">
        <v>76</v>
      </c>
      <c r="CL94" s="98" t="s">
        <v>1</v>
      </c>
    </row>
    <row r="95" s="7" customFormat="1" ht="27" customHeight="1">
      <c r="A95" s="100" t="s">
        <v>77</v>
      </c>
      <c r="B95" s="101"/>
      <c r="C95" s="102"/>
      <c r="D95" s="103" t="s">
        <v>78</v>
      </c>
      <c r="E95" s="103"/>
      <c r="F95" s="103"/>
      <c r="G95" s="103"/>
      <c r="H95" s="103"/>
      <c r="I95" s="104"/>
      <c r="J95" s="103" t="s">
        <v>79</v>
      </c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  <c r="AB95" s="103"/>
      <c r="AC95" s="103"/>
      <c r="AD95" s="103"/>
      <c r="AE95" s="103"/>
      <c r="AF95" s="103"/>
      <c r="AG95" s="105">
        <f>'1 - Komenského 201, 12x1,...'!J30</f>
        <v>0</v>
      </c>
      <c r="AH95" s="104"/>
      <c r="AI95" s="104"/>
      <c r="AJ95" s="104"/>
      <c r="AK95" s="104"/>
      <c r="AL95" s="104"/>
      <c r="AM95" s="104"/>
      <c r="AN95" s="105">
        <f>SUM(AG95,AT95)</f>
        <v>0</v>
      </c>
      <c r="AO95" s="104"/>
      <c r="AP95" s="104"/>
      <c r="AQ95" s="106" t="s">
        <v>80</v>
      </c>
      <c r="AR95" s="101"/>
      <c r="AS95" s="107">
        <v>0</v>
      </c>
      <c r="AT95" s="108">
        <f>ROUND(SUM(AV95:AW95),2)</f>
        <v>0</v>
      </c>
      <c r="AU95" s="109">
        <f>'1 - Komenského 201, 12x1,...'!P121</f>
        <v>0</v>
      </c>
      <c r="AV95" s="108">
        <f>'1 - Komenského 201, 12x1,...'!J33</f>
        <v>0</v>
      </c>
      <c r="AW95" s="108">
        <f>'1 - Komenského 201, 12x1,...'!J34</f>
        <v>0</v>
      </c>
      <c r="AX95" s="108">
        <f>'1 - Komenského 201, 12x1,...'!J35</f>
        <v>0</v>
      </c>
      <c r="AY95" s="108">
        <f>'1 - Komenského 201, 12x1,...'!J36</f>
        <v>0</v>
      </c>
      <c r="AZ95" s="108">
        <f>'1 - Komenského 201, 12x1,...'!F33</f>
        <v>0</v>
      </c>
      <c r="BA95" s="108">
        <f>'1 - Komenského 201, 12x1,...'!F34</f>
        <v>0</v>
      </c>
      <c r="BB95" s="108">
        <f>'1 - Komenského 201, 12x1,...'!F35</f>
        <v>0</v>
      </c>
      <c r="BC95" s="108">
        <f>'1 - Komenského 201, 12x1,...'!F36</f>
        <v>0</v>
      </c>
      <c r="BD95" s="110">
        <f>'1 - Komenského 201, 12x1,...'!F37</f>
        <v>0</v>
      </c>
      <c r="BE95" s="7"/>
      <c r="BT95" s="111" t="s">
        <v>78</v>
      </c>
      <c r="BV95" s="111" t="s">
        <v>75</v>
      </c>
      <c r="BW95" s="111" t="s">
        <v>81</v>
      </c>
      <c r="BX95" s="111" t="s">
        <v>4</v>
      </c>
      <c r="CL95" s="111" t="s">
        <v>1</v>
      </c>
      <c r="CM95" s="111" t="s">
        <v>73</v>
      </c>
    </row>
    <row r="96" s="7" customFormat="1" ht="27" customHeight="1">
      <c r="A96" s="100" t="s">
        <v>77</v>
      </c>
      <c r="B96" s="101"/>
      <c r="C96" s="102"/>
      <c r="D96" s="103" t="s">
        <v>82</v>
      </c>
      <c r="E96" s="103"/>
      <c r="F96" s="103"/>
      <c r="G96" s="103"/>
      <c r="H96" s="103"/>
      <c r="I96" s="104"/>
      <c r="J96" s="103" t="s">
        <v>83</v>
      </c>
      <c r="K96" s="103"/>
      <c r="L96" s="103"/>
      <c r="M96" s="103"/>
      <c r="N96" s="103"/>
      <c r="O96" s="103"/>
      <c r="P96" s="103"/>
      <c r="Q96" s="103"/>
      <c r="R96" s="103"/>
      <c r="S96" s="103"/>
      <c r="T96" s="103"/>
      <c r="U96" s="103"/>
      <c r="V96" s="103"/>
      <c r="W96" s="103"/>
      <c r="X96" s="103"/>
      <c r="Y96" s="103"/>
      <c r="Z96" s="103"/>
      <c r="AA96" s="103"/>
      <c r="AB96" s="103"/>
      <c r="AC96" s="103"/>
      <c r="AD96" s="103"/>
      <c r="AE96" s="103"/>
      <c r="AF96" s="103"/>
      <c r="AG96" s="105">
        <f>'2 - Komenského 202, 4x1,5...'!J30</f>
        <v>0</v>
      </c>
      <c r="AH96" s="104"/>
      <c r="AI96" s="104"/>
      <c r="AJ96" s="104"/>
      <c r="AK96" s="104"/>
      <c r="AL96" s="104"/>
      <c r="AM96" s="104"/>
      <c r="AN96" s="105">
        <f>SUM(AG96,AT96)</f>
        <v>0</v>
      </c>
      <c r="AO96" s="104"/>
      <c r="AP96" s="104"/>
      <c r="AQ96" s="106" t="s">
        <v>80</v>
      </c>
      <c r="AR96" s="101"/>
      <c r="AS96" s="107">
        <v>0</v>
      </c>
      <c r="AT96" s="108">
        <f>ROUND(SUM(AV96:AW96),2)</f>
        <v>0</v>
      </c>
      <c r="AU96" s="109">
        <f>'2 - Komenského 202, 4x1,5...'!P121</f>
        <v>0</v>
      </c>
      <c r="AV96" s="108">
        <f>'2 - Komenského 202, 4x1,5...'!J33</f>
        <v>0</v>
      </c>
      <c r="AW96" s="108">
        <f>'2 - Komenského 202, 4x1,5...'!J34</f>
        <v>0</v>
      </c>
      <c r="AX96" s="108">
        <f>'2 - Komenského 202, 4x1,5...'!J35</f>
        <v>0</v>
      </c>
      <c r="AY96" s="108">
        <f>'2 - Komenského 202, 4x1,5...'!J36</f>
        <v>0</v>
      </c>
      <c r="AZ96" s="108">
        <f>'2 - Komenského 202, 4x1,5...'!F33</f>
        <v>0</v>
      </c>
      <c r="BA96" s="108">
        <f>'2 - Komenského 202, 4x1,5...'!F34</f>
        <v>0</v>
      </c>
      <c r="BB96" s="108">
        <f>'2 - Komenského 202, 4x1,5...'!F35</f>
        <v>0</v>
      </c>
      <c r="BC96" s="108">
        <f>'2 - Komenského 202, 4x1,5...'!F36</f>
        <v>0</v>
      </c>
      <c r="BD96" s="110">
        <f>'2 - Komenského 202, 4x1,5...'!F37</f>
        <v>0</v>
      </c>
      <c r="BE96" s="7"/>
      <c r="BT96" s="111" t="s">
        <v>78</v>
      </c>
      <c r="BV96" s="111" t="s">
        <v>75</v>
      </c>
      <c r="BW96" s="111" t="s">
        <v>84</v>
      </c>
      <c r="BX96" s="111" t="s">
        <v>4</v>
      </c>
      <c r="CL96" s="111" t="s">
        <v>1</v>
      </c>
      <c r="CM96" s="111" t="s">
        <v>73</v>
      </c>
    </row>
    <row r="97" s="7" customFormat="1" ht="27" customHeight="1">
      <c r="A97" s="100" t="s">
        <v>77</v>
      </c>
      <c r="B97" s="101"/>
      <c r="C97" s="102"/>
      <c r="D97" s="103" t="s">
        <v>85</v>
      </c>
      <c r="E97" s="103"/>
      <c r="F97" s="103"/>
      <c r="G97" s="103"/>
      <c r="H97" s="103"/>
      <c r="I97" s="104"/>
      <c r="J97" s="103" t="s">
        <v>86</v>
      </c>
      <c r="K97" s="103"/>
      <c r="L97" s="103"/>
      <c r="M97" s="103"/>
      <c r="N97" s="103"/>
      <c r="O97" s="103"/>
      <c r="P97" s="103"/>
      <c r="Q97" s="103"/>
      <c r="R97" s="103"/>
      <c r="S97" s="103"/>
      <c r="T97" s="103"/>
      <c r="U97" s="103"/>
      <c r="V97" s="103"/>
      <c r="W97" s="103"/>
      <c r="X97" s="103"/>
      <c r="Y97" s="103"/>
      <c r="Z97" s="103"/>
      <c r="AA97" s="103"/>
      <c r="AB97" s="103"/>
      <c r="AC97" s="103"/>
      <c r="AD97" s="103"/>
      <c r="AE97" s="103"/>
      <c r="AF97" s="103"/>
      <c r="AG97" s="105">
        <f>'3 - Októbrová 682, rozšír...'!J30</f>
        <v>0</v>
      </c>
      <c r="AH97" s="104"/>
      <c r="AI97" s="104"/>
      <c r="AJ97" s="104"/>
      <c r="AK97" s="104"/>
      <c r="AL97" s="104"/>
      <c r="AM97" s="104"/>
      <c r="AN97" s="105">
        <f>SUM(AG97,AT97)</f>
        <v>0</v>
      </c>
      <c r="AO97" s="104"/>
      <c r="AP97" s="104"/>
      <c r="AQ97" s="106" t="s">
        <v>80</v>
      </c>
      <c r="AR97" s="101"/>
      <c r="AS97" s="107">
        <v>0</v>
      </c>
      <c r="AT97" s="108">
        <f>ROUND(SUM(AV97:AW97),2)</f>
        <v>0</v>
      </c>
      <c r="AU97" s="109">
        <f>'3 - Októbrová 682, rozšír...'!P122</f>
        <v>0</v>
      </c>
      <c r="AV97" s="108">
        <f>'3 - Októbrová 682, rozšír...'!J33</f>
        <v>0</v>
      </c>
      <c r="AW97" s="108">
        <f>'3 - Októbrová 682, rozšír...'!J34</f>
        <v>0</v>
      </c>
      <c r="AX97" s="108">
        <f>'3 - Októbrová 682, rozšír...'!J35</f>
        <v>0</v>
      </c>
      <c r="AY97" s="108">
        <f>'3 - Októbrová 682, rozšír...'!J36</f>
        <v>0</v>
      </c>
      <c r="AZ97" s="108">
        <f>'3 - Októbrová 682, rozšír...'!F33</f>
        <v>0</v>
      </c>
      <c r="BA97" s="108">
        <f>'3 - Októbrová 682, rozšír...'!F34</f>
        <v>0</v>
      </c>
      <c r="BB97" s="108">
        <f>'3 - Októbrová 682, rozšír...'!F35</f>
        <v>0</v>
      </c>
      <c r="BC97" s="108">
        <f>'3 - Októbrová 682, rozšír...'!F36</f>
        <v>0</v>
      </c>
      <c r="BD97" s="110">
        <f>'3 - Októbrová 682, rozšír...'!F37</f>
        <v>0</v>
      </c>
      <c r="BE97" s="7"/>
      <c r="BT97" s="111" t="s">
        <v>78</v>
      </c>
      <c r="BV97" s="111" t="s">
        <v>75</v>
      </c>
      <c r="BW97" s="111" t="s">
        <v>87</v>
      </c>
      <c r="BX97" s="111" t="s">
        <v>4</v>
      </c>
      <c r="CL97" s="111" t="s">
        <v>1</v>
      </c>
      <c r="CM97" s="111" t="s">
        <v>73</v>
      </c>
    </row>
    <row r="98" s="7" customFormat="1" ht="27" customHeight="1">
      <c r="A98" s="100" t="s">
        <v>77</v>
      </c>
      <c r="B98" s="101"/>
      <c r="C98" s="102"/>
      <c r="D98" s="103" t="s">
        <v>88</v>
      </c>
      <c r="E98" s="103"/>
      <c r="F98" s="103"/>
      <c r="G98" s="103"/>
      <c r="H98" s="103"/>
      <c r="I98" s="104"/>
      <c r="J98" s="103" t="s">
        <v>89</v>
      </c>
      <c r="K98" s="103"/>
      <c r="L98" s="103"/>
      <c r="M98" s="103"/>
      <c r="N98" s="103"/>
      <c r="O98" s="103"/>
      <c r="P98" s="103"/>
      <c r="Q98" s="103"/>
      <c r="R98" s="103"/>
      <c r="S98" s="103"/>
      <c r="T98" s="103"/>
      <c r="U98" s="103"/>
      <c r="V98" s="103"/>
      <c r="W98" s="103"/>
      <c r="X98" s="103"/>
      <c r="Y98" s="103"/>
      <c r="Z98" s="103"/>
      <c r="AA98" s="103"/>
      <c r="AB98" s="103"/>
      <c r="AC98" s="103"/>
      <c r="AD98" s="103"/>
      <c r="AE98" s="103"/>
      <c r="AF98" s="103"/>
      <c r="AG98" s="105">
        <f>'4 - Horská 1312, rozšíren...'!J30</f>
        <v>0</v>
      </c>
      <c r="AH98" s="104"/>
      <c r="AI98" s="104"/>
      <c r="AJ98" s="104"/>
      <c r="AK98" s="104"/>
      <c r="AL98" s="104"/>
      <c r="AM98" s="104"/>
      <c r="AN98" s="105">
        <f>SUM(AG98,AT98)</f>
        <v>0</v>
      </c>
      <c r="AO98" s="104"/>
      <c r="AP98" s="104"/>
      <c r="AQ98" s="106" t="s">
        <v>80</v>
      </c>
      <c r="AR98" s="101"/>
      <c r="AS98" s="112">
        <v>0</v>
      </c>
      <c r="AT98" s="113">
        <f>ROUND(SUM(AV98:AW98),2)</f>
        <v>0</v>
      </c>
      <c r="AU98" s="114">
        <f>'4 - Horská 1312, rozšíren...'!P123</f>
        <v>0</v>
      </c>
      <c r="AV98" s="113">
        <f>'4 - Horská 1312, rozšíren...'!J33</f>
        <v>0</v>
      </c>
      <c r="AW98" s="113">
        <f>'4 - Horská 1312, rozšíren...'!J34</f>
        <v>0</v>
      </c>
      <c r="AX98" s="113">
        <f>'4 - Horská 1312, rozšíren...'!J35</f>
        <v>0</v>
      </c>
      <c r="AY98" s="113">
        <f>'4 - Horská 1312, rozšíren...'!J36</f>
        <v>0</v>
      </c>
      <c r="AZ98" s="113">
        <f>'4 - Horská 1312, rozšíren...'!F33</f>
        <v>0</v>
      </c>
      <c r="BA98" s="113">
        <f>'4 - Horská 1312, rozšíren...'!F34</f>
        <v>0</v>
      </c>
      <c r="BB98" s="113">
        <f>'4 - Horská 1312, rozšíren...'!F35</f>
        <v>0</v>
      </c>
      <c r="BC98" s="113">
        <f>'4 - Horská 1312, rozšíren...'!F36</f>
        <v>0</v>
      </c>
      <c r="BD98" s="115">
        <f>'4 - Horská 1312, rozšíren...'!F37</f>
        <v>0</v>
      </c>
      <c r="BE98" s="7"/>
      <c r="BT98" s="111" t="s">
        <v>78</v>
      </c>
      <c r="BV98" s="111" t="s">
        <v>75</v>
      </c>
      <c r="BW98" s="111" t="s">
        <v>90</v>
      </c>
      <c r="BX98" s="111" t="s">
        <v>4</v>
      </c>
      <c r="CL98" s="111" t="s">
        <v>1</v>
      </c>
      <c r="CM98" s="111" t="s">
        <v>73</v>
      </c>
    </row>
    <row r="99" s="2" customFormat="1" ht="30" customHeight="1">
      <c r="A99" s="34"/>
      <c r="B99" s="35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5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</row>
    <row r="100" s="2" customFormat="1" ht="6.96" customHeight="1">
      <c r="A100" s="34"/>
      <c r="B100" s="56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  <c r="AO100" s="57"/>
      <c r="AP100" s="57"/>
      <c r="AQ100" s="57"/>
      <c r="AR100" s="35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</row>
  </sheetData>
  <mergeCells count="54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S89:AT91"/>
    <mergeCell ref="AM90:AP90"/>
    <mergeCell ref="L85:AO85"/>
    <mergeCell ref="AM87:AN87"/>
    <mergeCell ref="AM89:AP89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  <mergeCell ref="AN92:AP92"/>
    <mergeCell ref="AG92:AM92"/>
    <mergeCell ref="AN95:AP95"/>
    <mergeCell ref="AG95:AM95"/>
    <mergeCell ref="AN96:AP96"/>
    <mergeCell ref="AG96:AM96"/>
    <mergeCell ref="AN97:AP97"/>
    <mergeCell ref="AG97:AM97"/>
    <mergeCell ref="AN98:AP98"/>
    <mergeCell ref="AG98:AM98"/>
    <mergeCell ref="AG94:AM94"/>
    <mergeCell ref="AN94:AP94"/>
    <mergeCell ref="C92:G92"/>
    <mergeCell ref="I92:AF92"/>
    <mergeCell ref="D95:H95"/>
    <mergeCell ref="J95:AF95"/>
    <mergeCell ref="D96:H96"/>
    <mergeCell ref="J96:AF96"/>
    <mergeCell ref="D97:H97"/>
    <mergeCell ref="J97:AF97"/>
    <mergeCell ref="D98:H98"/>
    <mergeCell ref="J98:AF98"/>
  </mergeCells>
  <hyperlinks>
    <hyperlink ref="A95" location="'1 - Komenského 201, 12x1,...'!C2" display="/"/>
    <hyperlink ref="A96" location="'2 - Komenského 202, 4x1,5...'!C2" display="/"/>
    <hyperlink ref="A97" location="'3 - Októbrová 682, rozšír...'!C2" display="/"/>
    <hyperlink ref="A98" location="'4 - Horská 1312, rozšíren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6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6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81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7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91</v>
      </c>
      <c r="I4" s="116"/>
      <c r="L4" s="18"/>
      <c r="M4" s="118" t="s">
        <v>9</v>
      </c>
      <c r="AT4" s="15" t="s">
        <v>3</v>
      </c>
    </row>
    <row r="5" s="1" customFormat="1" ht="6.96" customHeight="1">
      <c r="B5" s="18"/>
      <c r="I5" s="116"/>
      <c r="L5" s="18"/>
    </row>
    <row r="6" s="1" customFormat="1" ht="12" customHeight="1">
      <c r="B6" s="18"/>
      <c r="D6" s="28" t="s">
        <v>14</v>
      </c>
      <c r="I6" s="116"/>
      <c r="L6" s="18"/>
    </row>
    <row r="7" s="1" customFormat="1" ht="16.5" customHeight="1">
      <c r="B7" s="18"/>
      <c r="E7" s="119" t="str">
        <f>'Rekapitulácia stavby'!K6</f>
        <v>Rozšírenie spevnených plôch pre zberné nádoby</v>
      </c>
      <c r="F7" s="28"/>
      <c r="G7" s="28"/>
      <c r="H7" s="28"/>
      <c r="I7" s="116"/>
      <c r="L7" s="18"/>
    </row>
    <row r="8" s="2" customFormat="1" ht="12" customHeight="1">
      <c r="A8" s="34"/>
      <c r="B8" s="35"/>
      <c r="C8" s="34"/>
      <c r="D8" s="28" t="s">
        <v>92</v>
      </c>
      <c r="E8" s="34"/>
      <c r="F8" s="34"/>
      <c r="G8" s="34"/>
      <c r="H8" s="34"/>
      <c r="I8" s="120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93</v>
      </c>
      <c r="F9" s="34"/>
      <c r="G9" s="34"/>
      <c r="H9" s="34"/>
      <c r="I9" s="120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20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21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21" t="s">
        <v>20</v>
      </c>
      <c r="J12" s="65" t="str">
        <f>'Rekapitulácia stavby'!AN8</f>
        <v>10. 7. 2019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20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21" t="s">
        <v>23</v>
      </c>
      <c r="J14" s="23" t="s">
        <v>1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24</v>
      </c>
      <c r="F15" s="34"/>
      <c r="G15" s="34"/>
      <c r="H15" s="34"/>
      <c r="I15" s="121" t="s">
        <v>25</v>
      </c>
      <c r="J15" s="23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20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21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21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20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21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21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20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31</v>
      </c>
      <c r="E23" s="34"/>
      <c r="F23" s="34"/>
      <c r="G23" s="34"/>
      <c r="H23" s="34"/>
      <c r="I23" s="121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21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20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32</v>
      </c>
      <c r="E26" s="34"/>
      <c r="F26" s="34"/>
      <c r="G26" s="34"/>
      <c r="H26" s="34"/>
      <c r="I26" s="120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2"/>
      <c r="B27" s="123"/>
      <c r="C27" s="122"/>
      <c r="D27" s="122"/>
      <c r="E27" s="32" t="s">
        <v>1</v>
      </c>
      <c r="F27" s="32"/>
      <c r="G27" s="32"/>
      <c r="H27" s="32"/>
      <c r="I27" s="124"/>
      <c r="J27" s="122"/>
      <c r="K27" s="122"/>
      <c r="L27" s="125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20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7" t="s">
        <v>33</v>
      </c>
      <c r="E30" s="34"/>
      <c r="F30" s="34"/>
      <c r="G30" s="34"/>
      <c r="H30" s="34"/>
      <c r="I30" s="120"/>
      <c r="J30" s="92">
        <f>ROUND(J121,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126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35</v>
      </c>
      <c r="G32" s="34"/>
      <c r="H32" s="34"/>
      <c r="I32" s="128" t="s">
        <v>34</v>
      </c>
      <c r="J32" s="39" t="s">
        <v>36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9" t="s">
        <v>37</v>
      </c>
      <c r="E33" s="28" t="s">
        <v>38</v>
      </c>
      <c r="F33" s="130">
        <f>ROUND((SUM(BE121:BE145)),  2)</f>
        <v>0</v>
      </c>
      <c r="G33" s="34"/>
      <c r="H33" s="34"/>
      <c r="I33" s="131">
        <v>0.20000000000000001</v>
      </c>
      <c r="J33" s="130">
        <f>ROUND(((SUM(BE121:BE145))*I33),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28" t="s">
        <v>39</v>
      </c>
      <c r="F34" s="130">
        <f>ROUND((SUM(BF121:BF145)),  2)</f>
        <v>0</v>
      </c>
      <c r="G34" s="34"/>
      <c r="H34" s="34"/>
      <c r="I34" s="131">
        <v>0.20000000000000001</v>
      </c>
      <c r="J34" s="130">
        <f>ROUND(((SUM(BF121:BF145))*I34),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40</v>
      </c>
      <c r="F35" s="130">
        <f>ROUND((SUM(BG121:BG145)),  2)</f>
        <v>0</v>
      </c>
      <c r="G35" s="34"/>
      <c r="H35" s="34"/>
      <c r="I35" s="131">
        <v>0.20000000000000001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41</v>
      </c>
      <c r="F36" s="130">
        <f>ROUND((SUM(BH121:BH145)),  2)</f>
        <v>0</v>
      </c>
      <c r="G36" s="34"/>
      <c r="H36" s="34"/>
      <c r="I36" s="131">
        <v>0.20000000000000001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0">
        <f>ROUND((SUM(BI121:BI145)),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120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32"/>
      <c r="D39" s="133" t="s">
        <v>43</v>
      </c>
      <c r="E39" s="77"/>
      <c r="F39" s="77"/>
      <c r="G39" s="134" t="s">
        <v>44</v>
      </c>
      <c r="H39" s="135" t="s">
        <v>45</v>
      </c>
      <c r="I39" s="136"/>
      <c r="J39" s="137">
        <f>SUM(J30:J37)</f>
        <v>0</v>
      </c>
      <c r="K39" s="138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120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I41" s="116"/>
      <c r="L41" s="18"/>
    </row>
    <row r="42" s="1" customFormat="1" ht="14.4" customHeight="1">
      <c r="B42" s="18"/>
      <c r="I42" s="116"/>
      <c r="L42" s="18"/>
    </row>
    <row r="43" s="1" customFormat="1" ht="14.4" customHeight="1">
      <c r="B43" s="18"/>
      <c r="I43" s="116"/>
      <c r="L43" s="18"/>
    </row>
    <row r="44" s="1" customFormat="1" ht="14.4" customHeight="1">
      <c r="B44" s="18"/>
      <c r="I44" s="116"/>
      <c r="L44" s="18"/>
    </row>
    <row r="45" s="1" customFormat="1" ht="14.4" customHeight="1">
      <c r="B45" s="18"/>
      <c r="I45" s="116"/>
      <c r="L45" s="18"/>
    </row>
    <row r="46" s="1" customFormat="1" ht="14.4" customHeight="1">
      <c r="B46" s="18"/>
      <c r="I46" s="116"/>
      <c r="L46" s="18"/>
    </row>
    <row r="47" s="1" customFormat="1" ht="14.4" customHeight="1">
      <c r="B47" s="18"/>
      <c r="I47" s="116"/>
      <c r="L47" s="18"/>
    </row>
    <row r="48" s="1" customFormat="1" ht="14.4" customHeight="1">
      <c r="B48" s="18"/>
      <c r="I48" s="116"/>
      <c r="L48" s="18"/>
    </row>
    <row r="49" s="1" customFormat="1" ht="14.4" customHeight="1">
      <c r="B49" s="18"/>
      <c r="I49" s="116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9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40" t="s">
        <v>49</v>
      </c>
      <c r="G61" s="54" t="s">
        <v>48</v>
      </c>
      <c r="H61" s="37"/>
      <c r="I61" s="141"/>
      <c r="J61" s="142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43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40" t="s">
        <v>49</v>
      </c>
      <c r="G76" s="54" t="s">
        <v>48</v>
      </c>
      <c r="H76" s="37"/>
      <c r="I76" s="141"/>
      <c r="J76" s="142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4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5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94</v>
      </c>
      <c r="D82" s="34"/>
      <c r="E82" s="34"/>
      <c r="F82" s="34"/>
      <c r="G82" s="34"/>
      <c r="H82" s="34"/>
      <c r="I82" s="120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20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20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19" t="str">
        <f>E7</f>
        <v>Rozšírenie spevnených plôch pre zberné nádoby</v>
      </c>
      <c r="F85" s="28"/>
      <c r="G85" s="28"/>
      <c r="H85" s="28"/>
      <c r="I85" s="120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92</v>
      </c>
      <c r="D86" s="34"/>
      <c r="E86" s="34"/>
      <c r="F86" s="34"/>
      <c r="G86" s="34"/>
      <c r="H86" s="34"/>
      <c r="I86" s="120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1 - Komenského 201, 12x1,5 m, 8 kontajnerov</v>
      </c>
      <c r="F87" s="34"/>
      <c r="G87" s="34"/>
      <c r="H87" s="34"/>
      <c r="I87" s="120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20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 </v>
      </c>
      <c r="G89" s="34"/>
      <c r="H89" s="34"/>
      <c r="I89" s="121" t="s">
        <v>20</v>
      </c>
      <c r="J89" s="65" t="str">
        <f>IF(J12="","",J12)</f>
        <v>10. 7. 2019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20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>Mesto Partizánske</v>
      </c>
      <c r="G91" s="34"/>
      <c r="H91" s="34"/>
      <c r="I91" s="121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21" t="s">
        <v>31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20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6" t="s">
        <v>95</v>
      </c>
      <c r="D94" s="132"/>
      <c r="E94" s="132"/>
      <c r="F94" s="132"/>
      <c r="G94" s="132"/>
      <c r="H94" s="132"/>
      <c r="I94" s="147"/>
      <c r="J94" s="148" t="s">
        <v>96</v>
      </c>
      <c r="K94" s="132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20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9" t="s">
        <v>97</v>
      </c>
      <c r="D96" s="34"/>
      <c r="E96" s="34"/>
      <c r="F96" s="34"/>
      <c r="G96" s="34"/>
      <c r="H96" s="34"/>
      <c r="I96" s="120"/>
      <c r="J96" s="92">
        <f>J121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98</v>
      </c>
    </row>
    <row r="97" s="9" customFormat="1" ht="24.96" customHeight="1">
      <c r="A97" s="9"/>
      <c r="B97" s="150"/>
      <c r="C97" s="9"/>
      <c r="D97" s="151" t="s">
        <v>99</v>
      </c>
      <c r="E97" s="152"/>
      <c r="F97" s="152"/>
      <c r="G97" s="152"/>
      <c r="H97" s="152"/>
      <c r="I97" s="153"/>
      <c r="J97" s="154">
        <f>J122</f>
        <v>0</v>
      </c>
      <c r="K97" s="9"/>
      <c r="L97" s="150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5"/>
      <c r="C98" s="10"/>
      <c r="D98" s="156" t="s">
        <v>100</v>
      </c>
      <c r="E98" s="157"/>
      <c r="F98" s="157"/>
      <c r="G98" s="157"/>
      <c r="H98" s="157"/>
      <c r="I98" s="158"/>
      <c r="J98" s="159">
        <f>J123</f>
        <v>0</v>
      </c>
      <c r="K98" s="10"/>
      <c r="L98" s="15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5"/>
      <c r="C99" s="10"/>
      <c r="D99" s="156" t="s">
        <v>101</v>
      </c>
      <c r="E99" s="157"/>
      <c r="F99" s="157"/>
      <c r="G99" s="157"/>
      <c r="H99" s="157"/>
      <c r="I99" s="158"/>
      <c r="J99" s="159">
        <f>J134</f>
        <v>0</v>
      </c>
      <c r="K99" s="10"/>
      <c r="L99" s="155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55"/>
      <c r="C100" s="10"/>
      <c r="D100" s="156" t="s">
        <v>102</v>
      </c>
      <c r="E100" s="157"/>
      <c r="F100" s="157"/>
      <c r="G100" s="157"/>
      <c r="H100" s="157"/>
      <c r="I100" s="158"/>
      <c r="J100" s="159">
        <f>J142</f>
        <v>0</v>
      </c>
      <c r="K100" s="10"/>
      <c r="L100" s="15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9" customFormat="1" ht="24.96" customHeight="1">
      <c r="A101" s="9"/>
      <c r="B101" s="150"/>
      <c r="C101" s="9"/>
      <c r="D101" s="151" t="s">
        <v>103</v>
      </c>
      <c r="E101" s="152"/>
      <c r="F101" s="152"/>
      <c r="G101" s="152"/>
      <c r="H101" s="152"/>
      <c r="I101" s="153"/>
      <c r="J101" s="154">
        <f>J144</f>
        <v>0</v>
      </c>
      <c r="K101" s="9"/>
      <c r="L101" s="150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2" customFormat="1" ht="21.84" customHeight="1">
      <c r="A102" s="34"/>
      <c r="B102" s="35"/>
      <c r="C102" s="34"/>
      <c r="D102" s="34"/>
      <c r="E102" s="34"/>
      <c r="F102" s="34"/>
      <c r="G102" s="34"/>
      <c r="H102" s="34"/>
      <c r="I102" s="120"/>
      <c r="J102" s="34"/>
      <c r="K102" s="34"/>
      <c r="L102" s="51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3" s="2" customFormat="1" ht="6.96" customHeight="1">
      <c r="A103" s="34"/>
      <c r="B103" s="56"/>
      <c r="C103" s="57"/>
      <c r="D103" s="57"/>
      <c r="E103" s="57"/>
      <c r="F103" s="57"/>
      <c r="G103" s="57"/>
      <c r="H103" s="57"/>
      <c r="I103" s="144"/>
      <c r="J103" s="57"/>
      <c r="K103" s="57"/>
      <c r="L103" s="51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7" s="2" customFormat="1" ht="6.96" customHeight="1">
      <c r="A107" s="34"/>
      <c r="B107" s="58"/>
      <c r="C107" s="59"/>
      <c r="D107" s="59"/>
      <c r="E107" s="59"/>
      <c r="F107" s="59"/>
      <c r="G107" s="59"/>
      <c r="H107" s="59"/>
      <c r="I107" s="145"/>
      <c r="J107" s="59"/>
      <c r="K107" s="59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24.96" customHeight="1">
      <c r="A108" s="34"/>
      <c r="B108" s="35"/>
      <c r="C108" s="19" t="s">
        <v>104</v>
      </c>
      <c r="D108" s="34"/>
      <c r="E108" s="34"/>
      <c r="F108" s="34"/>
      <c r="G108" s="34"/>
      <c r="H108" s="34"/>
      <c r="I108" s="120"/>
      <c r="J108" s="34"/>
      <c r="K108" s="34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6.96" customHeight="1">
      <c r="A109" s="34"/>
      <c r="B109" s="35"/>
      <c r="C109" s="34"/>
      <c r="D109" s="34"/>
      <c r="E109" s="34"/>
      <c r="F109" s="34"/>
      <c r="G109" s="34"/>
      <c r="H109" s="34"/>
      <c r="I109" s="120"/>
      <c r="J109" s="34"/>
      <c r="K109" s="34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12" customHeight="1">
      <c r="A110" s="34"/>
      <c r="B110" s="35"/>
      <c r="C110" s="28" t="s">
        <v>14</v>
      </c>
      <c r="D110" s="34"/>
      <c r="E110" s="34"/>
      <c r="F110" s="34"/>
      <c r="G110" s="34"/>
      <c r="H110" s="34"/>
      <c r="I110" s="120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6.5" customHeight="1">
      <c r="A111" s="34"/>
      <c r="B111" s="35"/>
      <c r="C111" s="34"/>
      <c r="D111" s="34"/>
      <c r="E111" s="119" t="str">
        <f>E7</f>
        <v>Rozšírenie spevnených plôch pre zberné nádoby</v>
      </c>
      <c r="F111" s="28"/>
      <c r="G111" s="28"/>
      <c r="H111" s="28"/>
      <c r="I111" s="120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2" customHeight="1">
      <c r="A112" s="34"/>
      <c r="B112" s="35"/>
      <c r="C112" s="28" t="s">
        <v>92</v>
      </c>
      <c r="D112" s="34"/>
      <c r="E112" s="34"/>
      <c r="F112" s="34"/>
      <c r="G112" s="34"/>
      <c r="H112" s="34"/>
      <c r="I112" s="120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16.5" customHeight="1">
      <c r="A113" s="34"/>
      <c r="B113" s="35"/>
      <c r="C113" s="34"/>
      <c r="D113" s="34"/>
      <c r="E113" s="63" t="str">
        <f>E9</f>
        <v>1 - Komenského 201, 12x1,5 m, 8 kontajnerov</v>
      </c>
      <c r="F113" s="34"/>
      <c r="G113" s="34"/>
      <c r="H113" s="34"/>
      <c r="I113" s="120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6.96" customHeight="1">
      <c r="A114" s="34"/>
      <c r="B114" s="35"/>
      <c r="C114" s="34"/>
      <c r="D114" s="34"/>
      <c r="E114" s="34"/>
      <c r="F114" s="34"/>
      <c r="G114" s="34"/>
      <c r="H114" s="34"/>
      <c r="I114" s="120"/>
      <c r="J114" s="34"/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2" customHeight="1">
      <c r="A115" s="34"/>
      <c r="B115" s="35"/>
      <c r="C115" s="28" t="s">
        <v>18</v>
      </c>
      <c r="D115" s="34"/>
      <c r="E115" s="34"/>
      <c r="F115" s="23" t="str">
        <f>F12</f>
        <v xml:space="preserve"> </v>
      </c>
      <c r="G115" s="34"/>
      <c r="H115" s="34"/>
      <c r="I115" s="121" t="s">
        <v>20</v>
      </c>
      <c r="J115" s="65" t="str">
        <f>IF(J12="","",J12)</f>
        <v>10. 7. 2019</v>
      </c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6.96" customHeight="1">
      <c r="A116" s="34"/>
      <c r="B116" s="35"/>
      <c r="C116" s="34"/>
      <c r="D116" s="34"/>
      <c r="E116" s="34"/>
      <c r="F116" s="34"/>
      <c r="G116" s="34"/>
      <c r="H116" s="34"/>
      <c r="I116" s="120"/>
      <c r="J116" s="34"/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5.15" customHeight="1">
      <c r="A117" s="34"/>
      <c r="B117" s="35"/>
      <c r="C117" s="28" t="s">
        <v>22</v>
      </c>
      <c r="D117" s="34"/>
      <c r="E117" s="34"/>
      <c r="F117" s="23" t="str">
        <f>E15</f>
        <v>Mesto Partizánske</v>
      </c>
      <c r="G117" s="34"/>
      <c r="H117" s="34"/>
      <c r="I117" s="121" t="s">
        <v>28</v>
      </c>
      <c r="J117" s="32" t="str">
        <f>E21</f>
        <v xml:space="preserve"> </v>
      </c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5.15" customHeight="1">
      <c r="A118" s="34"/>
      <c r="B118" s="35"/>
      <c r="C118" s="28" t="s">
        <v>26</v>
      </c>
      <c r="D118" s="34"/>
      <c r="E118" s="34"/>
      <c r="F118" s="23" t="str">
        <f>IF(E18="","",E18)</f>
        <v>Vyplň údaj</v>
      </c>
      <c r="G118" s="34"/>
      <c r="H118" s="34"/>
      <c r="I118" s="121" t="s">
        <v>31</v>
      </c>
      <c r="J118" s="32" t="str">
        <f>E24</f>
        <v xml:space="preserve"> </v>
      </c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0.32" customHeight="1">
      <c r="A119" s="34"/>
      <c r="B119" s="35"/>
      <c r="C119" s="34"/>
      <c r="D119" s="34"/>
      <c r="E119" s="34"/>
      <c r="F119" s="34"/>
      <c r="G119" s="34"/>
      <c r="H119" s="34"/>
      <c r="I119" s="120"/>
      <c r="J119" s="34"/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11" customFormat="1" ht="29.28" customHeight="1">
      <c r="A120" s="160"/>
      <c r="B120" s="161"/>
      <c r="C120" s="162" t="s">
        <v>105</v>
      </c>
      <c r="D120" s="163" t="s">
        <v>58</v>
      </c>
      <c r="E120" s="163" t="s">
        <v>54</v>
      </c>
      <c r="F120" s="163" t="s">
        <v>55</v>
      </c>
      <c r="G120" s="163" t="s">
        <v>106</v>
      </c>
      <c r="H120" s="163" t="s">
        <v>107</v>
      </c>
      <c r="I120" s="164" t="s">
        <v>108</v>
      </c>
      <c r="J120" s="165" t="s">
        <v>96</v>
      </c>
      <c r="K120" s="166" t="s">
        <v>109</v>
      </c>
      <c r="L120" s="167"/>
      <c r="M120" s="82" t="s">
        <v>1</v>
      </c>
      <c r="N120" s="83" t="s">
        <v>37</v>
      </c>
      <c r="O120" s="83" t="s">
        <v>110</v>
      </c>
      <c r="P120" s="83" t="s">
        <v>111</v>
      </c>
      <c r="Q120" s="83" t="s">
        <v>112</v>
      </c>
      <c r="R120" s="83" t="s">
        <v>113</v>
      </c>
      <c r="S120" s="83" t="s">
        <v>114</v>
      </c>
      <c r="T120" s="84" t="s">
        <v>115</v>
      </c>
      <c r="U120" s="160"/>
      <c r="V120" s="160"/>
      <c r="W120" s="160"/>
      <c r="X120" s="160"/>
      <c r="Y120" s="160"/>
      <c r="Z120" s="160"/>
      <c r="AA120" s="160"/>
      <c r="AB120" s="160"/>
      <c r="AC120" s="160"/>
      <c r="AD120" s="160"/>
      <c r="AE120" s="160"/>
    </row>
    <row r="121" s="2" customFormat="1" ht="22.8" customHeight="1">
      <c r="A121" s="34"/>
      <c r="B121" s="35"/>
      <c r="C121" s="89" t="s">
        <v>97</v>
      </c>
      <c r="D121" s="34"/>
      <c r="E121" s="34"/>
      <c r="F121" s="34"/>
      <c r="G121" s="34"/>
      <c r="H121" s="34"/>
      <c r="I121" s="120"/>
      <c r="J121" s="168">
        <f>BK121</f>
        <v>0</v>
      </c>
      <c r="K121" s="34"/>
      <c r="L121" s="35"/>
      <c r="M121" s="85"/>
      <c r="N121" s="69"/>
      <c r="O121" s="86"/>
      <c r="P121" s="169">
        <f>P122+P144</f>
        <v>0</v>
      </c>
      <c r="Q121" s="86"/>
      <c r="R121" s="169">
        <f>R122+R144</f>
        <v>14.073322500000002</v>
      </c>
      <c r="S121" s="86"/>
      <c r="T121" s="170">
        <f>T122+T144</f>
        <v>0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T121" s="15" t="s">
        <v>72</v>
      </c>
      <c r="AU121" s="15" t="s">
        <v>98</v>
      </c>
      <c r="BK121" s="171">
        <f>BK122+BK144</f>
        <v>0</v>
      </c>
    </row>
    <row r="122" s="12" customFormat="1" ht="25.92" customHeight="1">
      <c r="A122" s="12"/>
      <c r="B122" s="172"/>
      <c r="C122" s="12"/>
      <c r="D122" s="173" t="s">
        <v>72</v>
      </c>
      <c r="E122" s="174" t="s">
        <v>116</v>
      </c>
      <c r="F122" s="174" t="s">
        <v>117</v>
      </c>
      <c r="G122" s="12"/>
      <c r="H122" s="12"/>
      <c r="I122" s="175"/>
      <c r="J122" s="176">
        <f>BK122</f>
        <v>0</v>
      </c>
      <c r="K122" s="12"/>
      <c r="L122" s="172"/>
      <c r="M122" s="177"/>
      <c r="N122" s="178"/>
      <c r="O122" s="178"/>
      <c r="P122" s="179">
        <f>P123+P134+P142</f>
        <v>0</v>
      </c>
      <c r="Q122" s="178"/>
      <c r="R122" s="179">
        <f>R123+R134+R142</f>
        <v>14.073322500000002</v>
      </c>
      <c r="S122" s="178"/>
      <c r="T122" s="180">
        <f>T123+T134+T142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173" t="s">
        <v>78</v>
      </c>
      <c r="AT122" s="181" t="s">
        <v>72</v>
      </c>
      <c r="AU122" s="181" t="s">
        <v>73</v>
      </c>
      <c r="AY122" s="173" t="s">
        <v>118</v>
      </c>
      <c r="BK122" s="182">
        <f>BK123+BK134+BK142</f>
        <v>0</v>
      </c>
    </row>
    <row r="123" s="12" customFormat="1" ht="22.8" customHeight="1">
      <c r="A123" s="12"/>
      <c r="B123" s="172"/>
      <c r="C123" s="12"/>
      <c r="D123" s="173" t="s">
        <v>72</v>
      </c>
      <c r="E123" s="183" t="s">
        <v>78</v>
      </c>
      <c r="F123" s="183" t="s">
        <v>119</v>
      </c>
      <c r="G123" s="12"/>
      <c r="H123" s="12"/>
      <c r="I123" s="175"/>
      <c r="J123" s="184">
        <f>BK123</f>
        <v>0</v>
      </c>
      <c r="K123" s="12"/>
      <c r="L123" s="172"/>
      <c r="M123" s="177"/>
      <c r="N123" s="178"/>
      <c r="O123" s="178"/>
      <c r="P123" s="179">
        <f>SUM(P124:P133)</f>
        <v>0</v>
      </c>
      <c r="Q123" s="178"/>
      <c r="R123" s="179">
        <f>SUM(R124:R133)</f>
        <v>0.00061800000000000006</v>
      </c>
      <c r="S123" s="178"/>
      <c r="T123" s="180">
        <f>SUM(T124:T133)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173" t="s">
        <v>78</v>
      </c>
      <c r="AT123" s="181" t="s">
        <v>72</v>
      </c>
      <c r="AU123" s="181" t="s">
        <v>78</v>
      </c>
      <c r="AY123" s="173" t="s">
        <v>118</v>
      </c>
      <c r="BK123" s="182">
        <f>SUM(BK124:BK133)</f>
        <v>0</v>
      </c>
    </row>
    <row r="124" s="2" customFormat="1" ht="24" customHeight="1">
      <c r="A124" s="34"/>
      <c r="B124" s="185"/>
      <c r="C124" s="186" t="s">
        <v>78</v>
      </c>
      <c r="D124" s="186" t="s">
        <v>120</v>
      </c>
      <c r="E124" s="187" t="s">
        <v>121</v>
      </c>
      <c r="F124" s="188" t="s">
        <v>122</v>
      </c>
      <c r="G124" s="189" t="s">
        <v>123</v>
      </c>
      <c r="H124" s="190">
        <v>6.3789999999999996</v>
      </c>
      <c r="I124" s="191"/>
      <c r="J124" s="190">
        <f>ROUND(I124*H124,3)</f>
        <v>0</v>
      </c>
      <c r="K124" s="192"/>
      <c r="L124" s="35"/>
      <c r="M124" s="193" t="s">
        <v>1</v>
      </c>
      <c r="N124" s="194" t="s">
        <v>39</v>
      </c>
      <c r="O124" s="73"/>
      <c r="P124" s="195">
        <f>O124*H124</f>
        <v>0</v>
      </c>
      <c r="Q124" s="195">
        <v>0</v>
      </c>
      <c r="R124" s="195">
        <f>Q124*H124</f>
        <v>0</v>
      </c>
      <c r="S124" s="195">
        <v>0</v>
      </c>
      <c r="T124" s="196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97" t="s">
        <v>88</v>
      </c>
      <c r="AT124" s="197" t="s">
        <v>120</v>
      </c>
      <c r="AU124" s="197" t="s">
        <v>82</v>
      </c>
      <c r="AY124" s="15" t="s">
        <v>118</v>
      </c>
      <c r="BE124" s="198">
        <f>IF(N124="základná",J124,0)</f>
        <v>0</v>
      </c>
      <c r="BF124" s="198">
        <f>IF(N124="znížená",J124,0)</f>
        <v>0</v>
      </c>
      <c r="BG124" s="198">
        <f>IF(N124="zákl. prenesená",J124,0)</f>
        <v>0</v>
      </c>
      <c r="BH124" s="198">
        <f>IF(N124="zníž. prenesená",J124,0)</f>
        <v>0</v>
      </c>
      <c r="BI124" s="198">
        <f>IF(N124="nulová",J124,0)</f>
        <v>0</v>
      </c>
      <c r="BJ124" s="15" t="s">
        <v>82</v>
      </c>
      <c r="BK124" s="199">
        <f>ROUND(I124*H124,3)</f>
        <v>0</v>
      </c>
      <c r="BL124" s="15" t="s">
        <v>88</v>
      </c>
      <c r="BM124" s="197" t="s">
        <v>124</v>
      </c>
    </row>
    <row r="125" s="2" customFormat="1" ht="24" customHeight="1">
      <c r="A125" s="34"/>
      <c r="B125" s="185"/>
      <c r="C125" s="186" t="s">
        <v>82</v>
      </c>
      <c r="D125" s="186" t="s">
        <v>120</v>
      </c>
      <c r="E125" s="187" t="s">
        <v>125</v>
      </c>
      <c r="F125" s="188" t="s">
        <v>126</v>
      </c>
      <c r="G125" s="189" t="s">
        <v>123</v>
      </c>
      <c r="H125" s="190">
        <v>6.3789999999999996</v>
      </c>
      <c r="I125" s="191"/>
      <c r="J125" s="190">
        <f>ROUND(I125*H125,3)</f>
        <v>0</v>
      </c>
      <c r="K125" s="192"/>
      <c r="L125" s="35"/>
      <c r="M125" s="193" t="s">
        <v>1</v>
      </c>
      <c r="N125" s="194" t="s">
        <v>39</v>
      </c>
      <c r="O125" s="73"/>
      <c r="P125" s="195">
        <f>O125*H125</f>
        <v>0</v>
      </c>
      <c r="Q125" s="195">
        <v>0</v>
      </c>
      <c r="R125" s="195">
        <f>Q125*H125</f>
        <v>0</v>
      </c>
      <c r="S125" s="195">
        <v>0</v>
      </c>
      <c r="T125" s="196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97" t="s">
        <v>88</v>
      </c>
      <c r="AT125" s="197" t="s">
        <v>120</v>
      </c>
      <c r="AU125" s="197" t="s">
        <v>82</v>
      </c>
      <c r="AY125" s="15" t="s">
        <v>118</v>
      </c>
      <c r="BE125" s="198">
        <f>IF(N125="základná",J125,0)</f>
        <v>0</v>
      </c>
      <c r="BF125" s="198">
        <f>IF(N125="znížená",J125,0)</f>
        <v>0</v>
      </c>
      <c r="BG125" s="198">
        <f>IF(N125="zákl. prenesená",J125,0)</f>
        <v>0</v>
      </c>
      <c r="BH125" s="198">
        <f>IF(N125="zníž. prenesená",J125,0)</f>
        <v>0</v>
      </c>
      <c r="BI125" s="198">
        <f>IF(N125="nulová",J125,0)</f>
        <v>0</v>
      </c>
      <c r="BJ125" s="15" t="s">
        <v>82</v>
      </c>
      <c r="BK125" s="199">
        <f>ROUND(I125*H125,3)</f>
        <v>0</v>
      </c>
      <c r="BL125" s="15" t="s">
        <v>88</v>
      </c>
      <c r="BM125" s="197" t="s">
        <v>127</v>
      </c>
    </row>
    <row r="126" s="2" customFormat="1" ht="24" customHeight="1">
      <c r="A126" s="34"/>
      <c r="B126" s="185"/>
      <c r="C126" s="186" t="s">
        <v>85</v>
      </c>
      <c r="D126" s="186" t="s">
        <v>120</v>
      </c>
      <c r="E126" s="187" t="s">
        <v>128</v>
      </c>
      <c r="F126" s="188" t="s">
        <v>129</v>
      </c>
      <c r="G126" s="189" t="s">
        <v>123</v>
      </c>
      <c r="H126" s="190">
        <v>6.3789999999999996</v>
      </c>
      <c r="I126" s="191"/>
      <c r="J126" s="190">
        <f>ROUND(I126*H126,3)</f>
        <v>0</v>
      </c>
      <c r="K126" s="192"/>
      <c r="L126" s="35"/>
      <c r="M126" s="193" t="s">
        <v>1</v>
      </c>
      <c r="N126" s="194" t="s">
        <v>39</v>
      </c>
      <c r="O126" s="73"/>
      <c r="P126" s="195">
        <f>O126*H126</f>
        <v>0</v>
      </c>
      <c r="Q126" s="195">
        <v>0</v>
      </c>
      <c r="R126" s="195">
        <f>Q126*H126</f>
        <v>0</v>
      </c>
      <c r="S126" s="195">
        <v>0</v>
      </c>
      <c r="T126" s="196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7" t="s">
        <v>88</v>
      </c>
      <c r="AT126" s="197" t="s">
        <v>120</v>
      </c>
      <c r="AU126" s="197" t="s">
        <v>82</v>
      </c>
      <c r="AY126" s="15" t="s">
        <v>118</v>
      </c>
      <c r="BE126" s="198">
        <f>IF(N126="základná",J126,0)</f>
        <v>0</v>
      </c>
      <c r="BF126" s="198">
        <f>IF(N126="znížená",J126,0)</f>
        <v>0</v>
      </c>
      <c r="BG126" s="198">
        <f>IF(N126="zákl. prenesená",J126,0)</f>
        <v>0</v>
      </c>
      <c r="BH126" s="198">
        <f>IF(N126="zníž. prenesená",J126,0)</f>
        <v>0</v>
      </c>
      <c r="BI126" s="198">
        <f>IF(N126="nulová",J126,0)</f>
        <v>0</v>
      </c>
      <c r="BJ126" s="15" t="s">
        <v>82</v>
      </c>
      <c r="BK126" s="199">
        <f>ROUND(I126*H126,3)</f>
        <v>0</v>
      </c>
      <c r="BL126" s="15" t="s">
        <v>88</v>
      </c>
      <c r="BM126" s="197" t="s">
        <v>130</v>
      </c>
    </row>
    <row r="127" s="2" customFormat="1" ht="36" customHeight="1">
      <c r="A127" s="34"/>
      <c r="B127" s="185"/>
      <c r="C127" s="186" t="s">
        <v>88</v>
      </c>
      <c r="D127" s="186" t="s">
        <v>120</v>
      </c>
      <c r="E127" s="187" t="s">
        <v>131</v>
      </c>
      <c r="F127" s="188" t="s">
        <v>132</v>
      </c>
      <c r="G127" s="189" t="s">
        <v>123</v>
      </c>
      <c r="H127" s="190">
        <v>5</v>
      </c>
      <c r="I127" s="191"/>
      <c r="J127" s="190">
        <f>ROUND(I127*H127,3)</f>
        <v>0</v>
      </c>
      <c r="K127" s="192"/>
      <c r="L127" s="35"/>
      <c r="M127" s="193" t="s">
        <v>1</v>
      </c>
      <c r="N127" s="194" t="s">
        <v>39</v>
      </c>
      <c r="O127" s="73"/>
      <c r="P127" s="195">
        <f>O127*H127</f>
        <v>0</v>
      </c>
      <c r="Q127" s="195">
        <v>0</v>
      </c>
      <c r="R127" s="195">
        <f>Q127*H127</f>
        <v>0</v>
      </c>
      <c r="S127" s="195">
        <v>0</v>
      </c>
      <c r="T127" s="196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7" t="s">
        <v>88</v>
      </c>
      <c r="AT127" s="197" t="s">
        <v>120</v>
      </c>
      <c r="AU127" s="197" t="s">
        <v>82</v>
      </c>
      <c r="AY127" s="15" t="s">
        <v>118</v>
      </c>
      <c r="BE127" s="198">
        <f>IF(N127="základná",J127,0)</f>
        <v>0</v>
      </c>
      <c r="BF127" s="198">
        <f>IF(N127="znížená",J127,0)</f>
        <v>0</v>
      </c>
      <c r="BG127" s="198">
        <f>IF(N127="zákl. prenesená",J127,0)</f>
        <v>0</v>
      </c>
      <c r="BH127" s="198">
        <f>IF(N127="zníž. prenesená",J127,0)</f>
        <v>0</v>
      </c>
      <c r="BI127" s="198">
        <f>IF(N127="nulová",J127,0)</f>
        <v>0</v>
      </c>
      <c r="BJ127" s="15" t="s">
        <v>82</v>
      </c>
      <c r="BK127" s="199">
        <f>ROUND(I127*H127,3)</f>
        <v>0</v>
      </c>
      <c r="BL127" s="15" t="s">
        <v>88</v>
      </c>
      <c r="BM127" s="197" t="s">
        <v>133</v>
      </c>
    </row>
    <row r="128" s="2" customFormat="1" ht="16.5" customHeight="1">
      <c r="A128" s="34"/>
      <c r="B128" s="185"/>
      <c r="C128" s="186" t="s">
        <v>134</v>
      </c>
      <c r="D128" s="186" t="s">
        <v>120</v>
      </c>
      <c r="E128" s="187" t="s">
        <v>135</v>
      </c>
      <c r="F128" s="188" t="s">
        <v>136</v>
      </c>
      <c r="G128" s="189" t="s">
        <v>123</v>
      </c>
      <c r="H128" s="190">
        <v>5</v>
      </c>
      <c r="I128" s="191"/>
      <c r="J128" s="190">
        <f>ROUND(I128*H128,3)</f>
        <v>0</v>
      </c>
      <c r="K128" s="192"/>
      <c r="L128" s="35"/>
      <c r="M128" s="193" t="s">
        <v>1</v>
      </c>
      <c r="N128" s="194" t="s">
        <v>39</v>
      </c>
      <c r="O128" s="73"/>
      <c r="P128" s="195">
        <f>O128*H128</f>
        <v>0</v>
      </c>
      <c r="Q128" s="195">
        <v>0</v>
      </c>
      <c r="R128" s="195">
        <f>Q128*H128</f>
        <v>0</v>
      </c>
      <c r="S128" s="195">
        <v>0</v>
      </c>
      <c r="T128" s="196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7" t="s">
        <v>88</v>
      </c>
      <c r="AT128" s="197" t="s">
        <v>120</v>
      </c>
      <c r="AU128" s="197" t="s">
        <v>82</v>
      </c>
      <c r="AY128" s="15" t="s">
        <v>118</v>
      </c>
      <c r="BE128" s="198">
        <f>IF(N128="základná",J128,0)</f>
        <v>0</v>
      </c>
      <c r="BF128" s="198">
        <f>IF(N128="znížená",J128,0)</f>
        <v>0</v>
      </c>
      <c r="BG128" s="198">
        <f>IF(N128="zákl. prenesená",J128,0)</f>
        <v>0</v>
      </c>
      <c r="BH128" s="198">
        <f>IF(N128="zníž. prenesená",J128,0)</f>
        <v>0</v>
      </c>
      <c r="BI128" s="198">
        <f>IF(N128="nulová",J128,0)</f>
        <v>0</v>
      </c>
      <c r="BJ128" s="15" t="s">
        <v>82</v>
      </c>
      <c r="BK128" s="199">
        <f>ROUND(I128*H128,3)</f>
        <v>0</v>
      </c>
      <c r="BL128" s="15" t="s">
        <v>88</v>
      </c>
      <c r="BM128" s="197" t="s">
        <v>137</v>
      </c>
    </row>
    <row r="129" s="2" customFormat="1" ht="24" customHeight="1">
      <c r="A129" s="34"/>
      <c r="B129" s="185"/>
      <c r="C129" s="186" t="s">
        <v>138</v>
      </c>
      <c r="D129" s="186" t="s">
        <v>120</v>
      </c>
      <c r="E129" s="187" t="s">
        <v>139</v>
      </c>
      <c r="F129" s="188" t="s">
        <v>140</v>
      </c>
      <c r="G129" s="189" t="s">
        <v>141</v>
      </c>
      <c r="H129" s="190">
        <v>10</v>
      </c>
      <c r="I129" s="191"/>
      <c r="J129" s="190">
        <f>ROUND(I129*H129,3)</f>
        <v>0</v>
      </c>
      <c r="K129" s="192"/>
      <c r="L129" s="35"/>
      <c r="M129" s="193" t="s">
        <v>1</v>
      </c>
      <c r="N129" s="194" t="s">
        <v>39</v>
      </c>
      <c r="O129" s="73"/>
      <c r="P129" s="195">
        <f>O129*H129</f>
        <v>0</v>
      </c>
      <c r="Q129" s="195">
        <v>0</v>
      </c>
      <c r="R129" s="195">
        <f>Q129*H129</f>
        <v>0</v>
      </c>
      <c r="S129" s="195">
        <v>0</v>
      </c>
      <c r="T129" s="196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7" t="s">
        <v>88</v>
      </c>
      <c r="AT129" s="197" t="s">
        <v>120</v>
      </c>
      <c r="AU129" s="197" t="s">
        <v>82</v>
      </c>
      <c r="AY129" s="15" t="s">
        <v>118</v>
      </c>
      <c r="BE129" s="198">
        <f>IF(N129="základná",J129,0)</f>
        <v>0</v>
      </c>
      <c r="BF129" s="198">
        <f>IF(N129="znížená",J129,0)</f>
        <v>0</v>
      </c>
      <c r="BG129" s="198">
        <f>IF(N129="zákl. prenesená",J129,0)</f>
        <v>0</v>
      </c>
      <c r="BH129" s="198">
        <f>IF(N129="zníž. prenesená",J129,0)</f>
        <v>0</v>
      </c>
      <c r="BI129" s="198">
        <f>IF(N129="nulová",J129,0)</f>
        <v>0</v>
      </c>
      <c r="BJ129" s="15" t="s">
        <v>82</v>
      </c>
      <c r="BK129" s="199">
        <f>ROUND(I129*H129,3)</f>
        <v>0</v>
      </c>
      <c r="BL129" s="15" t="s">
        <v>88</v>
      </c>
      <c r="BM129" s="197" t="s">
        <v>142</v>
      </c>
    </row>
    <row r="130" s="2" customFormat="1" ht="16.5" customHeight="1">
      <c r="A130" s="34"/>
      <c r="B130" s="185"/>
      <c r="C130" s="186" t="s">
        <v>143</v>
      </c>
      <c r="D130" s="186" t="s">
        <v>120</v>
      </c>
      <c r="E130" s="187" t="s">
        <v>144</v>
      </c>
      <c r="F130" s="188" t="s">
        <v>145</v>
      </c>
      <c r="G130" s="189" t="s">
        <v>146</v>
      </c>
      <c r="H130" s="190">
        <v>20</v>
      </c>
      <c r="I130" s="191"/>
      <c r="J130" s="190">
        <f>ROUND(I130*H130,3)</f>
        <v>0</v>
      </c>
      <c r="K130" s="192"/>
      <c r="L130" s="35"/>
      <c r="M130" s="193" t="s">
        <v>1</v>
      </c>
      <c r="N130" s="194" t="s">
        <v>39</v>
      </c>
      <c r="O130" s="73"/>
      <c r="P130" s="195">
        <f>O130*H130</f>
        <v>0</v>
      </c>
      <c r="Q130" s="195">
        <v>0</v>
      </c>
      <c r="R130" s="195">
        <f>Q130*H130</f>
        <v>0</v>
      </c>
      <c r="S130" s="195">
        <v>0</v>
      </c>
      <c r="T130" s="196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7" t="s">
        <v>88</v>
      </c>
      <c r="AT130" s="197" t="s">
        <v>120</v>
      </c>
      <c r="AU130" s="197" t="s">
        <v>82</v>
      </c>
      <c r="AY130" s="15" t="s">
        <v>118</v>
      </c>
      <c r="BE130" s="198">
        <f>IF(N130="základná",J130,0)</f>
        <v>0</v>
      </c>
      <c r="BF130" s="198">
        <f>IF(N130="znížená",J130,0)</f>
        <v>0</v>
      </c>
      <c r="BG130" s="198">
        <f>IF(N130="zákl. prenesená",J130,0)</f>
        <v>0</v>
      </c>
      <c r="BH130" s="198">
        <f>IF(N130="zníž. prenesená",J130,0)</f>
        <v>0</v>
      </c>
      <c r="BI130" s="198">
        <f>IF(N130="nulová",J130,0)</f>
        <v>0</v>
      </c>
      <c r="BJ130" s="15" t="s">
        <v>82</v>
      </c>
      <c r="BK130" s="199">
        <f>ROUND(I130*H130,3)</f>
        <v>0</v>
      </c>
      <c r="BL130" s="15" t="s">
        <v>88</v>
      </c>
      <c r="BM130" s="197" t="s">
        <v>147</v>
      </c>
    </row>
    <row r="131" s="2" customFormat="1" ht="16.5" customHeight="1">
      <c r="A131" s="34"/>
      <c r="B131" s="185"/>
      <c r="C131" s="200" t="s">
        <v>148</v>
      </c>
      <c r="D131" s="200" t="s">
        <v>149</v>
      </c>
      <c r="E131" s="201" t="s">
        <v>150</v>
      </c>
      <c r="F131" s="202" t="s">
        <v>151</v>
      </c>
      <c r="G131" s="203" t="s">
        <v>152</v>
      </c>
      <c r="H131" s="204">
        <v>0.61799999999999999</v>
      </c>
      <c r="I131" s="205"/>
      <c r="J131" s="204">
        <f>ROUND(I131*H131,3)</f>
        <v>0</v>
      </c>
      <c r="K131" s="206"/>
      <c r="L131" s="207"/>
      <c r="M131" s="208" t="s">
        <v>1</v>
      </c>
      <c r="N131" s="209" t="s">
        <v>39</v>
      </c>
      <c r="O131" s="73"/>
      <c r="P131" s="195">
        <f>O131*H131</f>
        <v>0</v>
      </c>
      <c r="Q131" s="195">
        <v>0.001</v>
      </c>
      <c r="R131" s="195">
        <f>Q131*H131</f>
        <v>0.00061800000000000006</v>
      </c>
      <c r="S131" s="195">
        <v>0</v>
      </c>
      <c r="T131" s="196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7" t="s">
        <v>148</v>
      </c>
      <c r="AT131" s="197" t="s">
        <v>149</v>
      </c>
      <c r="AU131" s="197" t="s">
        <v>82</v>
      </c>
      <c r="AY131" s="15" t="s">
        <v>118</v>
      </c>
      <c r="BE131" s="198">
        <f>IF(N131="základná",J131,0)</f>
        <v>0</v>
      </c>
      <c r="BF131" s="198">
        <f>IF(N131="znížená",J131,0)</f>
        <v>0</v>
      </c>
      <c r="BG131" s="198">
        <f>IF(N131="zákl. prenesená",J131,0)</f>
        <v>0</v>
      </c>
      <c r="BH131" s="198">
        <f>IF(N131="zníž. prenesená",J131,0)</f>
        <v>0</v>
      </c>
      <c r="BI131" s="198">
        <f>IF(N131="nulová",J131,0)</f>
        <v>0</v>
      </c>
      <c r="BJ131" s="15" t="s">
        <v>82</v>
      </c>
      <c r="BK131" s="199">
        <f>ROUND(I131*H131,3)</f>
        <v>0</v>
      </c>
      <c r="BL131" s="15" t="s">
        <v>88</v>
      </c>
      <c r="BM131" s="197" t="s">
        <v>153</v>
      </c>
    </row>
    <row r="132" s="2" customFormat="1" ht="24" customHeight="1">
      <c r="A132" s="34"/>
      <c r="B132" s="185"/>
      <c r="C132" s="186" t="s">
        <v>154</v>
      </c>
      <c r="D132" s="186" t="s">
        <v>120</v>
      </c>
      <c r="E132" s="187" t="s">
        <v>155</v>
      </c>
      <c r="F132" s="188" t="s">
        <v>156</v>
      </c>
      <c r="G132" s="189" t="s">
        <v>146</v>
      </c>
      <c r="H132" s="190">
        <v>20</v>
      </c>
      <c r="I132" s="191"/>
      <c r="J132" s="190">
        <f>ROUND(I132*H132,3)</f>
        <v>0</v>
      </c>
      <c r="K132" s="192"/>
      <c r="L132" s="35"/>
      <c r="M132" s="193" t="s">
        <v>1</v>
      </c>
      <c r="N132" s="194" t="s">
        <v>39</v>
      </c>
      <c r="O132" s="73"/>
      <c r="P132" s="195">
        <f>O132*H132</f>
        <v>0</v>
      </c>
      <c r="Q132" s="195">
        <v>0</v>
      </c>
      <c r="R132" s="195">
        <f>Q132*H132</f>
        <v>0</v>
      </c>
      <c r="S132" s="195">
        <v>0</v>
      </c>
      <c r="T132" s="196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7" t="s">
        <v>88</v>
      </c>
      <c r="AT132" s="197" t="s">
        <v>120</v>
      </c>
      <c r="AU132" s="197" t="s">
        <v>82</v>
      </c>
      <c r="AY132" s="15" t="s">
        <v>118</v>
      </c>
      <c r="BE132" s="198">
        <f>IF(N132="základná",J132,0)</f>
        <v>0</v>
      </c>
      <c r="BF132" s="198">
        <f>IF(N132="znížená",J132,0)</f>
        <v>0</v>
      </c>
      <c r="BG132" s="198">
        <f>IF(N132="zákl. prenesená",J132,0)</f>
        <v>0</v>
      </c>
      <c r="BH132" s="198">
        <f>IF(N132="zníž. prenesená",J132,0)</f>
        <v>0</v>
      </c>
      <c r="BI132" s="198">
        <f>IF(N132="nulová",J132,0)</f>
        <v>0</v>
      </c>
      <c r="BJ132" s="15" t="s">
        <v>82</v>
      </c>
      <c r="BK132" s="199">
        <f>ROUND(I132*H132,3)</f>
        <v>0</v>
      </c>
      <c r="BL132" s="15" t="s">
        <v>88</v>
      </c>
      <c r="BM132" s="197" t="s">
        <v>157</v>
      </c>
    </row>
    <row r="133" s="2" customFormat="1" ht="24" customHeight="1">
      <c r="A133" s="34"/>
      <c r="B133" s="185"/>
      <c r="C133" s="186" t="s">
        <v>158</v>
      </c>
      <c r="D133" s="186" t="s">
        <v>120</v>
      </c>
      <c r="E133" s="187" t="s">
        <v>159</v>
      </c>
      <c r="F133" s="188" t="s">
        <v>160</v>
      </c>
      <c r="G133" s="189" t="s">
        <v>146</v>
      </c>
      <c r="H133" s="190">
        <v>20</v>
      </c>
      <c r="I133" s="191"/>
      <c r="J133" s="190">
        <f>ROUND(I133*H133,3)</f>
        <v>0</v>
      </c>
      <c r="K133" s="192"/>
      <c r="L133" s="35"/>
      <c r="M133" s="193" t="s">
        <v>1</v>
      </c>
      <c r="N133" s="194" t="s">
        <v>39</v>
      </c>
      <c r="O133" s="73"/>
      <c r="P133" s="195">
        <f>O133*H133</f>
        <v>0</v>
      </c>
      <c r="Q133" s="195">
        <v>0</v>
      </c>
      <c r="R133" s="195">
        <f>Q133*H133</f>
        <v>0</v>
      </c>
      <c r="S133" s="195">
        <v>0</v>
      </c>
      <c r="T133" s="196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7" t="s">
        <v>88</v>
      </c>
      <c r="AT133" s="197" t="s">
        <v>120</v>
      </c>
      <c r="AU133" s="197" t="s">
        <v>82</v>
      </c>
      <c r="AY133" s="15" t="s">
        <v>118</v>
      </c>
      <c r="BE133" s="198">
        <f>IF(N133="základná",J133,0)</f>
        <v>0</v>
      </c>
      <c r="BF133" s="198">
        <f>IF(N133="znížená",J133,0)</f>
        <v>0</v>
      </c>
      <c r="BG133" s="198">
        <f>IF(N133="zákl. prenesená",J133,0)</f>
        <v>0</v>
      </c>
      <c r="BH133" s="198">
        <f>IF(N133="zníž. prenesená",J133,0)</f>
        <v>0</v>
      </c>
      <c r="BI133" s="198">
        <f>IF(N133="nulová",J133,0)</f>
        <v>0</v>
      </c>
      <c r="BJ133" s="15" t="s">
        <v>82</v>
      </c>
      <c r="BK133" s="199">
        <f>ROUND(I133*H133,3)</f>
        <v>0</v>
      </c>
      <c r="BL133" s="15" t="s">
        <v>88</v>
      </c>
      <c r="BM133" s="197" t="s">
        <v>161</v>
      </c>
    </row>
    <row r="134" s="12" customFormat="1" ht="22.8" customHeight="1">
      <c r="A134" s="12"/>
      <c r="B134" s="172"/>
      <c r="C134" s="12"/>
      <c r="D134" s="173" t="s">
        <v>72</v>
      </c>
      <c r="E134" s="183" t="s">
        <v>134</v>
      </c>
      <c r="F134" s="183" t="s">
        <v>162</v>
      </c>
      <c r="G134" s="12"/>
      <c r="H134" s="12"/>
      <c r="I134" s="175"/>
      <c r="J134" s="184">
        <f>BK134</f>
        <v>0</v>
      </c>
      <c r="K134" s="12"/>
      <c r="L134" s="172"/>
      <c r="M134" s="177"/>
      <c r="N134" s="178"/>
      <c r="O134" s="178"/>
      <c r="P134" s="179">
        <f>SUM(P135:P141)</f>
        <v>0</v>
      </c>
      <c r="Q134" s="178"/>
      <c r="R134" s="179">
        <f>SUM(R135:R141)</f>
        <v>14.072704500000002</v>
      </c>
      <c r="S134" s="178"/>
      <c r="T134" s="180">
        <f>SUM(T135:T141)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73" t="s">
        <v>78</v>
      </c>
      <c r="AT134" s="181" t="s">
        <v>72</v>
      </c>
      <c r="AU134" s="181" t="s">
        <v>78</v>
      </c>
      <c r="AY134" s="173" t="s">
        <v>118</v>
      </c>
      <c r="BK134" s="182">
        <f>SUM(BK135:BK141)</f>
        <v>0</v>
      </c>
    </row>
    <row r="135" s="2" customFormat="1" ht="24" customHeight="1">
      <c r="A135" s="34"/>
      <c r="B135" s="185"/>
      <c r="C135" s="186" t="s">
        <v>163</v>
      </c>
      <c r="D135" s="186" t="s">
        <v>120</v>
      </c>
      <c r="E135" s="187" t="s">
        <v>164</v>
      </c>
      <c r="F135" s="188" t="s">
        <v>165</v>
      </c>
      <c r="G135" s="189" t="s">
        <v>146</v>
      </c>
      <c r="H135" s="190">
        <v>18</v>
      </c>
      <c r="I135" s="191"/>
      <c r="J135" s="190">
        <f>ROUND(I135*H135,3)</f>
        <v>0</v>
      </c>
      <c r="K135" s="192"/>
      <c r="L135" s="35"/>
      <c r="M135" s="193" t="s">
        <v>1</v>
      </c>
      <c r="N135" s="194" t="s">
        <v>39</v>
      </c>
      <c r="O135" s="73"/>
      <c r="P135" s="195">
        <f>O135*H135</f>
        <v>0</v>
      </c>
      <c r="Q135" s="195">
        <v>0.29899999999999999</v>
      </c>
      <c r="R135" s="195">
        <f>Q135*H135</f>
        <v>5.3819999999999997</v>
      </c>
      <c r="S135" s="195">
        <v>0</v>
      </c>
      <c r="T135" s="196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7" t="s">
        <v>88</v>
      </c>
      <c r="AT135" s="197" t="s">
        <v>120</v>
      </c>
      <c r="AU135" s="197" t="s">
        <v>82</v>
      </c>
      <c r="AY135" s="15" t="s">
        <v>118</v>
      </c>
      <c r="BE135" s="198">
        <f>IF(N135="základná",J135,0)</f>
        <v>0</v>
      </c>
      <c r="BF135" s="198">
        <f>IF(N135="znížená",J135,0)</f>
        <v>0</v>
      </c>
      <c r="BG135" s="198">
        <f>IF(N135="zákl. prenesená",J135,0)</f>
        <v>0</v>
      </c>
      <c r="BH135" s="198">
        <f>IF(N135="zníž. prenesená",J135,0)</f>
        <v>0</v>
      </c>
      <c r="BI135" s="198">
        <f>IF(N135="nulová",J135,0)</f>
        <v>0</v>
      </c>
      <c r="BJ135" s="15" t="s">
        <v>82</v>
      </c>
      <c r="BK135" s="199">
        <f>ROUND(I135*H135,3)</f>
        <v>0</v>
      </c>
      <c r="BL135" s="15" t="s">
        <v>88</v>
      </c>
      <c r="BM135" s="197" t="s">
        <v>166</v>
      </c>
    </row>
    <row r="136" s="2" customFormat="1" ht="24" customHeight="1">
      <c r="A136" s="34"/>
      <c r="B136" s="185"/>
      <c r="C136" s="186" t="s">
        <v>167</v>
      </c>
      <c r="D136" s="186" t="s">
        <v>120</v>
      </c>
      <c r="E136" s="187" t="s">
        <v>168</v>
      </c>
      <c r="F136" s="188" t="s">
        <v>169</v>
      </c>
      <c r="G136" s="189" t="s">
        <v>146</v>
      </c>
      <c r="H136" s="190">
        <v>18</v>
      </c>
      <c r="I136" s="191"/>
      <c r="J136" s="190">
        <f>ROUND(I136*H136,3)</f>
        <v>0</v>
      </c>
      <c r="K136" s="192"/>
      <c r="L136" s="35"/>
      <c r="M136" s="193" t="s">
        <v>1</v>
      </c>
      <c r="N136" s="194" t="s">
        <v>39</v>
      </c>
      <c r="O136" s="73"/>
      <c r="P136" s="195">
        <f>O136*H136</f>
        <v>0</v>
      </c>
      <c r="Q136" s="195">
        <v>0.080030000000000004</v>
      </c>
      <c r="R136" s="195">
        <f>Q136*H136</f>
        <v>1.4405400000000002</v>
      </c>
      <c r="S136" s="195">
        <v>0</v>
      </c>
      <c r="T136" s="196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7" t="s">
        <v>88</v>
      </c>
      <c r="AT136" s="197" t="s">
        <v>120</v>
      </c>
      <c r="AU136" s="197" t="s">
        <v>82</v>
      </c>
      <c r="AY136" s="15" t="s">
        <v>118</v>
      </c>
      <c r="BE136" s="198">
        <f>IF(N136="základná",J136,0)</f>
        <v>0</v>
      </c>
      <c r="BF136" s="198">
        <f>IF(N136="znížená",J136,0)</f>
        <v>0</v>
      </c>
      <c r="BG136" s="198">
        <f>IF(N136="zákl. prenesená",J136,0)</f>
        <v>0</v>
      </c>
      <c r="BH136" s="198">
        <f>IF(N136="zníž. prenesená",J136,0)</f>
        <v>0</v>
      </c>
      <c r="BI136" s="198">
        <f>IF(N136="nulová",J136,0)</f>
        <v>0</v>
      </c>
      <c r="BJ136" s="15" t="s">
        <v>82</v>
      </c>
      <c r="BK136" s="199">
        <f>ROUND(I136*H136,3)</f>
        <v>0</v>
      </c>
      <c r="BL136" s="15" t="s">
        <v>88</v>
      </c>
      <c r="BM136" s="197" t="s">
        <v>170</v>
      </c>
    </row>
    <row r="137" s="2" customFormat="1" ht="24" customHeight="1">
      <c r="A137" s="34"/>
      <c r="B137" s="185"/>
      <c r="C137" s="186" t="s">
        <v>171</v>
      </c>
      <c r="D137" s="186" t="s">
        <v>120</v>
      </c>
      <c r="E137" s="187" t="s">
        <v>172</v>
      </c>
      <c r="F137" s="188" t="s">
        <v>173</v>
      </c>
      <c r="G137" s="189" t="s">
        <v>146</v>
      </c>
      <c r="H137" s="190">
        <v>18</v>
      </c>
      <c r="I137" s="191"/>
      <c r="J137" s="190">
        <f>ROUND(I137*H137,3)</f>
        <v>0</v>
      </c>
      <c r="K137" s="192"/>
      <c r="L137" s="35"/>
      <c r="M137" s="193" t="s">
        <v>1</v>
      </c>
      <c r="N137" s="194" t="s">
        <v>39</v>
      </c>
      <c r="O137" s="73"/>
      <c r="P137" s="195">
        <f>O137*H137</f>
        <v>0</v>
      </c>
      <c r="Q137" s="195">
        <v>0.084000000000000005</v>
      </c>
      <c r="R137" s="195">
        <f>Q137*H137</f>
        <v>1.512</v>
      </c>
      <c r="S137" s="195">
        <v>0</v>
      </c>
      <c r="T137" s="196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7" t="s">
        <v>88</v>
      </c>
      <c r="AT137" s="197" t="s">
        <v>120</v>
      </c>
      <c r="AU137" s="197" t="s">
        <v>82</v>
      </c>
      <c r="AY137" s="15" t="s">
        <v>118</v>
      </c>
      <c r="BE137" s="198">
        <f>IF(N137="základná",J137,0)</f>
        <v>0</v>
      </c>
      <c r="BF137" s="198">
        <f>IF(N137="znížená",J137,0)</f>
        <v>0</v>
      </c>
      <c r="BG137" s="198">
        <f>IF(N137="zákl. prenesená",J137,0)</f>
        <v>0</v>
      </c>
      <c r="BH137" s="198">
        <f>IF(N137="zníž. prenesená",J137,0)</f>
        <v>0</v>
      </c>
      <c r="BI137" s="198">
        <f>IF(N137="nulová",J137,0)</f>
        <v>0</v>
      </c>
      <c r="BJ137" s="15" t="s">
        <v>82</v>
      </c>
      <c r="BK137" s="199">
        <f>ROUND(I137*H137,3)</f>
        <v>0</v>
      </c>
      <c r="BL137" s="15" t="s">
        <v>88</v>
      </c>
      <c r="BM137" s="197" t="s">
        <v>174</v>
      </c>
    </row>
    <row r="138" s="2" customFormat="1" ht="16.5" customHeight="1">
      <c r="A138" s="34"/>
      <c r="B138" s="185"/>
      <c r="C138" s="200" t="s">
        <v>175</v>
      </c>
      <c r="D138" s="200" t="s">
        <v>149</v>
      </c>
      <c r="E138" s="201" t="s">
        <v>176</v>
      </c>
      <c r="F138" s="202" t="s">
        <v>177</v>
      </c>
      <c r="G138" s="203" t="s">
        <v>178</v>
      </c>
      <c r="H138" s="204">
        <v>72.180000000000007</v>
      </c>
      <c r="I138" s="205"/>
      <c r="J138" s="204">
        <f>ROUND(I138*H138,3)</f>
        <v>0</v>
      </c>
      <c r="K138" s="206"/>
      <c r="L138" s="207"/>
      <c r="M138" s="208" t="s">
        <v>1</v>
      </c>
      <c r="N138" s="209" t="s">
        <v>39</v>
      </c>
      <c r="O138" s="73"/>
      <c r="P138" s="195">
        <f>O138*H138</f>
        <v>0</v>
      </c>
      <c r="Q138" s="195">
        <v>0.0292</v>
      </c>
      <c r="R138" s="195">
        <f>Q138*H138</f>
        <v>2.1076560000000004</v>
      </c>
      <c r="S138" s="195">
        <v>0</v>
      </c>
      <c r="T138" s="196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7" t="s">
        <v>148</v>
      </c>
      <c r="AT138" s="197" t="s">
        <v>149</v>
      </c>
      <c r="AU138" s="197" t="s">
        <v>82</v>
      </c>
      <c r="AY138" s="15" t="s">
        <v>118</v>
      </c>
      <c r="BE138" s="198">
        <f>IF(N138="základná",J138,0)</f>
        <v>0</v>
      </c>
      <c r="BF138" s="198">
        <f>IF(N138="znížená",J138,0)</f>
        <v>0</v>
      </c>
      <c r="BG138" s="198">
        <f>IF(N138="zákl. prenesená",J138,0)</f>
        <v>0</v>
      </c>
      <c r="BH138" s="198">
        <f>IF(N138="zníž. prenesená",J138,0)</f>
        <v>0</v>
      </c>
      <c r="BI138" s="198">
        <f>IF(N138="nulová",J138,0)</f>
        <v>0</v>
      </c>
      <c r="BJ138" s="15" t="s">
        <v>82</v>
      </c>
      <c r="BK138" s="199">
        <f>ROUND(I138*H138,3)</f>
        <v>0</v>
      </c>
      <c r="BL138" s="15" t="s">
        <v>88</v>
      </c>
      <c r="BM138" s="197" t="s">
        <v>179</v>
      </c>
    </row>
    <row r="139" s="2" customFormat="1" ht="24" customHeight="1">
      <c r="A139" s="34"/>
      <c r="B139" s="185"/>
      <c r="C139" s="186" t="s">
        <v>180</v>
      </c>
      <c r="D139" s="186" t="s">
        <v>120</v>
      </c>
      <c r="E139" s="187" t="s">
        <v>181</v>
      </c>
      <c r="F139" s="188" t="s">
        <v>182</v>
      </c>
      <c r="G139" s="189" t="s">
        <v>183</v>
      </c>
      <c r="H139" s="190">
        <v>15</v>
      </c>
      <c r="I139" s="191"/>
      <c r="J139" s="190">
        <f>ROUND(I139*H139,3)</f>
        <v>0</v>
      </c>
      <c r="K139" s="192"/>
      <c r="L139" s="35"/>
      <c r="M139" s="193" t="s">
        <v>1</v>
      </c>
      <c r="N139" s="194" t="s">
        <v>39</v>
      </c>
      <c r="O139" s="73"/>
      <c r="P139" s="195">
        <f>O139*H139</f>
        <v>0</v>
      </c>
      <c r="Q139" s="195">
        <v>0.12662000000000001</v>
      </c>
      <c r="R139" s="195">
        <f>Q139*H139</f>
        <v>1.8993000000000002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88</v>
      </c>
      <c r="AT139" s="197" t="s">
        <v>120</v>
      </c>
      <c r="AU139" s="197" t="s">
        <v>82</v>
      </c>
      <c r="AY139" s="15" t="s">
        <v>118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82</v>
      </c>
      <c r="BK139" s="199">
        <f>ROUND(I139*H139,3)</f>
        <v>0</v>
      </c>
      <c r="BL139" s="15" t="s">
        <v>88</v>
      </c>
      <c r="BM139" s="197" t="s">
        <v>184</v>
      </c>
    </row>
    <row r="140" s="2" customFormat="1" ht="24" customHeight="1">
      <c r="A140" s="34"/>
      <c r="B140" s="185"/>
      <c r="C140" s="200" t="s">
        <v>185</v>
      </c>
      <c r="D140" s="200" t="s">
        <v>149</v>
      </c>
      <c r="E140" s="201" t="s">
        <v>186</v>
      </c>
      <c r="F140" s="202" t="s">
        <v>187</v>
      </c>
      <c r="G140" s="203" t="s">
        <v>178</v>
      </c>
      <c r="H140" s="204">
        <v>15.300000000000001</v>
      </c>
      <c r="I140" s="205"/>
      <c r="J140" s="204">
        <f>ROUND(I140*H140,3)</f>
        <v>0</v>
      </c>
      <c r="K140" s="206"/>
      <c r="L140" s="207"/>
      <c r="M140" s="208" t="s">
        <v>1</v>
      </c>
      <c r="N140" s="209" t="s">
        <v>39</v>
      </c>
      <c r="O140" s="73"/>
      <c r="P140" s="195">
        <f>O140*H140</f>
        <v>0</v>
      </c>
      <c r="Q140" s="195">
        <v>0.048000000000000001</v>
      </c>
      <c r="R140" s="195">
        <f>Q140*H140</f>
        <v>0.73440000000000005</v>
      </c>
      <c r="S140" s="195">
        <v>0</v>
      </c>
      <c r="T140" s="196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7" t="s">
        <v>148</v>
      </c>
      <c r="AT140" s="197" t="s">
        <v>149</v>
      </c>
      <c r="AU140" s="197" t="s">
        <v>82</v>
      </c>
      <c r="AY140" s="15" t="s">
        <v>118</v>
      </c>
      <c r="BE140" s="198">
        <f>IF(N140="základná",J140,0)</f>
        <v>0</v>
      </c>
      <c r="BF140" s="198">
        <f>IF(N140="znížená",J140,0)</f>
        <v>0</v>
      </c>
      <c r="BG140" s="198">
        <f>IF(N140="zákl. prenesená",J140,0)</f>
        <v>0</v>
      </c>
      <c r="BH140" s="198">
        <f>IF(N140="zníž. prenesená",J140,0)</f>
        <v>0</v>
      </c>
      <c r="BI140" s="198">
        <f>IF(N140="nulová",J140,0)</f>
        <v>0</v>
      </c>
      <c r="BJ140" s="15" t="s">
        <v>82</v>
      </c>
      <c r="BK140" s="199">
        <f>ROUND(I140*H140,3)</f>
        <v>0</v>
      </c>
      <c r="BL140" s="15" t="s">
        <v>88</v>
      </c>
      <c r="BM140" s="197" t="s">
        <v>188</v>
      </c>
    </row>
    <row r="141" s="2" customFormat="1" ht="24" customHeight="1">
      <c r="A141" s="34"/>
      <c r="B141" s="185"/>
      <c r="C141" s="186" t="s">
        <v>189</v>
      </c>
      <c r="D141" s="186" t="s">
        <v>120</v>
      </c>
      <c r="E141" s="187" t="s">
        <v>190</v>
      </c>
      <c r="F141" s="188" t="s">
        <v>191</v>
      </c>
      <c r="G141" s="189" t="s">
        <v>123</v>
      </c>
      <c r="H141" s="190">
        <v>0.45000000000000001</v>
      </c>
      <c r="I141" s="191"/>
      <c r="J141" s="190">
        <f>ROUND(I141*H141,3)</f>
        <v>0</v>
      </c>
      <c r="K141" s="192"/>
      <c r="L141" s="35"/>
      <c r="M141" s="193" t="s">
        <v>1</v>
      </c>
      <c r="N141" s="194" t="s">
        <v>39</v>
      </c>
      <c r="O141" s="73"/>
      <c r="P141" s="195">
        <f>O141*H141</f>
        <v>0</v>
      </c>
      <c r="Q141" s="195">
        <v>2.2151299999999998</v>
      </c>
      <c r="R141" s="195">
        <f>Q141*H141</f>
        <v>0.99680849999999999</v>
      </c>
      <c r="S141" s="195">
        <v>0</v>
      </c>
      <c r="T141" s="196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7" t="s">
        <v>88</v>
      </c>
      <c r="AT141" s="197" t="s">
        <v>120</v>
      </c>
      <c r="AU141" s="197" t="s">
        <v>82</v>
      </c>
      <c r="AY141" s="15" t="s">
        <v>118</v>
      </c>
      <c r="BE141" s="198">
        <f>IF(N141="základná",J141,0)</f>
        <v>0</v>
      </c>
      <c r="BF141" s="198">
        <f>IF(N141="znížená",J141,0)</f>
        <v>0</v>
      </c>
      <c r="BG141" s="198">
        <f>IF(N141="zákl. prenesená",J141,0)</f>
        <v>0</v>
      </c>
      <c r="BH141" s="198">
        <f>IF(N141="zníž. prenesená",J141,0)</f>
        <v>0</v>
      </c>
      <c r="BI141" s="198">
        <f>IF(N141="nulová",J141,0)</f>
        <v>0</v>
      </c>
      <c r="BJ141" s="15" t="s">
        <v>82</v>
      </c>
      <c r="BK141" s="199">
        <f>ROUND(I141*H141,3)</f>
        <v>0</v>
      </c>
      <c r="BL141" s="15" t="s">
        <v>88</v>
      </c>
      <c r="BM141" s="197" t="s">
        <v>192</v>
      </c>
    </row>
    <row r="142" s="12" customFormat="1" ht="22.8" customHeight="1">
      <c r="A142" s="12"/>
      <c r="B142" s="172"/>
      <c r="C142" s="12"/>
      <c r="D142" s="173" t="s">
        <v>72</v>
      </c>
      <c r="E142" s="183" t="s">
        <v>193</v>
      </c>
      <c r="F142" s="183" t="s">
        <v>194</v>
      </c>
      <c r="G142" s="12"/>
      <c r="H142" s="12"/>
      <c r="I142" s="175"/>
      <c r="J142" s="184">
        <f>BK142</f>
        <v>0</v>
      </c>
      <c r="K142" s="12"/>
      <c r="L142" s="172"/>
      <c r="M142" s="177"/>
      <c r="N142" s="178"/>
      <c r="O142" s="178"/>
      <c r="P142" s="179">
        <f>P143</f>
        <v>0</v>
      </c>
      <c r="Q142" s="178"/>
      <c r="R142" s="179">
        <f>R143</f>
        <v>0</v>
      </c>
      <c r="S142" s="178"/>
      <c r="T142" s="180">
        <f>T143</f>
        <v>0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R142" s="173" t="s">
        <v>78</v>
      </c>
      <c r="AT142" s="181" t="s">
        <v>72</v>
      </c>
      <c r="AU142" s="181" t="s">
        <v>78</v>
      </c>
      <c r="AY142" s="173" t="s">
        <v>118</v>
      </c>
      <c r="BK142" s="182">
        <f>BK143</f>
        <v>0</v>
      </c>
    </row>
    <row r="143" s="2" customFormat="1" ht="24" customHeight="1">
      <c r="A143" s="34"/>
      <c r="B143" s="185"/>
      <c r="C143" s="186" t="s">
        <v>195</v>
      </c>
      <c r="D143" s="186" t="s">
        <v>120</v>
      </c>
      <c r="E143" s="187" t="s">
        <v>196</v>
      </c>
      <c r="F143" s="188" t="s">
        <v>197</v>
      </c>
      <c r="G143" s="189" t="s">
        <v>141</v>
      </c>
      <c r="H143" s="190">
        <v>14.073</v>
      </c>
      <c r="I143" s="191"/>
      <c r="J143" s="190">
        <f>ROUND(I143*H143,3)</f>
        <v>0</v>
      </c>
      <c r="K143" s="192"/>
      <c r="L143" s="35"/>
      <c r="M143" s="193" t="s">
        <v>1</v>
      </c>
      <c r="N143" s="194" t="s">
        <v>39</v>
      </c>
      <c r="O143" s="73"/>
      <c r="P143" s="195">
        <f>O143*H143</f>
        <v>0</v>
      </c>
      <c r="Q143" s="195">
        <v>0</v>
      </c>
      <c r="R143" s="195">
        <f>Q143*H143</f>
        <v>0</v>
      </c>
      <c r="S143" s="195">
        <v>0</v>
      </c>
      <c r="T143" s="196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7" t="s">
        <v>88</v>
      </c>
      <c r="AT143" s="197" t="s">
        <v>120</v>
      </c>
      <c r="AU143" s="197" t="s">
        <v>82</v>
      </c>
      <c r="AY143" s="15" t="s">
        <v>118</v>
      </c>
      <c r="BE143" s="198">
        <f>IF(N143="základná",J143,0)</f>
        <v>0</v>
      </c>
      <c r="BF143" s="198">
        <f>IF(N143="znížená",J143,0)</f>
        <v>0</v>
      </c>
      <c r="BG143" s="198">
        <f>IF(N143="zákl. prenesená",J143,0)</f>
        <v>0</v>
      </c>
      <c r="BH143" s="198">
        <f>IF(N143="zníž. prenesená",J143,0)</f>
        <v>0</v>
      </c>
      <c r="BI143" s="198">
        <f>IF(N143="nulová",J143,0)</f>
        <v>0</v>
      </c>
      <c r="BJ143" s="15" t="s">
        <v>82</v>
      </c>
      <c r="BK143" s="199">
        <f>ROUND(I143*H143,3)</f>
        <v>0</v>
      </c>
      <c r="BL143" s="15" t="s">
        <v>88</v>
      </c>
      <c r="BM143" s="197" t="s">
        <v>198</v>
      </c>
    </row>
    <row r="144" s="12" customFormat="1" ht="25.92" customHeight="1">
      <c r="A144" s="12"/>
      <c r="B144" s="172"/>
      <c r="C144" s="12"/>
      <c r="D144" s="173" t="s">
        <v>72</v>
      </c>
      <c r="E144" s="174" t="s">
        <v>199</v>
      </c>
      <c r="F144" s="174" t="s">
        <v>200</v>
      </c>
      <c r="G144" s="12"/>
      <c r="H144" s="12"/>
      <c r="I144" s="175"/>
      <c r="J144" s="176">
        <f>BK144</f>
        <v>0</v>
      </c>
      <c r="K144" s="12"/>
      <c r="L144" s="172"/>
      <c r="M144" s="177"/>
      <c r="N144" s="178"/>
      <c r="O144" s="178"/>
      <c r="P144" s="179">
        <f>P145</f>
        <v>0</v>
      </c>
      <c r="Q144" s="178"/>
      <c r="R144" s="179">
        <f>R145</f>
        <v>0</v>
      </c>
      <c r="S144" s="178"/>
      <c r="T144" s="180">
        <f>T145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73" t="s">
        <v>134</v>
      </c>
      <c r="AT144" s="181" t="s">
        <v>72</v>
      </c>
      <c r="AU144" s="181" t="s">
        <v>73</v>
      </c>
      <c r="AY144" s="173" t="s">
        <v>118</v>
      </c>
      <c r="BK144" s="182">
        <f>BK145</f>
        <v>0</v>
      </c>
    </row>
    <row r="145" s="2" customFormat="1" ht="24" customHeight="1">
      <c r="A145" s="34"/>
      <c r="B145" s="185"/>
      <c r="C145" s="186" t="s">
        <v>201</v>
      </c>
      <c r="D145" s="186" t="s">
        <v>120</v>
      </c>
      <c r="E145" s="187" t="s">
        <v>202</v>
      </c>
      <c r="F145" s="188" t="s">
        <v>203</v>
      </c>
      <c r="G145" s="189" t="s">
        <v>204</v>
      </c>
      <c r="H145" s="190">
        <v>1</v>
      </c>
      <c r="I145" s="191"/>
      <c r="J145" s="190">
        <f>ROUND(I145*H145,3)</f>
        <v>0</v>
      </c>
      <c r="K145" s="192"/>
      <c r="L145" s="35"/>
      <c r="M145" s="210" t="s">
        <v>1</v>
      </c>
      <c r="N145" s="211" t="s">
        <v>39</v>
      </c>
      <c r="O145" s="212"/>
      <c r="P145" s="213">
        <f>O145*H145</f>
        <v>0</v>
      </c>
      <c r="Q145" s="213">
        <v>0</v>
      </c>
      <c r="R145" s="213">
        <f>Q145*H145</f>
        <v>0</v>
      </c>
      <c r="S145" s="213">
        <v>0</v>
      </c>
      <c r="T145" s="214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7" t="s">
        <v>205</v>
      </c>
      <c r="AT145" s="197" t="s">
        <v>120</v>
      </c>
      <c r="AU145" s="197" t="s">
        <v>78</v>
      </c>
      <c r="AY145" s="15" t="s">
        <v>118</v>
      </c>
      <c r="BE145" s="198">
        <f>IF(N145="základná",J145,0)</f>
        <v>0</v>
      </c>
      <c r="BF145" s="198">
        <f>IF(N145="znížená",J145,0)</f>
        <v>0</v>
      </c>
      <c r="BG145" s="198">
        <f>IF(N145="zákl. prenesená",J145,0)</f>
        <v>0</v>
      </c>
      <c r="BH145" s="198">
        <f>IF(N145="zníž. prenesená",J145,0)</f>
        <v>0</v>
      </c>
      <c r="BI145" s="198">
        <f>IF(N145="nulová",J145,0)</f>
        <v>0</v>
      </c>
      <c r="BJ145" s="15" t="s">
        <v>82</v>
      </c>
      <c r="BK145" s="199">
        <f>ROUND(I145*H145,3)</f>
        <v>0</v>
      </c>
      <c r="BL145" s="15" t="s">
        <v>205</v>
      </c>
      <c r="BM145" s="197" t="s">
        <v>206</v>
      </c>
    </row>
    <row r="146" s="2" customFormat="1" ht="6.96" customHeight="1">
      <c r="A146" s="34"/>
      <c r="B146" s="56"/>
      <c r="C146" s="57"/>
      <c r="D146" s="57"/>
      <c r="E146" s="57"/>
      <c r="F146" s="57"/>
      <c r="G146" s="57"/>
      <c r="H146" s="57"/>
      <c r="I146" s="144"/>
      <c r="J146" s="57"/>
      <c r="K146" s="57"/>
      <c r="L146" s="35"/>
      <c r="M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</row>
  </sheetData>
  <autoFilter ref="C120:K145"/>
  <mergeCells count="9">
    <mergeCell ref="E7:H7"/>
    <mergeCell ref="E9:H9"/>
    <mergeCell ref="E18:H18"/>
    <mergeCell ref="E27:H27"/>
    <mergeCell ref="E85:H85"/>
    <mergeCell ref="E87:H87"/>
    <mergeCell ref="E111:H111"/>
    <mergeCell ref="E113:H11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6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6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84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7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91</v>
      </c>
      <c r="I4" s="116"/>
      <c r="L4" s="18"/>
      <c r="M4" s="118" t="s">
        <v>9</v>
      </c>
      <c r="AT4" s="15" t="s">
        <v>3</v>
      </c>
    </row>
    <row r="5" s="1" customFormat="1" ht="6.96" customHeight="1">
      <c r="B5" s="18"/>
      <c r="I5" s="116"/>
      <c r="L5" s="18"/>
    </row>
    <row r="6" s="1" customFormat="1" ht="12" customHeight="1">
      <c r="B6" s="18"/>
      <c r="D6" s="28" t="s">
        <v>14</v>
      </c>
      <c r="I6" s="116"/>
      <c r="L6" s="18"/>
    </row>
    <row r="7" s="1" customFormat="1" ht="16.5" customHeight="1">
      <c r="B7" s="18"/>
      <c r="E7" s="119" t="str">
        <f>'Rekapitulácia stavby'!K6</f>
        <v>Rozšírenie spevnených plôch pre zberné nádoby</v>
      </c>
      <c r="F7" s="28"/>
      <c r="G7" s="28"/>
      <c r="H7" s="28"/>
      <c r="I7" s="116"/>
      <c r="L7" s="18"/>
    </row>
    <row r="8" s="2" customFormat="1" ht="12" customHeight="1">
      <c r="A8" s="34"/>
      <c r="B8" s="35"/>
      <c r="C8" s="34"/>
      <c r="D8" s="28" t="s">
        <v>92</v>
      </c>
      <c r="E8" s="34"/>
      <c r="F8" s="34"/>
      <c r="G8" s="34"/>
      <c r="H8" s="34"/>
      <c r="I8" s="120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207</v>
      </c>
      <c r="F9" s="34"/>
      <c r="G9" s="34"/>
      <c r="H9" s="34"/>
      <c r="I9" s="120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20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21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21" t="s">
        <v>20</v>
      </c>
      <c r="J12" s="65" t="str">
        <f>'Rekapitulácia stavby'!AN8</f>
        <v>10. 7. 2019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20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21" t="s">
        <v>23</v>
      </c>
      <c r="J14" s="23" t="s">
        <v>1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24</v>
      </c>
      <c r="F15" s="34"/>
      <c r="G15" s="34"/>
      <c r="H15" s="34"/>
      <c r="I15" s="121" t="s">
        <v>25</v>
      </c>
      <c r="J15" s="23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20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21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21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20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21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21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20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31</v>
      </c>
      <c r="E23" s="34"/>
      <c r="F23" s="34"/>
      <c r="G23" s="34"/>
      <c r="H23" s="34"/>
      <c r="I23" s="121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21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20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32</v>
      </c>
      <c r="E26" s="34"/>
      <c r="F26" s="34"/>
      <c r="G26" s="34"/>
      <c r="H26" s="34"/>
      <c r="I26" s="120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2"/>
      <c r="B27" s="123"/>
      <c r="C27" s="122"/>
      <c r="D27" s="122"/>
      <c r="E27" s="32" t="s">
        <v>1</v>
      </c>
      <c r="F27" s="32"/>
      <c r="G27" s="32"/>
      <c r="H27" s="32"/>
      <c r="I27" s="124"/>
      <c r="J27" s="122"/>
      <c r="K27" s="122"/>
      <c r="L27" s="125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20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7" t="s">
        <v>33</v>
      </c>
      <c r="E30" s="34"/>
      <c r="F30" s="34"/>
      <c r="G30" s="34"/>
      <c r="H30" s="34"/>
      <c r="I30" s="120"/>
      <c r="J30" s="92">
        <f>ROUND(J121,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126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35</v>
      </c>
      <c r="G32" s="34"/>
      <c r="H32" s="34"/>
      <c r="I32" s="128" t="s">
        <v>34</v>
      </c>
      <c r="J32" s="39" t="s">
        <v>36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9" t="s">
        <v>37</v>
      </c>
      <c r="E33" s="28" t="s">
        <v>38</v>
      </c>
      <c r="F33" s="130">
        <f>ROUND((SUM(BE121:BE145)),  2)</f>
        <v>0</v>
      </c>
      <c r="G33" s="34"/>
      <c r="H33" s="34"/>
      <c r="I33" s="131">
        <v>0.20000000000000001</v>
      </c>
      <c r="J33" s="130">
        <f>ROUND(((SUM(BE121:BE145))*I33),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28" t="s">
        <v>39</v>
      </c>
      <c r="F34" s="130">
        <f>ROUND((SUM(BF121:BF145)),  2)</f>
        <v>0</v>
      </c>
      <c r="G34" s="34"/>
      <c r="H34" s="34"/>
      <c r="I34" s="131">
        <v>0.20000000000000001</v>
      </c>
      <c r="J34" s="130">
        <f>ROUND(((SUM(BF121:BF145))*I34),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40</v>
      </c>
      <c r="F35" s="130">
        <f>ROUND((SUM(BG121:BG145)),  2)</f>
        <v>0</v>
      </c>
      <c r="G35" s="34"/>
      <c r="H35" s="34"/>
      <c r="I35" s="131">
        <v>0.20000000000000001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41</v>
      </c>
      <c r="F36" s="130">
        <f>ROUND((SUM(BH121:BH145)),  2)</f>
        <v>0</v>
      </c>
      <c r="G36" s="34"/>
      <c r="H36" s="34"/>
      <c r="I36" s="131">
        <v>0.20000000000000001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0">
        <f>ROUND((SUM(BI121:BI145)),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120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32"/>
      <c r="D39" s="133" t="s">
        <v>43</v>
      </c>
      <c r="E39" s="77"/>
      <c r="F39" s="77"/>
      <c r="G39" s="134" t="s">
        <v>44</v>
      </c>
      <c r="H39" s="135" t="s">
        <v>45</v>
      </c>
      <c r="I39" s="136"/>
      <c r="J39" s="137">
        <f>SUM(J30:J37)</f>
        <v>0</v>
      </c>
      <c r="K39" s="138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120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I41" s="116"/>
      <c r="L41" s="18"/>
    </row>
    <row r="42" s="1" customFormat="1" ht="14.4" customHeight="1">
      <c r="B42" s="18"/>
      <c r="I42" s="116"/>
      <c r="L42" s="18"/>
    </row>
    <row r="43" s="1" customFormat="1" ht="14.4" customHeight="1">
      <c r="B43" s="18"/>
      <c r="I43" s="116"/>
      <c r="L43" s="18"/>
    </row>
    <row r="44" s="1" customFormat="1" ht="14.4" customHeight="1">
      <c r="B44" s="18"/>
      <c r="I44" s="116"/>
      <c r="L44" s="18"/>
    </row>
    <row r="45" s="1" customFormat="1" ht="14.4" customHeight="1">
      <c r="B45" s="18"/>
      <c r="I45" s="116"/>
      <c r="L45" s="18"/>
    </row>
    <row r="46" s="1" customFormat="1" ht="14.4" customHeight="1">
      <c r="B46" s="18"/>
      <c r="I46" s="116"/>
      <c r="L46" s="18"/>
    </row>
    <row r="47" s="1" customFormat="1" ht="14.4" customHeight="1">
      <c r="B47" s="18"/>
      <c r="I47" s="116"/>
      <c r="L47" s="18"/>
    </row>
    <row r="48" s="1" customFormat="1" ht="14.4" customHeight="1">
      <c r="B48" s="18"/>
      <c r="I48" s="116"/>
      <c r="L48" s="18"/>
    </row>
    <row r="49" s="1" customFormat="1" ht="14.4" customHeight="1">
      <c r="B49" s="18"/>
      <c r="I49" s="116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9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40" t="s">
        <v>49</v>
      </c>
      <c r="G61" s="54" t="s">
        <v>48</v>
      </c>
      <c r="H61" s="37"/>
      <c r="I61" s="141"/>
      <c r="J61" s="142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43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40" t="s">
        <v>49</v>
      </c>
      <c r="G76" s="54" t="s">
        <v>48</v>
      </c>
      <c r="H76" s="37"/>
      <c r="I76" s="141"/>
      <c r="J76" s="142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4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5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94</v>
      </c>
      <c r="D82" s="34"/>
      <c r="E82" s="34"/>
      <c r="F82" s="34"/>
      <c r="G82" s="34"/>
      <c r="H82" s="34"/>
      <c r="I82" s="120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20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20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19" t="str">
        <f>E7</f>
        <v>Rozšírenie spevnených plôch pre zberné nádoby</v>
      </c>
      <c r="F85" s="28"/>
      <c r="G85" s="28"/>
      <c r="H85" s="28"/>
      <c r="I85" s="120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92</v>
      </c>
      <c r="D86" s="34"/>
      <c r="E86" s="34"/>
      <c r="F86" s="34"/>
      <c r="G86" s="34"/>
      <c r="H86" s="34"/>
      <c r="I86" s="120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2 - Komenského 202, 4x1,5 m, 2 kontajnery</v>
      </c>
      <c r="F87" s="34"/>
      <c r="G87" s="34"/>
      <c r="H87" s="34"/>
      <c r="I87" s="120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20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 </v>
      </c>
      <c r="G89" s="34"/>
      <c r="H89" s="34"/>
      <c r="I89" s="121" t="s">
        <v>20</v>
      </c>
      <c r="J89" s="65" t="str">
        <f>IF(J12="","",J12)</f>
        <v>10. 7. 2019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20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>Mesto Partizánske</v>
      </c>
      <c r="G91" s="34"/>
      <c r="H91" s="34"/>
      <c r="I91" s="121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21" t="s">
        <v>31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20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6" t="s">
        <v>95</v>
      </c>
      <c r="D94" s="132"/>
      <c r="E94" s="132"/>
      <c r="F94" s="132"/>
      <c r="G94" s="132"/>
      <c r="H94" s="132"/>
      <c r="I94" s="147"/>
      <c r="J94" s="148" t="s">
        <v>96</v>
      </c>
      <c r="K94" s="132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20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9" t="s">
        <v>97</v>
      </c>
      <c r="D96" s="34"/>
      <c r="E96" s="34"/>
      <c r="F96" s="34"/>
      <c r="G96" s="34"/>
      <c r="H96" s="34"/>
      <c r="I96" s="120"/>
      <c r="J96" s="92">
        <f>J121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98</v>
      </c>
    </row>
    <row r="97" s="9" customFormat="1" ht="24.96" customHeight="1">
      <c r="A97" s="9"/>
      <c r="B97" s="150"/>
      <c r="C97" s="9"/>
      <c r="D97" s="151" t="s">
        <v>99</v>
      </c>
      <c r="E97" s="152"/>
      <c r="F97" s="152"/>
      <c r="G97" s="152"/>
      <c r="H97" s="152"/>
      <c r="I97" s="153"/>
      <c r="J97" s="154">
        <f>J122</f>
        <v>0</v>
      </c>
      <c r="K97" s="9"/>
      <c r="L97" s="150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5"/>
      <c r="C98" s="10"/>
      <c r="D98" s="156" t="s">
        <v>100</v>
      </c>
      <c r="E98" s="157"/>
      <c r="F98" s="157"/>
      <c r="G98" s="157"/>
      <c r="H98" s="157"/>
      <c r="I98" s="158"/>
      <c r="J98" s="159">
        <f>J123</f>
        <v>0</v>
      </c>
      <c r="K98" s="10"/>
      <c r="L98" s="15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5"/>
      <c r="C99" s="10"/>
      <c r="D99" s="156" t="s">
        <v>101</v>
      </c>
      <c r="E99" s="157"/>
      <c r="F99" s="157"/>
      <c r="G99" s="157"/>
      <c r="H99" s="157"/>
      <c r="I99" s="158"/>
      <c r="J99" s="159">
        <f>J134</f>
        <v>0</v>
      </c>
      <c r="K99" s="10"/>
      <c r="L99" s="155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55"/>
      <c r="C100" s="10"/>
      <c r="D100" s="156" t="s">
        <v>102</v>
      </c>
      <c r="E100" s="157"/>
      <c r="F100" s="157"/>
      <c r="G100" s="157"/>
      <c r="H100" s="157"/>
      <c r="I100" s="158"/>
      <c r="J100" s="159">
        <f>J142</f>
        <v>0</v>
      </c>
      <c r="K100" s="10"/>
      <c r="L100" s="15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9" customFormat="1" ht="24.96" customHeight="1">
      <c r="A101" s="9"/>
      <c r="B101" s="150"/>
      <c r="C101" s="9"/>
      <c r="D101" s="151" t="s">
        <v>103</v>
      </c>
      <c r="E101" s="152"/>
      <c r="F101" s="152"/>
      <c r="G101" s="152"/>
      <c r="H101" s="152"/>
      <c r="I101" s="153"/>
      <c r="J101" s="154">
        <f>J144</f>
        <v>0</v>
      </c>
      <c r="K101" s="9"/>
      <c r="L101" s="150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2" customFormat="1" ht="21.84" customHeight="1">
      <c r="A102" s="34"/>
      <c r="B102" s="35"/>
      <c r="C102" s="34"/>
      <c r="D102" s="34"/>
      <c r="E102" s="34"/>
      <c r="F102" s="34"/>
      <c r="G102" s="34"/>
      <c r="H102" s="34"/>
      <c r="I102" s="120"/>
      <c r="J102" s="34"/>
      <c r="K102" s="34"/>
      <c r="L102" s="51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3" s="2" customFormat="1" ht="6.96" customHeight="1">
      <c r="A103" s="34"/>
      <c r="B103" s="56"/>
      <c r="C103" s="57"/>
      <c r="D103" s="57"/>
      <c r="E103" s="57"/>
      <c r="F103" s="57"/>
      <c r="G103" s="57"/>
      <c r="H103" s="57"/>
      <c r="I103" s="144"/>
      <c r="J103" s="57"/>
      <c r="K103" s="57"/>
      <c r="L103" s="51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7" s="2" customFormat="1" ht="6.96" customHeight="1">
      <c r="A107" s="34"/>
      <c r="B107" s="58"/>
      <c r="C107" s="59"/>
      <c r="D107" s="59"/>
      <c r="E107" s="59"/>
      <c r="F107" s="59"/>
      <c r="G107" s="59"/>
      <c r="H107" s="59"/>
      <c r="I107" s="145"/>
      <c r="J107" s="59"/>
      <c r="K107" s="59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24.96" customHeight="1">
      <c r="A108" s="34"/>
      <c r="B108" s="35"/>
      <c r="C108" s="19" t="s">
        <v>104</v>
      </c>
      <c r="D108" s="34"/>
      <c r="E108" s="34"/>
      <c r="F108" s="34"/>
      <c r="G108" s="34"/>
      <c r="H108" s="34"/>
      <c r="I108" s="120"/>
      <c r="J108" s="34"/>
      <c r="K108" s="34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6.96" customHeight="1">
      <c r="A109" s="34"/>
      <c r="B109" s="35"/>
      <c r="C109" s="34"/>
      <c r="D109" s="34"/>
      <c r="E109" s="34"/>
      <c r="F109" s="34"/>
      <c r="G109" s="34"/>
      <c r="H109" s="34"/>
      <c r="I109" s="120"/>
      <c r="J109" s="34"/>
      <c r="K109" s="34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12" customHeight="1">
      <c r="A110" s="34"/>
      <c r="B110" s="35"/>
      <c r="C110" s="28" t="s">
        <v>14</v>
      </c>
      <c r="D110" s="34"/>
      <c r="E110" s="34"/>
      <c r="F110" s="34"/>
      <c r="G110" s="34"/>
      <c r="H110" s="34"/>
      <c r="I110" s="120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6.5" customHeight="1">
      <c r="A111" s="34"/>
      <c r="B111" s="35"/>
      <c r="C111" s="34"/>
      <c r="D111" s="34"/>
      <c r="E111" s="119" t="str">
        <f>E7</f>
        <v>Rozšírenie spevnených plôch pre zberné nádoby</v>
      </c>
      <c r="F111" s="28"/>
      <c r="G111" s="28"/>
      <c r="H111" s="28"/>
      <c r="I111" s="120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2" customHeight="1">
      <c r="A112" s="34"/>
      <c r="B112" s="35"/>
      <c r="C112" s="28" t="s">
        <v>92</v>
      </c>
      <c r="D112" s="34"/>
      <c r="E112" s="34"/>
      <c r="F112" s="34"/>
      <c r="G112" s="34"/>
      <c r="H112" s="34"/>
      <c r="I112" s="120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16.5" customHeight="1">
      <c r="A113" s="34"/>
      <c r="B113" s="35"/>
      <c r="C113" s="34"/>
      <c r="D113" s="34"/>
      <c r="E113" s="63" t="str">
        <f>E9</f>
        <v>2 - Komenského 202, 4x1,5 m, 2 kontajnery</v>
      </c>
      <c r="F113" s="34"/>
      <c r="G113" s="34"/>
      <c r="H113" s="34"/>
      <c r="I113" s="120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6.96" customHeight="1">
      <c r="A114" s="34"/>
      <c r="B114" s="35"/>
      <c r="C114" s="34"/>
      <c r="D114" s="34"/>
      <c r="E114" s="34"/>
      <c r="F114" s="34"/>
      <c r="G114" s="34"/>
      <c r="H114" s="34"/>
      <c r="I114" s="120"/>
      <c r="J114" s="34"/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2" customHeight="1">
      <c r="A115" s="34"/>
      <c r="B115" s="35"/>
      <c r="C115" s="28" t="s">
        <v>18</v>
      </c>
      <c r="D115" s="34"/>
      <c r="E115" s="34"/>
      <c r="F115" s="23" t="str">
        <f>F12</f>
        <v xml:space="preserve"> </v>
      </c>
      <c r="G115" s="34"/>
      <c r="H115" s="34"/>
      <c r="I115" s="121" t="s">
        <v>20</v>
      </c>
      <c r="J115" s="65" t="str">
        <f>IF(J12="","",J12)</f>
        <v>10. 7. 2019</v>
      </c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6.96" customHeight="1">
      <c r="A116" s="34"/>
      <c r="B116" s="35"/>
      <c r="C116" s="34"/>
      <c r="D116" s="34"/>
      <c r="E116" s="34"/>
      <c r="F116" s="34"/>
      <c r="G116" s="34"/>
      <c r="H116" s="34"/>
      <c r="I116" s="120"/>
      <c r="J116" s="34"/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5.15" customHeight="1">
      <c r="A117" s="34"/>
      <c r="B117" s="35"/>
      <c r="C117" s="28" t="s">
        <v>22</v>
      </c>
      <c r="D117" s="34"/>
      <c r="E117" s="34"/>
      <c r="F117" s="23" t="str">
        <f>E15</f>
        <v>Mesto Partizánske</v>
      </c>
      <c r="G117" s="34"/>
      <c r="H117" s="34"/>
      <c r="I117" s="121" t="s">
        <v>28</v>
      </c>
      <c r="J117" s="32" t="str">
        <f>E21</f>
        <v xml:space="preserve"> </v>
      </c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5.15" customHeight="1">
      <c r="A118" s="34"/>
      <c r="B118" s="35"/>
      <c r="C118" s="28" t="s">
        <v>26</v>
      </c>
      <c r="D118" s="34"/>
      <c r="E118" s="34"/>
      <c r="F118" s="23" t="str">
        <f>IF(E18="","",E18)</f>
        <v>Vyplň údaj</v>
      </c>
      <c r="G118" s="34"/>
      <c r="H118" s="34"/>
      <c r="I118" s="121" t="s">
        <v>31</v>
      </c>
      <c r="J118" s="32" t="str">
        <f>E24</f>
        <v xml:space="preserve"> </v>
      </c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0.32" customHeight="1">
      <c r="A119" s="34"/>
      <c r="B119" s="35"/>
      <c r="C119" s="34"/>
      <c r="D119" s="34"/>
      <c r="E119" s="34"/>
      <c r="F119" s="34"/>
      <c r="G119" s="34"/>
      <c r="H119" s="34"/>
      <c r="I119" s="120"/>
      <c r="J119" s="34"/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11" customFormat="1" ht="29.28" customHeight="1">
      <c r="A120" s="160"/>
      <c r="B120" s="161"/>
      <c r="C120" s="162" t="s">
        <v>105</v>
      </c>
      <c r="D120" s="163" t="s">
        <v>58</v>
      </c>
      <c r="E120" s="163" t="s">
        <v>54</v>
      </c>
      <c r="F120" s="163" t="s">
        <v>55</v>
      </c>
      <c r="G120" s="163" t="s">
        <v>106</v>
      </c>
      <c r="H120" s="163" t="s">
        <v>107</v>
      </c>
      <c r="I120" s="164" t="s">
        <v>108</v>
      </c>
      <c r="J120" s="165" t="s">
        <v>96</v>
      </c>
      <c r="K120" s="166" t="s">
        <v>109</v>
      </c>
      <c r="L120" s="167"/>
      <c r="M120" s="82" t="s">
        <v>1</v>
      </c>
      <c r="N120" s="83" t="s">
        <v>37</v>
      </c>
      <c r="O120" s="83" t="s">
        <v>110</v>
      </c>
      <c r="P120" s="83" t="s">
        <v>111</v>
      </c>
      <c r="Q120" s="83" t="s">
        <v>112</v>
      </c>
      <c r="R120" s="83" t="s">
        <v>113</v>
      </c>
      <c r="S120" s="83" t="s">
        <v>114</v>
      </c>
      <c r="T120" s="84" t="s">
        <v>115</v>
      </c>
      <c r="U120" s="160"/>
      <c r="V120" s="160"/>
      <c r="W120" s="160"/>
      <c r="X120" s="160"/>
      <c r="Y120" s="160"/>
      <c r="Z120" s="160"/>
      <c r="AA120" s="160"/>
      <c r="AB120" s="160"/>
      <c r="AC120" s="160"/>
      <c r="AD120" s="160"/>
      <c r="AE120" s="160"/>
    </row>
    <row r="121" s="2" customFormat="1" ht="22.8" customHeight="1">
      <c r="A121" s="34"/>
      <c r="B121" s="35"/>
      <c r="C121" s="89" t="s">
        <v>97</v>
      </c>
      <c r="D121" s="34"/>
      <c r="E121" s="34"/>
      <c r="F121" s="34"/>
      <c r="G121" s="34"/>
      <c r="H121" s="34"/>
      <c r="I121" s="120"/>
      <c r="J121" s="168">
        <f>BK121</f>
        <v>0</v>
      </c>
      <c r="K121" s="34"/>
      <c r="L121" s="35"/>
      <c r="M121" s="85"/>
      <c r="N121" s="69"/>
      <c r="O121" s="86"/>
      <c r="P121" s="169">
        <f>P122+P144</f>
        <v>0</v>
      </c>
      <c r="Q121" s="86"/>
      <c r="R121" s="169">
        <f>R122+R144</f>
        <v>5.1751543</v>
      </c>
      <c r="S121" s="86"/>
      <c r="T121" s="170">
        <f>T122+T144</f>
        <v>0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T121" s="15" t="s">
        <v>72</v>
      </c>
      <c r="AU121" s="15" t="s">
        <v>98</v>
      </c>
      <c r="BK121" s="171">
        <f>BK122+BK144</f>
        <v>0</v>
      </c>
    </row>
    <row r="122" s="12" customFormat="1" ht="25.92" customHeight="1">
      <c r="A122" s="12"/>
      <c r="B122" s="172"/>
      <c r="C122" s="12"/>
      <c r="D122" s="173" t="s">
        <v>72</v>
      </c>
      <c r="E122" s="174" t="s">
        <v>116</v>
      </c>
      <c r="F122" s="174" t="s">
        <v>117</v>
      </c>
      <c r="G122" s="12"/>
      <c r="H122" s="12"/>
      <c r="I122" s="175"/>
      <c r="J122" s="176">
        <f>BK122</f>
        <v>0</v>
      </c>
      <c r="K122" s="12"/>
      <c r="L122" s="172"/>
      <c r="M122" s="177"/>
      <c r="N122" s="178"/>
      <c r="O122" s="178"/>
      <c r="P122" s="179">
        <f>P123+P134+P142</f>
        <v>0</v>
      </c>
      <c r="Q122" s="178"/>
      <c r="R122" s="179">
        <f>R123+R134+R142</f>
        <v>5.1751543</v>
      </c>
      <c r="S122" s="178"/>
      <c r="T122" s="180">
        <f>T123+T134+T142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173" t="s">
        <v>78</v>
      </c>
      <c r="AT122" s="181" t="s">
        <v>72</v>
      </c>
      <c r="AU122" s="181" t="s">
        <v>73</v>
      </c>
      <c r="AY122" s="173" t="s">
        <v>118</v>
      </c>
      <c r="BK122" s="182">
        <f>BK123+BK134+BK142</f>
        <v>0</v>
      </c>
    </row>
    <row r="123" s="12" customFormat="1" ht="22.8" customHeight="1">
      <c r="A123" s="12"/>
      <c r="B123" s="172"/>
      <c r="C123" s="12"/>
      <c r="D123" s="173" t="s">
        <v>72</v>
      </c>
      <c r="E123" s="183" t="s">
        <v>78</v>
      </c>
      <c r="F123" s="183" t="s">
        <v>119</v>
      </c>
      <c r="G123" s="12"/>
      <c r="H123" s="12"/>
      <c r="I123" s="175"/>
      <c r="J123" s="184">
        <f>BK123</f>
        <v>0</v>
      </c>
      <c r="K123" s="12"/>
      <c r="L123" s="172"/>
      <c r="M123" s="177"/>
      <c r="N123" s="178"/>
      <c r="O123" s="178"/>
      <c r="P123" s="179">
        <f>SUM(P124:P133)</f>
        <v>0</v>
      </c>
      <c r="Q123" s="178"/>
      <c r="R123" s="179">
        <f>SUM(R124:R133)</f>
        <v>0.000185</v>
      </c>
      <c r="S123" s="178"/>
      <c r="T123" s="180">
        <f>SUM(T124:T133)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173" t="s">
        <v>78</v>
      </c>
      <c r="AT123" s="181" t="s">
        <v>72</v>
      </c>
      <c r="AU123" s="181" t="s">
        <v>78</v>
      </c>
      <c r="AY123" s="173" t="s">
        <v>118</v>
      </c>
      <c r="BK123" s="182">
        <f>SUM(BK124:BK133)</f>
        <v>0</v>
      </c>
    </row>
    <row r="124" s="2" customFormat="1" ht="24" customHeight="1">
      <c r="A124" s="34"/>
      <c r="B124" s="185"/>
      <c r="C124" s="186" t="s">
        <v>78</v>
      </c>
      <c r="D124" s="186" t="s">
        <v>120</v>
      </c>
      <c r="E124" s="187" t="s">
        <v>121</v>
      </c>
      <c r="F124" s="188" t="s">
        <v>122</v>
      </c>
      <c r="G124" s="189" t="s">
        <v>123</v>
      </c>
      <c r="H124" s="190">
        <v>2.1000000000000001</v>
      </c>
      <c r="I124" s="191"/>
      <c r="J124" s="190">
        <f>ROUND(I124*H124,3)</f>
        <v>0</v>
      </c>
      <c r="K124" s="192"/>
      <c r="L124" s="35"/>
      <c r="M124" s="193" t="s">
        <v>1</v>
      </c>
      <c r="N124" s="194" t="s">
        <v>39</v>
      </c>
      <c r="O124" s="73"/>
      <c r="P124" s="195">
        <f>O124*H124</f>
        <v>0</v>
      </c>
      <c r="Q124" s="195">
        <v>0</v>
      </c>
      <c r="R124" s="195">
        <f>Q124*H124</f>
        <v>0</v>
      </c>
      <c r="S124" s="195">
        <v>0</v>
      </c>
      <c r="T124" s="196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97" t="s">
        <v>88</v>
      </c>
      <c r="AT124" s="197" t="s">
        <v>120</v>
      </c>
      <c r="AU124" s="197" t="s">
        <v>82</v>
      </c>
      <c r="AY124" s="15" t="s">
        <v>118</v>
      </c>
      <c r="BE124" s="198">
        <f>IF(N124="základná",J124,0)</f>
        <v>0</v>
      </c>
      <c r="BF124" s="198">
        <f>IF(N124="znížená",J124,0)</f>
        <v>0</v>
      </c>
      <c r="BG124" s="198">
        <f>IF(N124="zákl. prenesená",J124,0)</f>
        <v>0</v>
      </c>
      <c r="BH124" s="198">
        <f>IF(N124="zníž. prenesená",J124,0)</f>
        <v>0</v>
      </c>
      <c r="BI124" s="198">
        <f>IF(N124="nulová",J124,0)</f>
        <v>0</v>
      </c>
      <c r="BJ124" s="15" t="s">
        <v>82</v>
      </c>
      <c r="BK124" s="199">
        <f>ROUND(I124*H124,3)</f>
        <v>0</v>
      </c>
      <c r="BL124" s="15" t="s">
        <v>88</v>
      </c>
      <c r="BM124" s="197" t="s">
        <v>124</v>
      </c>
    </row>
    <row r="125" s="2" customFormat="1" ht="24" customHeight="1">
      <c r="A125" s="34"/>
      <c r="B125" s="185"/>
      <c r="C125" s="186" t="s">
        <v>82</v>
      </c>
      <c r="D125" s="186" t="s">
        <v>120</v>
      </c>
      <c r="E125" s="187" t="s">
        <v>125</v>
      </c>
      <c r="F125" s="188" t="s">
        <v>126</v>
      </c>
      <c r="G125" s="189" t="s">
        <v>123</v>
      </c>
      <c r="H125" s="190">
        <v>2.1000000000000001</v>
      </c>
      <c r="I125" s="191"/>
      <c r="J125" s="190">
        <f>ROUND(I125*H125,3)</f>
        <v>0</v>
      </c>
      <c r="K125" s="192"/>
      <c r="L125" s="35"/>
      <c r="M125" s="193" t="s">
        <v>1</v>
      </c>
      <c r="N125" s="194" t="s">
        <v>39</v>
      </c>
      <c r="O125" s="73"/>
      <c r="P125" s="195">
        <f>O125*H125</f>
        <v>0</v>
      </c>
      <c r="Q125" s="195">
        <v>0</v>
      </c>
      <c r="R125" s="195">
        <f>Q125*H125</f>
        <v>0</v>
      </c>
      <c r="S125" s="195">
        <v>0</v>
      </c>
      <c r="T125" s="196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97" t="s">
        <v>88</v>
      </c>
      <c r="AT125" s="197" t="s">
        <v>120</v>
      </c>
      <c r="AU125" s="197" t="s">
        <v>82</v>
      </c>
      <c r="AY125" s="15" t="s">
        <v>118</v>
      </c>
      <c r="BE125" s="198">
        <f>IF(N125="základná",J125,0)</f>
        <v>0</v>
      </c>
      <c r="BF125" s="198">
        <f>IF(N125="znížená",J125,0)</f>
        <v>0</v>
      </c>
      <c r="BG125" s="198">
        <f>IF(N125="zákl. prenesená",J125,0)</f>
        <v>0</v>
      </c>
      <c r="BH125" s="198">
        <f>IF(N125="zníž. prenesená",J125,0)</f>
        <v>0</v>
      </c>
      <c r="BI125" s="198">
        <f>IF(N125="nulová",J125,0)</f>
        <v>0</v>
      </c>
      <c r="BJ125" s="15" t="s">
        <v>82</v>
      </c>
      <c r="BK125" s="199">
        <f>ROUND(I125*H125,3)</f>
        <v>0</v>
      </c>
      <c r="BL125" s="15" t="s">
        <v>88</v>
      </c>
      <c r="BM125" s="197" t="s">
        <v>127</v>
      </c>
    </row>
    <row r="126" s="2" customFormat="1" ht="24" customHeight="1">
      <c r="A126" s="34"/>
      <c r="B126" s="185"/>
      <c r="C126" s="186" t="s">
        <v>85</v>
      </c>
      <c r="D126" s="186" t="s">
        <v>120</v>
      </c>
      <c r="E126" s="187" t="s">
        <v>128</v>
      </c>
      <c r="F126" s="188" t="s">
        <v>129</v>
      </c>
      <c r="G126" s="189" t="s">
        <v>123</v>
      </c>
      <c r="H126" s="190">
        <v>2.1000000000000001</v>
      </c>
      <c r="I126" s="191"/>
      <c r="J126" s="190">
        <f>ROUND(I126*H126,3)</f>
        <v>0</v>
      </c>
      <c r="K126" s="192"/>
      <c r="L126" s="35"/>
      <c r="M126" s="193" t="s">
        <v>1</v>
      </c>
      <c r="N126" s="194" t="s">
        <v>39</v>
      </c>
      <c r="O126" s="73"/>
      <c r="P126" s="195">
        <f>O126*H126</f>
        <v>0</v>
      </c>
      <c r="Q126" s="195">
        <v>0</v>
      </c>
      <c r="R126" s="195">
        <f>Q126*H126</f>
        <v>0</v>
      </c>
      <c r="S126" s="195">
        <v>0</v>
      </c>
      <c r="T126" s="196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7" t="s">
        <v>88</v>
      </c>
      <c r="AT126" s="197" t="s">
        <v>120</v>
      </c>
      <c r="AU126" s="197" t="s">
        <v>82</v>
      </c>
      <c r="AY126" s="15" t="s">
        <v>118</v>
      </c>
      <c r="BE126" s="198">
        <f>IF(N126="základná",J126,0)</f>
        <v>0</v>
      </c>
      <c r="BF126" s="198">
        <f>IF(N126="znížená",J126,0)</f>
        <v>0</v>
      </c>
      <c r="BG126" s="198">
        <f>IF(N126="zákl. prenesená",J126,0)</f>
        <v>0</v>
      </c>
      <c r="BH126" s="198">
        <f>IF(N126="zníž. prenesená",J126,0)</f>
        <v>0</v>
      </c>
      <c r="BI126" s="198">
        <f>IF(N126="nulová",J126,0)</f>
        <v>0</v>
      </c>
      <c r="BJ126" s="15" t="s">
        <v>82</v>
      </c>
      <c r="BK126" s="199">
        <f>ROUND(I126*H126,3)</f>
        <v>0</v>
      </c>
      <c r="BL126" s="15" t="s">
        <v>88</v>
      </c>
      <c r="BM126" s="197" t="s">
        <v>130</v>
      </c>
    </row>
    <row r="127" s="2" customFormat="1" ht="36" customHeight="1">
      <c r="A127" s="34"/>
      <c r="B127" s="185"/>
      <c r="C127" s="186" t="s">
        <v>88</v>
      </c>
      <c r="D127" s="186" t="s">
        <v>120</v>
      </c>
      <c r="E127" s="187" t="s">
        <v>131</v>
      </c>
      <c r="F127" s="188" t="s">
        <v>132</v>
      </c>
      <c r="G127" s="189" t="s">
        <v>123</v>
      </c>
      <c r="H127" s="190">
        <v>2.1000000000000001</v>
      </c>
      <c r="I127" s="191"/>
      <c r="J127" s="190">
        <f>ROUND(I127*H127,3)</f>
        <v>0</v>
      </c>
      <c r="K127" s="192"/>
      <c r="L127" s="35"/>
      <c r="M127" s="193" t="s">
        <v>1</v>
      </c>
      <c r="N127" s="194" t="s">
        <v>39</v>
      </c>
      <c r="O127" s="73"/>
      <c r="P127" s="195">
        <f>O127*H127</f>
        <v>0</v>
      </c>
      <c r="Q127" s="195">
        <v>0</v>
      </c>
      <c r="R127" s="195">
        <f>Q127*H127</f>
        <v>0</v>
      </c>
      <c r="S127" s="195">
        <v>0</v>
      </c>
      <c r="T127" s="196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7" t="s">
        <v>88</v>
      </c>
      <c r="AT127" s="197" t="s">
        <v>120</v>
      </c>
      <c r="AU127" s="197" t="s">
        <v>82</v>
      </c>
      <c r="AY127" s="15" t="s">
        <v>118</v>
      </c>
      <c r="BE127" s="198">
        <f>IF(N127="základná",J127,0)</f>
        <v>0</v>
      </c>
      <c r="BF127" s="198">
        <f>IF(N127="znížená",J127,0)</f>
        <v>0</v>
      </c>
      <c r="BG127" s="198">
        <f>IF(N127="zákl. prenesená",J127,0)</f>
        <v>0</v>
      </c>
      <c r="BH127" s="198">
        <f>IF(N127="zníž. prenesená",J127,0)</f>
        <v>0</v>
      </c>
      <c r="BI127" s="198">
        <f>IF(N127="nulová",J127,0)</f>
        <v>0</v>
      </c>
      <c r="BJ127" s="15" t="s">
        <v>82</v>
      </c>
      <c r="BK127" s="199">
        <f>ROUND(I127*H127,3)</f>
        <v>0</v>
      </c>
      <c r="BL127" s="15" t="s">
        <v>88</v>
      </c>
      <c r="BM127" s="197" t="s">
        <v>133</v>
      </c>
    </row>
    <row r="128" s="2" customFormat="1" ht="16.5" customHeight="1">
      <c r="A128" s="34"/>
      <c r="B128" s="185"/>
      <c r="C128" s="186" t="s">
        <v>134</v>
      </c>
      <c r="D128" s="186" t="s">
        <v>120</v>
      </c>
      <c r="E128" s="187" t="s">
        <v>135</v>
      </c>
      <c r="F128" s="188" t="s">
        <v>136</v>
      </c>
      <c r="G128" s="189" t="s">
        <v>123</v>
      </c>
      <c r="H128" s="190">
        <v>2.1000000000000001</v>
      </c>
      <c r="I128" s="191"/>
      <c r="J128" s="190">
        <f>ROUND(I128*H128,3)</f>
        <v>0</v>
      </c>
      <c r="K128" s="192"/>
      <c r="L128" s="35"/>
      <c r="M128" s="193" t="s">
        <v>1</v>
      </c>
      <c r="N128" s="194" t="s">
        <v>39</v>
      </c>
      <c r="O128" s="73"/>
      <c r="P128" s="195">
        <f>O128*H128</f>
        <v>0</v>
      </c>
      <c r="Q128" s="195">
        <v>0</v>
      </c>
      <c r="R128" s="195">
        <f>Q128*H128</f>
        <v>0</v>
      </c>
      <c r="S128" s="195">
        <v>0</v>
      </c>
      <c r="T128" s="196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7" t="s">
        <v>88</v>
      </c>
      <c r="AT128" s="197" t="s">
        <v>120</v>
      </c>
      <c r="AU128" s="197" t="s">
        <v>82</v>
      </c>
      <c r="AY128" s="15" t="s">
        <v>118</v>
      </c>
      <c r="BE128" s="198">
        <f>IF(N128="základná",J128,0)</f>
        <v>0</v>
      </c>
      <c r="BF128" s="198">
        <f>IF(N128="znížená",J128,0)</f>
        <v>0</v>
      </c>
      <c r="BG128" s="198">
        <f>IF(N128="zákl. prenesená",J128,0)</f>
        <v>0</v>
      </c>
      <c r="BH128" s="198">
        <f>IF(N128="zníž. prenesená",J128,0)</f>
        <v>0</v>
      </c>
      <c r="BI128" s="198">
        <f>IF(N128="nulová",J128,0)</f>
        <v>0</v>
      </c>
      <c r="BJ128" s="15" t="s">
        <v>82</v>
      </c>
      <c r="BK128" s="199">
        <f>ROUND(I128*H128,3)</f>
        <v>0</v>
      </c>
      <c r="BL128" s="15" t="s">
        <v>88</v>
      </c>
      <c r="BM128" s="197" t="s">
        <v>137</v>
      </c>
    </row>
    <row r="129" s="2" customFormat="1" ht="24" customHeight="1">
      <c r="A129" s="34"/>
      <c r="B129" s="185"/>
      <c r="C129" s="186" t="s">
        <v>138</v>
      </c>
      <c r="D129" s="186" t="s">
        <v>120</v>
      </c>
      <c r="E129" s="187" t="s">
        <v>139</v>
      </c>
      <c r="F129" s="188" t="s">
        <v>140</v>
      </c>
      <c r="G129" s="189" t="s">
        <v>141</v>
      </c>
      <c r="H129" s="190">
        <v>4</v>
      </c>
      <c r="I129" s="191"/>
      <c r="J129" s="190">
        <f>ROUND(I129*H129,3)</f>
        <v>0</v>
      </c>
      <c r="K129" s="192"/>
      <c r="L129" s="35"/>
      <c r="M129" s="193" t="s">
        <v>1</v>
      </c>
      <c r="N129" s="194" t="s">
        <v>39</v>
      </c>
      <c r="O129" s="73"/>
      <c r="P129" s="195">
        <f>O129*H129</f>
        <v>0</v>
      </c>
      <c r="Q129" s="195">
        <v>0</v>
      </c>
      <c r="R129" s="195">
        <f>Q129*H129</f>
        <v>0</v>
      </c>
      <c r="S129" s="195">
        <v>0</v>
      </c>
      <c r="T129" s="196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7" t="s">
        <v>88</v>
      </c>
      <c r="AT129" s="197" t="s">
        <v>120</v>
      </c>
      <c r="AU129" s="197" t="s">
        <v>82</v>
      </c>
      <c r="AY129" s="15" t="s">
        <v>118</v>
      </c>
      <c r="BE129" s="198">
        <f>IF(N129="základná",J129,0)</f>
        <v>0</v>
      </c>
      <c r="BF129" s="198">
        <f>IF(N129="znížená",J129,0)</f>
        <v>0</v>
      </c>
      <c r="BG129" s="198">
        <f>IF(N129="zákl. prenesená",J129,0)</f>
        <v>0</v>
      </c>
      <c r="BH129" s="198">
        <f>IF(N129="zníž. prenesená",J129,0)</f>
        <v>0</v>
      </c>
      <c r="BI129" s="198">
        <f>IF(N129="nulová",J129,0)</f>
        <v>0</v>
      </c>
      <c r="BJ129" s="15" t="s">
        <v>82</v>
      </c>
      <c r="BK129" s="199">
        <f>ROUND(I129*H129,3)</f>
        <v>0</v>
      </c>
      <c r="BL129" s="15" t="s">
        <v>88</v>
      </c>
      <c r="BM129" s="197" t="s">
        <v>142</v>
      </c>
    </row>
    <row r="130" s="2" customFormat="1" ht="16.5" customHeight="1">
      <c r="A130" s="34"/>
      <c r="B130" s="185"/>
      <c r="C130" s="186" t="s">
        <v>143</v>
      </c>
      <c r="D130" s="186" t="s">
        <v>120</v>
      </c>
      <c r="E130" s="187" t="s">
        <v>144</v>
      </c>
      <c r="F130" s="188" t="s">
        <v>145</v>
      </c>
      <c r="G130" s="189" t="s">
        <v>146</v>
      </c>
      <c r="H130" s="190">
        <v>6</v>
      </c>
      <c r="I130" s="191"/>
      <c r="J130" s="190">
        <f>ROUND(I130*H130,3)</f>
        <v>0</v>
      </c>
      <c r="K130" s="192"/>
      <c r="L130" s="35"/>
      <c r="M130" s="193" t="s">
        <v>1</v>
      </c>
      <c r="N130" s="194" t="s">
        <v>39</v>
      </c>
      <c r="O130" s="73"/>
      <c r="P130" s="195">
        <f>O130*H130</f>
        <v>0</v>
      </c>
      <c r="Q130" s="195">
        <v>0</v>
      </c>
      <c r="R130" s="195">
        <f>Q130*H130</f>
        <v>0</v>
      </c>
      <c r="S130" s="195">
        <v>0</v>
      </c>
      <c r="T130" s="196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7" t="s">
        <v>88</v>
      </c>
      <c r="AT130" s="197" t="s">
        <v>120</v>
      </c>
      <c r="AU130" s="197" t="s">
        <v>82</v>
      </c>
      <c r="AY130" s="15" t="s">
        <v>118</v>
      </c>
      <c r="BE130" s="198">
        <f>IF(N130="základná",J130,0)</f>
        <v>0</v>
      </c>
      <c r="BF130" s="198">
        <f>IF(N130="znížená",J130,0)</f>
        <v>0</v>
      </c>
      <c r="BG130" s="198">
        <f>IF(N130="zákl. prenesená",J130,0)</f>
        <v>0</v>
      </c>
      <c r="BH130" s="198">
        <f>IF(N130="zníž. prenesená",J130,0)</f>
        <v>0</v>
      </c>
      <c r="BI130" s="198">
        <f>IF(N130="nulová",J130,0)</f>
        <v>0</v>
      </c>
      <c r="BJ130" s="15" t="s">
        <v>82</v>
      </c>
      <c r="BK130" s="199">
        <f>ROUND(I130*H130,3)</f>
        <v>0</v>
      </c>
      <c r="BL130" s="15" t="s">
        <v>88</v>
      </c>
      <c r="BM130" s="197" t="s">
        <v>147</v>
      </c>
    </row>
    <row r="131" s="2" customFormat="1" ht="16.5" customHeight="1">
      <c r="A131" s="34"/>
      <c r="B131" s="185"/>
      <c r="C131" s="200" t="s">
        <v>148</v>
      </c>
      <c r="D131" s="200" t="s">
        <v>149</v>
      </c>
      <c r="E131" s="201" t="s">
        <v>150</v>
      </c>
      <c r="F131" s="202" t="s">
        <v>151</v>
      </c>
      <c r="G131" s="203" t="s">
        <v>152</v>
      </c>
      <c r="H131" s="204">
        <v>0.185</v>
      </c>
      <c r="I131" s="205"/>
      <c r="J131" s="204">
        <f>ROUND(I131*H131,3)</f>
        <v>0</v>
      </c>
      <c r="K131" s="206"/>
      <c r="L131" s="207"/>
      <c r="M131" s="208" t="s">
        <v>1</v>
      </c>
      <c r="N131" s="209" t="s">
        <v>39</v>
      </c>
      <c r="O131" s="73"/>
      <c r="P131" s="195">
        <f>O131*H131</f>
        <v>0</v>
      </c>
      <c r="Q131" s="195">
        <v>0.001</v>
      </c>
      <c r="R131" s="195">
        <f>Q131*H131</f>
        <v>0.000185</v>
      </c>
      <c r="S131" s="195">
        <v>0</v>
      </c>
      <c r="T131" s="196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7" t="s">
        <v>148</v>
      </c>
      <c r="AT131" s="197" t="s">
        <v>149</v>
      </c>
      <c r="AU131" s="197" t="s">
        <v>82</v>
      </c>
      <c r="AY131" s="15" t="s">
        <v>118</v>
      </c>
      <c r="BE131" s="198">
        <f>IF(N131="základná",J131,0)</f>
        <v>0</v>
      </c>
      <c r="BF131" s="198">
        <f>IF(N131="znížená",J131,0)</f>
        <v>0</v>
      </c>
      <c r="BG131" s="198">
        <f>IF(N131="zákl. prenesená",J131,0)</f>
        <v>0</v>
      </c>
      <c r="BH131" s="198">
        <f>IF(N131="zníž. prenesená",J131,0)</f>
        <v>0</v>
      </c>
      <c r="BI131" s="198">
        <f>IF(N131="nulová",J131,0)</f>
        <v>0</v>
      </c>
      <c r="BJ131" s="15" t="s">
        <v>82</v>
      </c>
      <c r="BK131" s="199">
        <f>ROUND(I131*H131,3)</f>
        <v>0</v>
      </c>
      <c r="BL131" s="15" t="s">
        <v>88</v>
      </c>
      <c r="BM131" s="197" t="s">
        <v>153</v>
      </c>
    </row>
    <row r="132" s="2" customFormat="1" ht="24" customHeight="1">
      <c r="A132" s="34"/>
      <c r="B132" s="185"/>
      <c r="C132" s="186" t="s">
        <v>154</v>
      </c>
      <c r="D132" s="186" t="s">
        <v>120</v>
      </c>
      <c r="E132" s="187" t="s">
        <v>155</v>
      </c>
      <c r="F132" s="188" t="s">
        <v>156</v>
      </c>
      <c r="G132" s="189" t="s">
        <v>146</v>
      </c>
      <c r="H132" s="190">
        <v>6</v>
      </c>
      <c r="I132" s="191"/>
      <c r="J132" s="190">
        <f>ROUND(I132*H132,3)</f>
        <v>0</v>
      </c>
      <c r="K132" s="192"/>
      <c r="L132" s="35"/>
      <c r="M132" s="193" t="s">
        <v>1</v>
      </c>
      <c r="N132" s="194" t="s">
        <v>39</v>
      </c>
      <c r="O132" s="73"/>
      <c r="P132" s="195">
        <f>O132*H132</f>
        <v>0</v>
      </c>
      <c r="Q132" s="195">
        <v>0</v>
      </c>
      <c r="R132" s="195">
        <f>Q132*H132</f>
        <v>0</v>
      </c>
      <c r="S132" s="195">
        <v>0</v>
      </c>
      <c r="T132" s="196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7" t="s">
        <v>88</v>
      </c>
      <c r="AT132" s="197" t="s">
        <v>120</v>
      </c>
      <c r="AU132" s="197" t="s">
        <v>82</v>
      </c>
      <c r="AY132" s="15" t="s">
        <v>118</v>
      </c>
      <c r="BE132" s="198">
        <f>IF(N132="základná",J132,0)</f>
        <v>0</v>
      </c>
      <c r="BF132" s="198">
        <f>IF(N132="znížená",J132,0)</f>
        <v>0</v>
      </c>
      <c r="BG132" s="198">
        <f>IF(N132="zákl. prenesená",J132,0)</f>
        <v>0</v>
      </c>
      <c r="BH132" s="198">
        <f>IF(N132="zníž. prenesená",J132,0)</f>
        <v>0</v>
      </c>
      <c r="BI132" s="198">
        <f>IF(N132="nulová",J132,0)</f>
        <v>0</v>
      </c>
      <c r="BJ132" s="15" t="s">
        <v>82</v>
      </c>
      <c r="BK132" s="199">
        <f>ROUND(I132*H132,3)</f>
        <v>0</v>
      </c>
      <c r="BL132" s="15" t="s">
        <v>88</v>
      </c>
      <c r="BM132" s="197" t="s">
        <v>157</v>
      </c>
    </row>
    <row r="133" s="2" customFormat="1" ht="24" customHeight="1">
      <c r="A133" s="34"/>
      <c r="B133" s="185"/>
      <c r="C133" s="186" t="s">
        <v>158</v>
      </c>
      <c r="D133" s="186" t="s">
        <v>120</v>
      </c>
      <c r="E133" s="187" t="s">
        <v>159</v>
      </c>
      <c r="F133" s="188" t="s">
        <v>160</v>
      </c>
      <c r="G133" s="189" t="s">
        <v>146</v>
      </c>
      <c r="H133" s="190">
        <v>6</v>
      </c>
      <c r="I133" s="191"/>
      <c r="J133" s="190">
        <f>ROUND(I133*H133,3)</f>
        <v>0</v>
      </c>
      <c r="K133" s="192"/>
      <c r="L133" s="35"/>
      <c r="M133" s="193" t="s">
        <v>1</v>
      </c>
      <c r="N133" s="194" t="s">
        <v>39</v>
      </c>
      <c r="O133" s="73"/>
      <c r="P133" s="195">
        <f>O133*H133</f>
        <v>0</v>
      </c>
      <c r="Q133" s="195">
        <v>0</v>
      </c>
      <c r="R133" s="195">
        <f>Q133*H133</f>
        <v>0</v>
      </c>
      <c r="S133" s="195">
        <v>0</v>
      </c>
      <c r="T133" s="196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7" t="s">
        <v>88</v>
      </c>
      <c r="AT133" s="197" t="s">
        <v>120</v>
      </c>
      <c r="AU133" s="197" t="s">
        <v>82</v>
      </c>
      <c r="AY133" s="15" t="s">
        <v>118</v>
      </c>
      <c r="BE133" s="198">
        <f>IF(N133="základná",J133,0)</f>
        <v>0</v>
      </c>
      <c r="BF133" s="198">
        <f>IF(N133="znížená",J133,0)</f>
        <v>0</v>
      </c>
      <c r="BG133" s="198">
        <f>IF(N133="zákl. prenesená",J133,0)</f>
        <v>0</v>
      </c>
      <c r="BH133" s="198">
        <f>IF(N133="zníž. prenesená",J133,0)</f>
        <v>0</v>
      </c>
      <c r="BI133" s="198">
        <f>IF(N133="nulová",J133,0)</f>
        <v>0</v>
      </c>
      <c r="BJ133" s="15" t="s">
        <v>82</v>
      </c>
      <c r="BK133" s="199">
        <f>ROUND(I133*H133,3)</f>
        <v>0</v>
      </c>
      <c r="BL133" s="15" t="s">
        <v>88</v>
      </c>
      <c r="BM133" s="197" t="s">
        <v>161</v>
      </c>
    </row>
    <row r="134" s="12" customFormat="1" ht="22.8" customHeight="1">
      <c r="A134" s="12"/>
      <c r="B134" s="172"/>
      <c r="C134" s="12"/>
      <c r="D134" s="173" t="s">
        <v>72</v>
      </c>
      <c r="E134" s="183" t="s">
        <v>134</v>
      </c>
      <c r="F134" s="183" t="s">
        <v>162</v>
      </c>
      <c r="G134" s="12"/>
      <c r="H134" s="12"/>
      <c r="I134" s="175"/>
      <c r="J134" s="184">
        <f>BK134</f>
        <v>0</v>
      </c>
      <c r="K134" s="12"/>
      <c r="L134" s="172"/>
      <c r="M134" s="177"/>
      <c r="N134" s="178"/>
      <c r="O134" s="178"/>
      <c r="P134" s="179">
        <f>SUM(P135:P141)</f>
        <v>0</v>
      </c>
      <c r="Q134" s="178"/>
      <c r="R134" s="179">
        <f>SUM(R135:R141)</f>
        <v>5.1749692999999999</v>
      </c>
      <c r="S134" s="178"/>
      <c r="T134" s="180">
        <f>SUM(T135:T141)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73" t="s">
        <v>78</v>
      </c>
      <c r="AT134" s="181" t="s">
        <v>72</v>
      </c>
      <c r="AU134" s="181" t="s">
        <v>78</v>
      </c>
      <c r="AY134" s="173" t="s">
        <v>118</v>
      </c>
      <c r="BK134" s="182">
        <f>SUM(BK135:BK141)</f>
        <v>0</v>
      </c>
    </row>
    <row r="135" s="2" customFormat="1" ht="24" customHeight="1">
      <c r="A135" s="34"/>
      <c r="B135" s="185"/>
      <c r="C135" s="186" t="s">
        <v>163</v>
      </c>
      <c r="D135" s="186" t="s">
        <v>120</v>
      </c>
      <c r="E135" s="187" t="s">
        <v>164</v>
      </c>
      <c r="F135" s="188" t="s">
        <v>165</v>
      </c>
      <c r="G135" s="189" t="s">
        <v>146</v>
      </c>
      <c r="H135" s="190">
        <v>6</v>
      </c>
      <c r="I135" s="191"/>
      <c r="J135" s="190">
        <f>ROUND(I135*H135,3)</f>
        <v>0</v>
      </c>
      <c r="K135" s="192"/>
      <c r="L135" s="35"/>
      <c r="M135" s="193" t="s">
        <v>1</v>
      </c>
      <c r="N135" s="194" t="s">
        <v>39</v>
      </c>
      <c r="O135" s="73"/>
      <c r="P135" s="195">
        <f>O135*H135</f>
        <v>0</v>
      </c>
      <c r="Q135" s="195">
        <v>0.29899999999999999</v>
      </c>
      <c r="R135" s="195">
        <f>Q135*H135</f>
        <v>1.794</v>
      </c>
      <c r="S135" s="195">
        <v>0</v>
      </c>
      <c r="T135" s="196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7" t="s">
        <v>88</v>
      </c>
      <c r="AT135" s="197" t="s">
        <v>120</v>
      </c>
      <c r="AU135" s="197" t="s">
        <v>82</v>
      </c>
      <c r="AY135" s="15" t="s">
        <v>118</v>
      </c>
      <c r="BE135" s="198">
        <f>IF(N135="základná",J135,0)</f>
        <v>0</v>
      </c>
      <c r="BF135" s="198">
        <f>IF(N135="znížená",J135,0)</f>
        <v>0</v>
      </c>
      <c r="BG135" s="198">
        <f>IF(N135="zákl. prenesená",J135,0)</f>
        <v>0</v>
      </c>
      <c r="BH135" s="198">
        <f>IF(N135="zníž. prenesená",J135,0)</f>
        <v>0</v>
      </c>
      <c r="BI135" s="198">
        <f>IF(N135="nulová",J135,0)</f>
        <v>0</v>
      </c>
      <c r="BJ135" s="15" t="s">
        <v>82</v>
      </c>
      <c r="BK135" s="199">
        <f>ROUND(I135*H135,3)</f>
        <v>0</v>
      </c>
      <c r="BL135" s="15" t="s">
        <v>88</v>
      </c>
      <c r="BM135" s="197" t="s">
        <v>166</v>
      </c>
    </row>
    <row r="136" s="2" customFormat="1" ht="24" customHeight="1">
      <c r="A136" s="34"/>
      <c r="B136" s="185"/>
      <c r="C136" s="186" t="s">
        <v>167</v>
      </c>
      <c r="D136" s="186" t="s">
        <v>120</v>
      </c>
      <c r="E136" s="187" t="s">
        <v>168</v>
      </c>
      <c r="F136" s="188" t="s">
        <v>169</v>
      </c>
      <c r="G136" s="189" t="s">
        <v>146</v>
      </c>
      <c r="H136" s="190">
        <v>6</v>
      </c>
      <c r="I136" s="191"/>
      <c r="J136" s="190">
        <f>ROUND(I136*H136,3)</f>
        <v>0</v>
      </c>
      <c r="K136" s="192"/>
      <c r="L136" s="35"/>
      <c r="M136" s="193" t="s">
        <v>1</v>
      </c>
      <c r="N136" s="194" t="s">
        <v>39</v>
      </c>
      <c r="O136" s="73"/>
      <c r="P136" s="195">
        <f>O136*H136</f>
        <v>0</v>
      </c>
      <c r="Q136" s="195">
        <v>0.080030000000000004</v>
      </c>
      <c r="R136" s="195">
        <f>Q136*H136</f>
        <v>0.48018000000000005</v>
      </c>
      <c r="S136" s="195">
        <v>0</v>
      </c>
      <c r="T136" s="196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7" t="s">
        <v>88</v>
      </c>
      <c r="AT136" s="197" t="s">
        <v>120</v>
      </c>
      <c r="AU136" s="197" t="s">
        <v>82</v>
      </c>
      <c r="AY136" s="15" t="s">
        <v>118</v>
      </c>
      <c r="BE136" s="198">
        <f>IF(N136="základná",J136,0)</f>
        <v>0</v>
      </c>
      <c r="BF136" s="198">
        <f>IF(N136="znížená",J136,0)</f>
        <v>0</v>
      </c>
      <c r="BG136" s="198">
        <f>IF(N136="zákl. prenesená",J136,0)</f>
        <v>0</v>
      </c>
      <c r="BH136" s="198">
        <f>IF(N136="zníž. prenesená",J136,0)</f>
        <v>0</v>
      </c>
      <c r="BI136" s="198">
        <f>IF(N136="nulová",J136,0)</f>
        <v>0</v>
      </c>
      <c r="BJ136" s="15" t="s">
        <v>82</v>
      </c>
      <c r="BK136" s="199">
        <f>ROUND(I136*H136,3)</f>
        <v>0</v>
      </c>
      <c r="BL136" s="15" t="s">
        <v>88</v>
      </c>
      <c r="BM136" s="197" t="s">
        <v>170</v>
      </c>
    </row>
    <row r="137" s="2" customFormat="1" ht="24" customHeight="1">
      <c r="A137" s="34"/>
      <c r="B137" s="185"/>
      <c r="C137" s="186" t="s">
        <v>171</v>
      </c>
      <c r="D137" s="186" t="s">
        <v>120</v>
      </c>
      <c r="E137" s="187" t="s">
        <v>172</v>
      </c>
      <c r="F137" s="188" t="s">
        <v>173</v>
      </c>
      <c r="G137" s="189" t="s">
        <v>146</v>
      </c>
      <c r="H137" s="190">
        <v>6</v>
      </c>
      <c r="I137" s="191"/>
      <c r="J137" s="190">
        <f>ROUND(I137*H137,3)</f>
        <v>0</v>
      </c>
      <c r="K137" s="192"/>
      <c r="L137" s="35"/>
      <c r="M137" s="193" t="s">
        <v>1</v>
      </c>
      <c r="N137" s="194" t="s">
        <v>39</v>
      </c>
      <c r="O137" s="73"/>
      <c r="P137" s="195">
        <f>O137*H137</f>
        <v>0</v>
      </c>
      <c r="Q137" s="195">
        <v>0.084000000000000005</v>
      </c>
      <c r="R137" s="195">
        <f>Q137*H137</f>
        <v>0.504</v>
      </c>
      <c r="S137" s="195">
        <v>0</v>
      </c>
      <c r="T137" s="196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7" t="s">
        <v>88</v>
      </c>
      <c r="AT137" s="197" t="s">
        <v>120</v>
      </c>
      <c r="AU137" s="197" t="s">
        <v>82</v>
      </c>
      <c r="AY137" s="15" t="s">
        <v>118</v>
      </c>
      <c r="BE137" s="198">
        <f>IF(N137="základná",J137,0)</f>
        <v>0</v>
      </c>
      <c r="BF137" s="198">
        <f>IF(N137="znížená",J137,0)</f>
        <v>0</v>
      </c>
      <c r="BG137" s="198">
        <f>IF(N137="zákl. prenesená",J137,0)</f>
        <v>0</v>
      </c>
      <c r="BH137" s="198">
        <f>IF(N137="zníž. prenesená",J137,0)</f>
        <v>0</v>
      </c>
      <c r="BI137" s="198">
        <f>IF(N137="nulová",J137,0)</f>
        <v>0</v>
      </c>
      <c r="BJ137" s="15" t="s">
        <v>82</v>
      </c>
      <c r="BK137" s="199">
        <f>ROUND(I137*H137,3)</f>
        <v>0</v>
      </c>
      <c r="BL137" s="15" t="s">
        <v>88</v>
      </c>
      <c r="BM137" s="197" t="s">
        <v>174</v>
      </c>
    </row>
    <row r="138" s="2" customFormat="1" ht="16.5" customHeight="1">
      <c r="A138" s="34"/>
      <c r="B138" s="185"/>
      <c r="C138" s="200" t="s">
        <v>175</v>
      </c>
      <c r="D138" s="200" t="s">
        <v>149</v>
      </c>
      <c r="E138" s="201" t="s">
        <v>176</v>
      </c>
      <c r="F138" s="202" t="s">
        <v>177</v>
      </c>
      <c r="G138" s="203" t="s">
        <v>178</v>
      </c>
      <c r="H138" s="204">
        <v>24.059999999999999</v>
      </c>
      <c r="I138" s="205"/>
      <c r="J138" s="204">
        <f>ROUND(I138*H138,3)</f>
        <v>0</v>
      </c>
      <c r="K138" s="206"/>
      <c r="L138" s="207"/>
      <c r="M138" s="208" t="s">
        <v>1</v>
      </c>
      <c r="N138" s="209" t="s">
        <v>39</v>
      </c>
      <c r="O138" s="73"/>
      <c r="P138" s="195">
        <f>O138*H138</f>
        <v>0</v>
      </c>
      <c r="Q138" s="195">
        <v>0.0292</v>
      </c>
      <c r="R138" s="195">
        <f>Q138*H138</f>
        <v>0.70255199999999995</v>
      </c>
      <c r="S138" s="195">
        <v>0</v>
      </c>
      <c r="T138" s="196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7" t="s">
        <v>148</v>
      </c>
      <c r="AT138" s="197" t="s">
        <v>149</v>
      </c>
      <c r="AU138" s="197" t="s">
        <v>82</v>
      </c>
      <c r="AY138" s="15" t="s">
        <v>118</v>
      </c>
      <c r="BE138" s="198">
        <f>IF(N138="základná",J138,0)</f>
        <v>0</v>
      </c>
      <c r="BF138" s="198">
        <f>IF(N138="znížená",J138,0)</f>
        <v>0</v>
      </c>
      <c r="BG138" s="198">
        <f>IF(N138="zákl. prenesená",J138,0)</f>
        <v>0</v>
      </c>
      <c r="BH138" s="198">
        <f>IF(N138="zníž. prenesená",J138,0)</f>
        <v>0</v>
      </c>
      <c r="BI138" s="198">
        <f>IF(N138="nulová",J138,0)</f>
        <v>0</v>
      </c>
      <c r="BJ138" s="15" t="s">
        <v>82</v>
      </c>
      <c r="BK138" s="199">
        <f>ROUND(I138*H138,3)</f>
        <v>0</v>
      </c>
      <c r="BL138" s="15" t="s">
        <v>88</v>
      </c>
      <c r="BM138" s="197" t="s">
        <v>179</v>
      </c>
    </row>
    <row r="139" s="2" customFormat="1" ht="24" customHeight="1">
      <c r="A139" s="34"/>
      <c r="B139" s="185"/>
      <c r="C139" s="186" t="s">
        <v>180</v>
      </c>
      <c r="D139" s="186" t="s">
        <v>120</v>
      </c>
      <c r="E139" s="187" t="s">
        <v>181</v>
      </c>
      <c r="F139" s="188" t="s">
        <v>182</v>
      </c>
      <c r="G139" s="189" t="s">
        <v>183</v>
      </c>
      <c r="H139" s="190">
        <v>7</v>
      </c>
      <c r="I139" s="191"/>
      <c r="J139" s="190">
        <f>ROUND(I139*H139,3)</f>
        <v>0</v>
      </c>
      <c r="K139" s="192"/>
      <c r="L139" s="35"/>
      <c r="M139" s="193" t="s">
        <v>1</v>
      </c>
      <c r="N139" s="194" t="s">
        <v>39</v>
      </c>
      <c r="O139" s="73"/>
      <c r="P139" s="195">
        <f>O139*H139</f>
        <v>0</v>
      </c>
      <c r="Q139" s="195">
        <v>0.12662000000000001</v>
      </c>
      <c r="R139" s="195">
        <f>Q139*H139</f>
        <v>0.88634000000000013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88</v>
      </c>
      <c r="AT139" s="197" t="s">
        <v>120</v>
      </c>
      <c r="AU139" s="197" t="s">
        <v>82</v>
      </c>
      <c r="AY139" s="15" t="s">
        <v>118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82</v>
      </c>
      <c r="BK139" s="199">
        <f>ROUND(I139*H139,3)</f>
        <v>0</v>
      </c>
      <c r="BL139" s="15" t="s">
        <v>88</v>
      </c>
      <c r="BM139" s="197" t="s">
        <v>184</v>
      </c>
    </row>
    <row r="140" s="2" customFormat="1" ht="24" customHeight="1">
      <c r="A140" s="34"/>
      <c r="B140" s="185"/>
      <c r="C140" s="200" t="s">
        <v>185</v>
      </c>
      <c r="D140" s="200" t="s">
        <v>149</v>
      </c>
      <c r="E140" s="201" t="s">
        <v>186</v>
      </c>
      <c r="F140" s="202" t="s">
        <v>187</v>
      </c>
      <c r="G140" s="203" t="s">
        <v>178</v>
      </c>
      <c r="H140" s="204">
        <v>7.1399999999999997</v>
      </c>
      <c r="I140" s="205"/>
      <c r="J140" s="204">
        <f>ROUND(I140*H140,3)</f>
        <v>0</v>
      </c>
      <c r="K140" s="206"/>
      <c r="L140" s="207"/>
      <c r="M140" s="208" t="s">
        <v>1</v>
      </c>
      <c r="N140" s="209" t="s">
        <v>39</v>
      </c>
      <c r="O140" s="73"/>
      <c r="P140" s="195">
        <f>O140*H140</f>
        <v>0</v>
      </c>
      <c r="Q140" s="195">
        <v>0.048000000000000001</v>
      </c>
      <c r="R140" s="195">
        <f>Q140*H140</f>
        <v>0.34271999999999997</v>
      </c>
      <c r="S140" s="195">
        <v>0</v>
      </c>
      <c r="T140" s="196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7" t="s">
        <v>148</v>
      </c>
      <c r="AT140" s="197" t="s">
        <v>149</v>
      </c>
      <c r="AU140" s="197" t="s">
        <v>82</v>
      </c>
      <c r="AY140" s="15" t="s">
        <v>118</v>
      </c>
      <c r="BE140" s="198">
        <f>IF(N140="základná",J140,0)</f>
        <v>0</v>
      </c>
      <c r="BF140" s="198">
        <f>IF(N140="znížená",J140,0)</f>
        <v>0</v>
      </c>
      <c r="BG140" s="198">
        <f>IF(N140="zákl. prenesená",J140,0)</f>
        <v>0</v>
      </c>
      <c r="BH140" s="198">
        <f>IF(N140="zníž. prenesená",J140,0)</f>
        <v>0</v>
      </c>
      <c r="BI140" s="198">
        <f>IF(N140="nulová",J140,0)</f>
        <v>0</v>
      </c>
      <c r="BJ140" s="15" t="s">
        <v>82</v>
      </c>
      <c r="BK140" s="199">
        <f>ROUND(I140*H140,3)</f>
        <v>0</v>
      </c>
      <c r="BL140" s="15" t="s">
        <v>88</v>
      </c>
      <c r="BM140" s="197" t="s">
        <v>188</v>
      </c>
    </row>
    <row r="141" s="2" customFormat="1" ht="24" customHeight="1">
      <c r="A141" s="34"/>
      <c r="B141" s="185"/>
      <c r="C141" s="186" t="s">
        <v>189</v>
      </c>
      <c r="D141" s="186" t="s">
        <v>120</v>
      </c>
      <c r="E141" s="187" t="s">
        <v>190</v>
      </c>
      <c r="F141" s="188" t="s">
        <v>191</v>
      </c>
      <c r="G141" s="189" t="s">
        <v>123</v>
      </c>
      <c r="H141" s="190">
        <v>0.20999999999999999</v>
      </c>
      <c r="I141" s="191"/>
      <c r="J141" s="190">
        <f>ROUND(I141*H141,3)</f>
        <v>0</v>
      </c>
      <c r="K141" s="192"/>
      <c r="L141" s="35"/>
      <c r="M141" s="193" t="s">
        <v>1</v>
      </c>
      <c r="N141" s="194" t="s">
        <v>39</v>
      </c>
      <c r="O141" s="73"/>
      <c r="P141" s="195">
        <f>O141*H141</f>
        <v>0</v>
      </c>
      <c r="Q141" s="195">
        <v>2.2151299999999998</v>
      </c>
      <c r="R141" s="195">
        <f>Q141*H141</f>
        <v>0.46517729999999996</v>
      </c>
      <c r="S141" s="195">
        <v>0</v>
      </c>
      <c r="T141" s="196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7" t="s">
        <v>88</v>
      </c>
      <c r="AT141" s="197" t="s">
        <v>120</v>
      </c>
      <c r="AU141" s="197" t="s">
        <v>82</v>
      </c>
      <c r="AY141" s="15" t="s">
        <v>118</v>
      </c>
      <c r="BE141" s="198">
        <f>IF(N141="základná",J141,0)</f>
        <v>0</v>
      </c>
      <c r="BF141" s="198">
        <f>IF(N141="znížená",J141,0)</f>
        <v>0</v>
      </c>
      <c r="BG141" s="198">
        <f>IF(N141="zákl. prenesená",J141,0)</f>
        <v>0</v>
      </c>
      <c r="BH141" s="198">
        <f>IF(N141="zníž. prenesená",J141,0)</f>
        <v>0</v>
      </c>
      <c r="BI141" s="198">
        <f>IF(N141="nulová",J141,0)</f>
        <v>0</v>
      </c>
      <c r="BJ141" s="15" t="s">
        <v>82</v>
      </c>
      <c r="BK141" s="199">
        <f>ROUND(I141*H141,3)</f>
        <v>0</v>
      </c>
      <c r="BL141" s="15" t="s">
        <v>88</v>
      </c>
      <c r="BM141" s="197" t="s">
        <v>192</v>
      </c>
    </row>
    <row r="142" s="12" customFormat="1" ht="22.8" customHeight="1">
      <c r="A142" s="12"/>
      <c r="B142" s="172"/>
      <c r="C142" s="12"/>
      <c r="D142" s="173" t="s">
        <v>72</v>
      </c>
      <c r="E142" s="183" t="s">
        <v>193</v>
      </c>
      <c r="F142" s="183" t="s">
        <v>194</v>
      </c>
      <c r="G142" s="12"/>
      <c r="H142" s="12"/>
      <c r="I142" s="175"/>
      <c r="J142" s="184">
        <f>BK142</f>
        <v>0</v>
      </c>
      <c r="K142" s="12"/>
      <c r="L142" s="172"/>
      <c r="M142" s="177"/>
      <c r="N142" s="178"/>
      <c r="O142" s="178"/>
      <c r="P142" s="179">
        <f>P143</f>
        <v>0</v>
      </c>
      <c r="Q142" s="178"/>
      <c r="R142" s="179">
        <f>R143</f>
        <v>0</v>
      </c>
      <c r="S142" s="178"/>
      <c r="T142" s="180">
        <f>T143</f>
        <v>0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R142" s="173" t="s">
        <v>78</v>
      </c>
      <c r="AT142" s="181" t="s">
        <v>72</v>
      </c>
      <c r="AU142" s="181" t="s">
        <v>78</v>
      </c>
      <c r="AY142" s="173" t="s">
        <v>118</v>
      </c>
      <c r="BK142" s="182">
        <f>BK143</f>
        <v>0</v>
      </c>
    </row>
    <row r="143" s="2" customFormat="1" ht="24" customHeight="1">
      <c r="A143" s="34"/>
      <c r="B143" s="185"/>
      <c r="C143" s="186" t="s">
        <v>195</v>
      </c>
      <c r="D143" s="186" t="s">
        <v>120</v>
      </c>
      <c r="E143" s="187" t="s">
        <v>196</v>
      </c>
      <c r="F143" s="188" t="s">
        <v>197</v>
      </c>
      <c r="G143" s="189" t="s">
        <v>141</v>
      </c>
      <c r="H143" s="190">
        <v>5.1749999999999998</v>
      </c>
      <c r="I143" s="191"/>
      <c r="J143" s="190">
        <f>ROUND(I143*H143,3)</f>
        <v>0</v>
      </c>
      <c r="K143" s="192"/>
      <c r="L143" s="35"/>
      <c r="M143" s="193" t="s">
        <v>1</v>
      </c>
      <c r="N143" s="194" t="s">
        <v>39</v>
      </c>
      <c r="O143" s="73"/>
      <c r="P143" s="195">
        <f>O143*H143</f>
        <v>0</v>
      </c>
      <c r="Q143" s="195">
        <v>0</v>
      </c>
      <c r="R143" s="195">
        <f>Q143*H143</f>
        <v>0</v>
      </c>
      <c r="S143" s="195">
        <v>0</v>
      </c>
      <c r="T143" s="196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7" t="s">
        <v>88</v>
      </c>
      <c r="AT143" s="197" t="s">
        <v>120</v>
      </c>
      <c r="AU143" s="197" t="s">
        <v>82</v>
      </c>
      <c r="AY143" s="15" t="s">
        <v>118</v>
      </c>
      <c r="BE143" s="198">
        <f>IF(N143="základná",J143,0)</f>
        <v>0</v>
      </c>
      <c r="BF143" s="198">
        <f>IF(N143="znížená",J143,0)</f>
        <v>0</v>
      </c>
      <c r="BG143" s="198">
        <f>IF(N143="zákl. prenesená",J143,0)</f>
        <v>0</v>
      </c>
      <c r="BH143" s="198">
        <f>IF(N143="zníž. prenesená",J143,0)</f>
        <v>0</v>
      </c>
      <c r="BI143" s="198">
        <f>IF(N143="nulová",J143,0)</f>
        <v>0</v>
      </c>
      <c r="BJ143" s="15" t="s">
        <v>82</v>
      </c>
      <c r="BK143" s="199">
        <f>ROUND(I143*H143,3)</f>
        <v>0</v>
      </c>
      <c r="BL143" s="15" t="s">
        <v>88</v>
      </c>
      <c r="BM143" s="197" t="s">
        <v>198</v>
      </c>
    </row>
    <row r="144" s="12" customFormat="1" ht="25.92" customHeight="1">
      <c r="A144" s="12"/>
      <c r="B144" s="172"/>
      <c r="C144" s="12"/>
      <c r="D144" s="173" t="s">
        <v>72</v>
      </c>
      <c r="E144" s="174" t="s">
        <v>199</v>
      </c>
      <c r="F144" s="174" t="s">
        <v>200</v>
      </c>
      <c r="G144" s="12"/>
      <c r="H144" s="12"/>
      <c r="I144" s="175"/>
      <c r="J144" s="176">
        <f>BK144</f>
        <v>0</v>
      </c>
      <c r="K144" s="12"/>
      <c r="L144" s="172"/>
      <c r="M144" s="177"/>
      <c r="N144" s="178"/>
      <c r="O144" s="178"/>
      <c r="P144" s="179">
        <f>P145</f>
        <v>0</v>
      </c>
      <c r="Q144" s="178"/>
      <c r="R144" s="179">
        <f>R145</f>
        <v>0</v>
      </c>
      <c r="S144" s="178"/>
      <c r="T144" s="180">
        <f>T145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73" t="s">
        <v>134</v>
      </c>
      <c r="AT144" s="181" t="s">
        <v>72</v>
      </c>
      <c r="AU144" s="181" t="s">
        <v>73</v>
      </c>
      <c r="AY144" s="173" t="s">
        <v>118</v>
      </c>
      <c r="BK144" s="182">
        <f>BK145</f>
        <v>0</v>
      </c>
    </row>
    <row r="145" s="2" customFormat="1" ht="24" customHeight="1">
      <c r="A145" s="34"/>
      <c r="B145" s="185"/>
      <c r="C145" s="186" t="s">
        <v>201</v>
      </c>
      <c r="D145" s="186" t="s">
        <v>120</v>
      </c>
      <c r="E145" s="187" t="s">
        <v>202</v>
      </c>
      <c r="F145" s="188" t="s">
        <v>203</v>
      </c>
      <c r="G145" s="189" t="s">
        <v>204</v>
      </c>
      <c r="H145" s="190">
        <v>1</v>
      </c>
      <c r="I145" s="191"/>
      <c r="J145" s="190">
        <f>ROUND(I145*H145,3)</f>
        <v>0</v>
      </c>
      <c r="K145" s="192"/>
      <c r="L145" s="35"/>
      <c r="M145" s="210" t="s">
        <v>1</v>
      </c>
      <c r="N145" s="211" t="s">
        <v>39</v>
      </c>
      <c r="O145" s="212"/>
      <c r="P145" s="213">
        <f>O145*H145</f>
        <v>0</v>
      </c>
      <c r="Q145" s="213">
        <v>0</v>
      </c>
      <c r="R145" s="213">
        <f>Q145*H145</f>
        <v>0</v>
      </c>
      <c r="S145" s="213">
        <v>0</v>
      </c>
      <c r="T145" s="214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7" t="s">
        <v>205</v>
      </c>
      <c r="AT145" s="197" t="s">
        <v>120</v>
      </c>
      <c r="AU145" s="197" t="s">
        <v>78</v>
      </c>
      <c r="AY145" s="15" t="s">
        <v>118</v>
      </c>
      <c r="BE145" s="198">
        <f>IF(N145="základná",J145,0)</f>
        <v>0</v>
      </c>
      <c r="BF145" s="198">
        <f>IF(N145="znížená",J145,0)</f>
        <v>0</v>
      </c>
      <c r="BG145" s="198">
        <f>IF(N145="zákl. prenesená",J145,0)</f>
        <v>0</v>
      </c>
      <c r="BH145" s="198">
        <f>IF(N145="zníž. prenesená",J145,0)</f>
        <v>0</v>
      </c>
      <c r="BI145" s="198">
        <f>IF(N145="nulová",J145,0)</f>
        <v>0</v>
      </c>
      <c r="BJ145" s="15" t="s">
        <v>82</v>
      </c>
      <c r="BK145" s="199">
        <f>ROUND(I145*H145,3)</f>
        <v>0</v>
      </c>
      <c r="BL145" s="15" t="s">
        <v>205</v>
      </c>
      <c r="BM145" s="197" t="s">
        <v>206</v>
      </c>
    </row>
    <row r="146" s="2" customFormat="1" ht="6.96" customHeight="1">
      <c r="A146" s="34"/>
      <c r="B146" s="56"/>
      <c r="C146" s="57"/>
      <c r="D146" s="57"/>
      <c r="E146" s="57"/>
      <c r="F146" s="57"/>
      <c r="G146" s="57"/>
      <c r="H146" s="57"/>
      <c r="I146" s="144"/>
      <c r="J146" s="57"/>
      <c r="K146" s="57"/>
      <c r="L146" s="35"/>
      <c r="M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</row>
  </sheetData>
  <autoFilter ref="C120:K145"/>
  <mergeCells count="9">
    <mergeCell ref="E7:H7"/>
    <mergeCell ref="E9:H9"/>
    <mergeCell ref="E18:H18"/>
    <mergeCell ref="E27:H27"/>
    <mergeCell ref="E85:H85"/>
    <mergeCell ref="E87:H87"/>
    <mergeCell ref="E111:H111"/>
    <mergeCell ref="E113:H11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6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6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7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91</v>
      </c>
      <c r="I4" s="116"/>
      <c r="L4" s="18"/>
      <c r="M4" s="118" t="s">
        <v>9</v>
      </c>
      <c r="AT4" s="15" t="s">
        <v>3</v>
      </c>
    </row>
    <row r="5" s="1" customFormat="1" ht="6.96" customHeight="1">
      <c r="B5" s="18"/>
      <c r="I5" s="116"/>
      <c r="L5" s="18"/>
    </row>
    <row r="6" s="1" customFormat="1" ht="12" customHeight="1">
      <c r="B6" s="18"/>
      <c r="D6" s="28" t="s">
        <v>14</v>
      </c>
      <c r="I6" s="116"/>
      <c r="L6" s="18"/>
    </row>
    <row r="7" s="1" customFormat="1" ht="16.5" customHeight="1">
      <c r="B7" s="18"/>
      <c r="E7" s="119" t="str">
        <f>'Rekapitulácia stavby'!K6</f>
        <v>Rozšírenie spevnených plôch pre zberné nádoby</v>
      </c>
      <c r="F7" s="28"/>
      <c r="G7" s="28"/>
      <c r="H7" s="28"/>
      <c r="I7" s="116"/>
      <c r="L7" s="18"/>
    </row>
    <row r="8" s="2" customFormat="1" ht="12" customHeight="1">
      <c r="A8" s="34"/>
      <c r="B8" s="35"/>
      <c r="C8" s="34"/>
      <c r="D8" s="28" t="s">
        <v>92</v>
      </c>
      <c r="E8" s="34"/>
      <c r="F8" s="34"/>
      <c r="G8" s="34"/>
      <c r="H8" s="34"/>
      <c r="I8" s="120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27" customHeight="1">
      <c r="A9" s="34"/>
      <c r="B9" s="35"/>
      <c r="C9" s="34"/>
      <c r="D9" s="34"/>
      <c r="E9" s="63" t="s">
        <v>208</v>
      </c>
      <c r="F9" s="34"/>
      <c r="G9" s="34"/>
      <c r="H9" s="34"/>
      <c r="I9" s="120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20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21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21" t="s">
        <v>20</v>
      </c>
      <c r="J12" s="65" t="str">
        <f>'Rekapitulácia stavby'!AN8</f>
        <v>10. 7. 2019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20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21" t="s">
        <v>23</v>
      </c>
      <c r="J14" s="23" t="s">
        <v>1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24</v>
      </c>
      <c r="F15" s="34"/>
      <c r="G15" s="34"/>
      <c r="H15" s="34"/>
      <c r="I15" s="121" t="s">
        <v>25</v>
      </c>
      <c r="J15" s="23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20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21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21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20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21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21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20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31</v>
      </c>
      <c r="E23" s="34"/>
      <c r="F23" s="34"/>
      <c r="G23" s="34"/>
      <c r="H23" s="34"/>
      <c r="I23" s="121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21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20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32</v>
      </c>
      <c r="E26" s="34"/>
      <c r="F26" s="34"/>
      <c r="G26" s="34"/>
      <c r="H26" s="34"/>
      <c r="I26" s="120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2"/>
      <c r="B27" s="123"/>
      <c r="C27" s="122"/>
      <c r="D27" s="122"/>
      <c r="E27" s="32" t="s">
        <v>1</v>
      </c>
      <c r="F27" s="32"/>
      <c r="G27" s="32"/>
      <c r="H27" s="32"/>
      <c r="I27" s="124"/>
      <c r="J27" s="122"/>
      <c r="K27" s="122"/>
      <c r="L27" s="125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20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7" t="s">
        <v>33</v>
      </c>
      <c r="E30" s="34"/>
      <c r="F30" s="34"/>
      <c r="G30" s="34"/>
      <c r="H30" s="34"/>
      <c r="I30" s="120"/>
      <c r="J30" s="92">
        <f>ROUND(J122,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126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35</v>
      </c>
      <c r="G32" s="34"/>
      <c r="H32" s="34"/>
      <c r="I32" s="128" t="s">
        <v>34</v>
      </c>
      <c r="J32" s="39" t="s">
        <v>36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9" t="s">
        <v>37</v>
      </c>
      <c r="E33" s="28" t="s">
        <v>38</v>
      </c>
      <c r="F33" s="130">
        <f>ROUND((SUM(BE122:BE154)),  2)</f>
        <v>0</v>
      </c>
      <c r="G33" s="34"/>
      <c r="H33" s="34"/>
      <c r="I33" s="131">
        <v>0.20000000000000001</v>
      </c>
      <c r="J33" s="130">
        <f>ROUND(((SUM(BE122:BE154))*I33),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28" t="s">
        <v>39</v>
      </c>
      <c r="F34" s="130">
        <f>ROUND((SUM(BF122:BF154)),  2)</f>
        <v>0</v>
      </c>
      <c r="G34" s="34"/>
      <c r="H34" s="34"/>
      <c r="I34" s="131">
        <v>0.20000000000000001</v>
      </c>
      <c r="J34" s="130">
        <f>ROUND(((SUM(BF122:BF154))*I34),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40</v>
      </c>
      <c r="F35" s="130">
        <f>ROUND((SUM(BG122:BG154)),  2)</f>
        <v>0</v>
      </c>
      <c r="G35" s="34"/>
      <c r="H35" s="34"/>
      <c r="I35" s="131">
        <v>0.20000000000000001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41</v>
      </c>
      <c r="F36" s="130">
        <f>ROUND((SUM(BH122:BH154)),  2)</f>
        <v>0</v>
      </c>
      <c r="G36" s="34"/>
      <c r="H36" s="34"/>
      <c r="I36" s="131">
        <v>0.20000000000000001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0">
        <f>ROUND((SUM(BI122:BI154)),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120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32"/>
      <c r="D39" s="133" t="s">
        <v>43</v>
      </c>
      <c r="E39" s="77"/>
      <c r="F39" s="77"/>
      <c r="G39" s="134" t="s">
        <v>44</v>
      </c>
      <c r="H39" s="135" t="s">
        <v>45</v>
      </c>
      <c r="I39" s="136"/>
      <c r="J39" s="137">
        <f>SUM(J30:J37)</f>
        <v>0</v>
      </c>
      <c r="K39" s="138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120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I41" s="116"/>
      <c r="L41" s="18"/>
    </row>
    <row r="42" s="1" customFormat="1" ht="14.4" customHeight="1">
      <c r="B42" s="18"/>
      <c r="I42" s="116"/>
      <c r="L42" s="18"/>
    </row>
    <row r="43" s="1" customFormat="1" ht="14.4" customHeight="1">
      <c r="B43" s="18"/>
      <c r="I43" s="116"/>
      <c r="L43" s="18"/>
    </row>
    <row r="44" s="1" customFormat="1" ht="14.4" customHeight="1">
      <c r="B44" s="18"/>
      <c r="I44" s="116"/>
      <c r="L44" s="18"/>
    </row>
    <row r="45" s="1" customFormat="1" ht="14.4" customHeight="1">
      <c r="B45" s="18"/>
      <c r="I45" s="116"/>
      <c r="L45" s="18"/>
    </row>
    <row r="46" s="1" customFormat="1" ht="14.4" customHeight="1">
      <c r="B46" s="18"/>
      <c r="I46" s="116"/>
      <c r="L46" s="18"/>
    </row>
    <row r="47" s="1" customFormat="1" ht="14.4" customHeight="1">
      <c r="B47" s="18"/>
      <c r="I47" s="116"/>
      <c r="L47" s="18"/>
    </row>
    <row r="48" s="1" customFormat="1" ht="14.4" customHeight="1">
      <c r="B48" s="18"/>
      <c r="I48" s="116"/>
      <c r="L48" s="18"/>
    </row>
    <row r="49" s="1" customFormat="1" ht="14.4" customHeight="1">
      <c r="B49" s="18"/>
      <c r="I49" s="116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9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40" t="s">
        <v>49</v>
      </c>
      <c r="G61" s="54" t="s">
        <v>48</v>
      </c>
      <c r="H61" s="37"/>
      <c r="I61" s="141"/>
      <c r="J61" s="142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43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40" t="s">
        <v>49</v>
      </c>
      <c r="G76" s="54" t="s">
        <v>48</v>
      </c>
      <c r="H76" s="37"/>
      <c r="I76" s="141"/>
      <c r="J76" s="142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4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5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94</v>
      </c>
      <c r="D82" s="34"/>
      <c r="E82" s="34"/>
      <c r="F82" s="34"/>
      <c r="G82" s="34"/>
      <c r="H82" s="34"/>
      <c r="I82" s="120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20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20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19" t="str">
        <f>E7</f>
        <v>Rozšírenie spevnených plôch pre zberné nádoby</v>
      </c>
      <c r="F85" s="28"/>
      <c r="G85" s="28"/>
      <c r="H85" s="28"/>
      <c r="I85" s="120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92</v>
      </c>
      <c r="D86" s="34"/>
      <c r="E86" s="34"/>
      <c r="F86" s="34"/>
      <c r="G86" s="34"/>
      <c r="H86" s="34"/>
      <c r="I86" s="120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27" customHeight="1">
      <c r="A87" s="34"/>
      <c r="B87" s="35"/>
      <c r="C87" s="34"/>
      <c r="D87" s="34"/>
      <c r="E87" s="63" t="str">
        <f>E9</f>
        <v>3 - Októbrová 682, rozšírenie jestvujúcej plochy o 2 x 4,5 m, 9 kontajnerov</v>
      </c>
      <c r="F87" s="34"/>
      <c r="G87" s="34"/>
      <c r="H87" s="34"/>
      <c r="I87" s="120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20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 </v>
      </c>
      <c r="G89" s="34"/>
      <c r="H89" s="34"/>
      <c r="I89" s="121" t="s">
        <v>20</v>
      </c>
      <c r="J89" s="65" t="str">
        <f>IF(J12="","",J12)</f>
        <v>10. 7. 2019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20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>Mesto Partizánske</v>
      </c>
      <c r="G91" s="34"/>
      <c r="H91" s="34"/>
      <c r="I91" s="121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21" t="s">
        <v>31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20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6" t="s">
        <v>95</v>
      </c>
      <c r="D94" s="132"/>
      <c r="E94" s="132"/>
      <c r="F94" s="132"/>
      <c r="G94" s="132"/>
      <c r="H94" s="132"/>
      <c r="I94" s="147"/>
      <c r="J94" s="148" t="s">
        <v>96</v>
      </c>
      <c r="K94" s="132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20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9" t="s">
        <v>97</v>
      </c>
      <c r="D96" s="34"/>
      <c r="E96" s="34"/>
      <c r="F96" s="34"/>
      <c r="G96" s="34"/>
      <c r="H96" s="34"/>
      <c r="I96" s="120"/>
      <c r="J96" s="92">
        <f>J122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98</v>
      </c>
    </row>
    <row r="97" s="9" customFormat="1" ht="24.96" customHeight="1">
      <c r="A97" s="9"/>
      <c r="B97" s="150"/>
      <c r="C97" s="9"/>
      <c r="D97" s="151" t="s">
        <v>99</v>
      </c>
      <c r="E97" s="152"/>
      <c r="F97" s="152"/>
      <c r="G97" s="152"/>
      <c r="H97" s="152"/>
      <c r="I97" s="153"/>
      <c r="J97" s="154">
        <f>J123</f>
        <v>0</v>
      </c>
      <c r="K97" s="9"/>
      <c r="L97" s="150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5"/>
      <c r="C98" s="10"/>
      <c r="D98" s="156" t="s">
        <v>100</v>
      </c>
      <c r="E98" s="157"/>
      <c r="F98" s="157"/>
      <c r="G98" s="157"/>
      <c r="H98" s="157"/>
      <c r="I98" s="158"/>
      <c r="J98" s="159">
        <f>J124</f>
        <v>0</v>
      </c>
      <c r="K98" s="10"/>
      <c r="L98" s="15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5"/>
      <c r="C99" s="10"/>
      <c r="D99" s="156" t="s">
        <v>101</v>
      </c>
      <c r="E99" s="157"/>
      <c r="F99" s="157"/>
      <c r="G99" s="157"/>
      <c r="H99" s="157"/>
      <c r="I99" s="158"/>
      <c r="J99" s="159">
        <f>J135</f>
        <v>0</v>
      </c>
      <c r="K99" s="10"/>
      <c r="L99" s="155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55"/>
      <c r="C100" s="10"/>
      <c r="D100" s="156" t="s">
        <v>209</v>
      </c>
      <c r="E100" s="157"/>
      <c r="F100" s="157"/>
      <c r="G100" s="157"/>
      <c r="H100" s="157"/>
      <c r="I100" s="158"/>
      <c r="J100" s="159">
        <f>J143</f>
        <v>0</v>
      </c>
      <c r="K100" s="10"/>
      <c r="L100" s="15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5"/>
      <c r="C101" s="10"/>
      <c r="D101" s="156" t="s">
        <v>102</v>
      </c>
      <c r="E101" s="157"/>
      <c r="F101" s="157"/>
      <c r="G101" s="157"/>
      <c r="H101" s="157"/>
      <c r="I101" s="158"/>
      <c r="J101" s="159">
        <f>J151</f>
        <v>0</v>
      </c>
      <c r="K101" s="10"/>
      <c r="L101" s="15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9" customFormat="1" ht="24.96" customHeight="1">
      <c r="A102" s="9"/>
      <c r="B102" s="150"/>
      <c r="C102" s="9"/>
      <c r="D102" s="151" t="s">
        <v>103</v>
      </c>
      <c r="E102" s="152"/>
      <c r="F102" s="152"/>
      <c r="G102" s="152"/>
      <c r="H102" s="152"/>
      <c r="I102" s="153"/>
      <c r="J102" s="154">
        <f>J153</f>
        <v>0</v>
      </c>
      <c r="K102" s="9"/>
      <c r="L102" s="150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2" customFormat="1" ht="21.84" customHeight="1">
      <c r="A103" s="34"/>
      <c r="B103" s="35"/>
      <c r="C103" s="34"/>
      <c r="D103" s="34"/>
      <c r="E103" s="34"/>
      <c r="F103" s="34"/>
      <c r="G103" s="34"/>
      <c r="H103" s="34"/>
      <c r="I103" s="120"/>
      <c r="J103" s="34"/>
      <c r="K103" s="34"/>
      <c r="L103" s="51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="2" customFormat="1" ht="6.96" customHeight="1">
      <c r="A104" s="34"/>
      <c r="B104" s="56"/>
      <c r="C104" s="57"/>
      <c r="D104" s="57"/>
      <c r="E104" s="57"/>
      <c r="F104" s="57"/>
      <c r="G104" s="57"/>
      <c r="H104" s="57"/>
      <c r="I104" s="144"/>
      <c r="J104" s="57"/>
      <c r="K104" s="57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8" s="2" customFormat="1" ht="6.96" customHeight="1">
      <c r="A108" s="34"/>
      <c r="B108" s="58"/>
      <c r="C108" s="59"/>
      <c r="D108" s="59"/>
      <c r="E108" s="59"/>
      <c r="F108" s="59"/>
      <c r="G108" s="59"/>
      <c r="H108" s="59"/>
      <c r="I108" s="145"/>
      <c r="J108" s="59"/>
      <c r="K108" s="59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24.96" customHeight="1">
      <c r="A109" s="34"/>
      <c r="B109" s="35"/>
      <c r="C109" s="19" t="s">
        <v>104</v>
      </c>
      <c r="D109" s="34"/>
      <c r="E109" s="34"/>
      <c r="F109" s="34"/>
      <c r="G109" s="34"/>
      <c r="H109" s="34"/>
      <c r="I109" s="120"/>
      <c r="J109" s="34"/>
      <c r="K109" s="34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6.96" customHeight="1">
      <c r="A110" s="34"/>
      <c r="B110" s="35"/>
      <c r="C110" s="34"/>
      <c r="D110" s="34"/>
      <c r="E110" s="34"/>
      <c r="F110" s="34"/>
      <c r="G110" s="34"/>
      <c r="H110" s="34"/>
      <c r="I110" s="120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2" customHeight="1">
      <c r="A111" s="34"/>
      <c r="B111" s="35"/>
      <c r="C111" s="28" t="s">
        <v>14</v>
      </c>
      <c r="D111" s="34"/>
      <c r="E111" s="34"/>
      <c r="F111" s="34"/>
      <c r="G111" s="34"/>
      <c r="H111" s="34"/>
      <c r="I111" s="120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6.5" customHeight="1">
      <c r="A112" s="34"/>
      <c r="B112" s="35"/>
      <c r="C112" s="34"/>
      <c r="D112" s="34"/>
      <c r="E112" s="119" t="str">
        <f>E7</f>
        <v>Rozšírenie spevnených plôch pre zberné nádoby</v>
      </c>
      <c r="F112" s="28"/>
      <c r="G112" s="28"/>
      <c r="H112" s="28"/>
      <c r="I112" s="120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12" customHeight="1">
      <c r="A113" s="34"/>
      <c r="B113" s="35"/>
      <c r="C113" s="28" t="s">
        <v>92</v>
      </c>
      <c r="D113" s="34"/>
      <c r="E113" s="34"/>
      <c r="F113" s="34"/>
      <c r="G113" s="34"/>
      <c r="H113" s="34"/>
      <c r="I113" s="120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27" customHeight="1">
      <c r="A114" s="34"/>
      <c r="B114" s="35"/>
      <c r="C114" s="34"/>
      <c r="D114" s="34"/>
      <c r="E114" s="63" t="str">
        <f>E9</f>
        <v>3 - Októbrová 682, rozšírenie jestvujúcej plochy o 2 x 4,5 m, 9 kontajnerov</v>
      </c>
      <c r="F114" s="34"/>
      <c r="G114" s="34"/>
      <c r="H114" s="34"/>
      <c r="I114" s="120"/>
      <c r="J114" s="34"/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6.96" customHeight="1">
      <c r="A115" s="34"/>
      <c r="B115" s="35"/>
      <c r="C115" s="34"/>
      <c r="D115" s="34"/>
      <c r="E115" s="34"/>
      <c r="F115" s="34"/>
      <c r="G115" s="34"/>
      <c r="H115" s="34"/>
      <c r="I115" s="120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2" customHeight="1">
      <c r="A116" s="34"/>
      <c r="B116" s="35"/>
      <c r="C116" s="28" t="s">
        <v>18</v>
      </c>
      <c r="D116" s="34"/>
      <c r="E116" s="34"/>
      <c r="F116" s="23" t="str">
        <f>F12</f>
        <v xml:space="preserve"> </v>
      </c>
      <c r="G116" s="34"/>
      <c r="H116" s="34"/>
      <c r="I116" s="121" t="s">
        <v>20</v>
      </c>
      <c r="J116" s="65" t="str">
        <f>IF(J12="","",J12)</f>
        <v>10. 7. 2019</v>
      </c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6.96" customHeight="1">
      <c r="A117" s="34"/>
      <c r="B117" s="35"/>
      <c r="C117" s="34"/>
      <c r="D117" s="34"/>
      <c r="E117" s="34"/>
      <c r="F117" s="34"/>
      <c r="G117" s="34"/>
      <c r="H117" s="34"/>
      <c r="I117" s="120"/>
      <c r="J117" s="34"/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5.15" customHeight="1">
      <c r="A118" s="34"/>
      <c r="B118" s="35"/>
      <c r="C118" s="28" t="s">
        <v>22</v>
      </c>
      <c r="D118" s="34"/>
      <c r="E118" s="34"/>
      <c r="F118" s="23" t="str">
        <f>E15</f>
        <v>Mesto Partizánske</v>
      </c>
      <c r="G118" s="34"/>
      <c r="H118" s="34"/>
      <c r="I118" s="121" t="s">
        <v>28</v>
      </c>
      <c r="J118" s="32" t="str">
        <f>E21</f>
        <v xml:space="preserve"> </v>
      </c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5.15" customHeight="1">
      <c r="A119" s="34"/>
      <c r="B119" s="35"/>
      <c r="C119" s="28" t="s">
        <v>26</v>
      </c>
      <c r="D119" s="34"/>
      <c r="E119" s="34"/>
      <c r="F119" s="23" t="str">
        <f>IF(E18="","",E18)</f>
        <v>Vyplň údaj</v>
      </c>
      <c r="G119" s="34"/>
      <c r="H119" s="34"/>
      <c r="I119" s="121" t="s">
        <v>31</v>
      </c>
      <c r="J119" s="32" t="str">
        <f>E24</f>
        <v xml:space="preserve"> </v>
      </c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0.32" customHeight="1">
      <c r="A120" s="34"/>
      <c r="B120" s="35"/>
      <c r="C120" s="34"/>
      <c r="D120" s="34"/>
      <c r="E120" s="34"/>
      <c r="F120" s="34"/>
      <c r="G120" s="34"/>
      <c r="H120" s="34"/>
      <c r="I120" s="120"/>
      <c r="J120" s="34"/>
      <c r="K120" s="34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11" customFormat="1" ht="29.28" customHeight="1">
      <c r="A121" s="160"/>
      <c r="B121" s="161"/>
      <c r="C121" s="162" t="s">
        <v>105</v>
      </c>
      <c r="D121" s="163" t="s">
        <v>58</v>
      </c>
      <c r="E121" s="163" t="s">
        <v>54</v>
      </c>
      <c r="F121" s="163" t="s">
        <v>55</v>
      </c>
      <c r="G121" s="163" t="s">
        <v>106</v>
      </c>
      <c r="H121" s="163" t="s">
        <v>107</v>
      </c>
      <c r="I121" s="164" t="s">
        <v>108</v>
      </c>
      <c r="J121" s="165" t="s">
        <v>96</v>
      </c>
      <c r="K121" s="166" t="s">
        <v>109</v>
      </c>
      <c r="L121" s="167"/>
      <c r="M121" s="82" t="s">
        <v>1</v>
      </c>
      <c r="N121" s="83" t="s">
        <v>37</v>
      </c>
      <c r="O121" s="83" t="s">
        <v>110</v>
      </c>
      <c r="P121" s="83" t="s">
        <v>111</v>
      </c>
      <c r="Q121" s="83" t="s">
        <v>112</v>
      </c>
      <c r="R121" s="83" t="s">
        <v>113</v>
      </c>
      <c r="S121" s="83" t="s">
        <v>114</v>
      </c>
      <c r="T121" s="84" t="s">
        <v>115</v>
      </c>
      <c r="U121" s="160"/>
      <c r="V121" s="160"/>
      <c r="W121" s="160"/>
      <c r="X121" s="160"/>
      <c r="Y121" s="160"/>
      <c r="Z121" s="160"/>
      <c r="AA121" s="160"/>
      <c r="AB121" s="160"/>
      <c r="AC121" s="160"/>
      <c r="AD121" s="160"/>
      <c r="AE121" s="160"/>
    </row>
    <row r="122" s="2" customFormat="1" ht="22.8" customHeight="1">
      <c r="A122" s="34"/>
      <c r="B122" s="35"/>
      <c r="C122" s="89" t="s">
        <v>97</v>
      </c>
      <c r="D122" s="34"/>
      <c r="E122" s="34"/>
      <c r="F122" s="34"/>
      <c r="G122" s="34"/>
      <c r="H122" s="34"/>
      <c r="I122" s="120"/>
      <c r="J122" s="168">
        <f>BK122</f>
        <v>0</v>
      </c>
      <c r="K122" s="34"/>
      <c r="L122" s="35"/>
      <c r="M122" s="85"/>
      <c r="N122" s="69"/>
      <c r="O122" s="86"/>
      <c r="P122" s="169">
        <f>P123+P153</f>
        <v>0</v>
      </c>
      <c r="Q122" s="86"/>
      <c r="R122" s="169">
        <f>R123+R153</f>
        <v>6.913052350000001</v>
      </c>
      <c r="S122" s="86"/>
      <c r="T122" s="170">
        <f>T123+T153</f>
        <v>0.15750000000000003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T122" s="15" t="s">
        <v>72</v>
      </c>
      <c r="AU122" s="15" t="s">
        <v>98</v>
      </c>
      <c r="BK122" s="171">
        <f>BK123+BK153</f>
        <v>0</v>
      </c>
    </row>
    <row r="123" s="12" customFormat="1" ht="25.92" customHeight="1">
      <c r="A123" s="12"/>
      <c r="B123" s="172"/>
      <c r="C123" s="12"/>
      <c r="D123" s="173" t="s">
        <v>72</v>
      </c>
      <c r="E123" s="174" t="s">
        <v>116</v>
      </c>
      <c r="F123" s="174" t="s">
        <v>117</v>
      </c>
      <c r="G123" s="12"/>
      <c r="H123" s="12"/>
      <c r="I123" s="175"/>
      <c r="J123" s="176">
        <f>BK123</f>
        <v>0</v>
      </c>
      <c r="K123" s="12"/>
      <c r="L123" s="172"/>
      <c r="M123" s="177"/>
      <c r="N123" s="178"/>
      <c r="O123" s="178"/>
      <c r="P123" s="179">
        <f>P124+P135+P143+P151</f>
        <v>0</v>
      </c>
      <c r="Q123" s="178"/>
      <c r="R123" s="179">
        <f>R124+R135+R143+R151</f>
        <v>6.913052350000001</v>
      </c>
      <c r="S123" s="178"/>
      <c r="T123" s="180">
        <f>T124+T135+T143+T151</f>
        <v>0.15750000000000003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173" t="s">
        <v>78</v>
      </c>
      <c r="AT123" s="181" t="s">
        <v>72</v>
      </c>
      <c r="AU123" s="181" t="s">
        <v>73</v>
      </c>
      <c r="AY123" s="173" t="s">
        <v>118</v>
      </c>
      <c r="BK123" s="182">
        <f>BK124+BK135+BK143+BK151</f>
        <v>0</v>
      </c>
    </row>
    <row r="124" s="12" customFormat="1" ht="22.8" customHeight="1">
      <c r="A124" s="12"/>
      <c r="B124" s="172"/>
      <c r="C124" s="12"/>
      <c r="D124" s="173" t="s">
        <v>72</v>
      </c>
      <c r="E124" s="183" t="s">
        <v>78</v>
      </c>
      <c r="F124" s="183" t="s">
        <v>119</v>
      </c>
      <c r="G124" s="12"/>
      <c r="H124" s="12"/>
      <c r="I124" s="175"/>
      <c r="J124" s="184">
        <f>BK124</f>
        <v>0</v>
      </c>
      <c r="K124" s="12"/>
      <c r="L124" s="172"/>
      <c r="M124" s="177"/>
      <c r="N124" s="178"/>
      <c r="O124" s="178"/>
      <c r="P124" s="179">
        <f>SUM(P125:P134)</f>
        <v>0</v>
      </c>
      <c r="Q124" s="178"/>
      <c r="R124" s="179">
        <f>SUM(R125:R134)</f>
        <v>0.00021599999999999999</v>
      </c>
      <c r="S124" s="178"/>
      <c r="T124" s="180">
        <f>SUM(T125:T134)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173" t="s">
        <v>78</v>
      </c>
      <c r="AT124" s="181" t="s">
        <v>72</v>
      </c>
      <c r="AU124" s="181" t="s">
        <v>78</v>
      </c>
      <c r="AY124" s="173" t="s">
        <v>118</v>
      </c>
      <c r="BK124" s="182">
        <f>SUM(BK125:BK134)</f>
        <v>0</v>
      </c>
    </row>
    <row r="125" s="2" customFormat="1" ht="24" customHeight="1">
      <c r="A125" s="34"/>
      <c r="B125" s="185"/>
      <c r="C125" s="186" t="s">
        <v>78</v>
      </c>
      <c r="D125" s="186" t="s">
        <v>120</v>
      </c>
      <c r="E125" s="187" t="s">
        <v>121</v>
      </c>
      <c r="F125" s="188" t="s">
        <v>122</v>
      </c>
      <c r="G125" s="189" t="s">
        <v>123</v>
      </c>
      <c r="H125" s="190">
        <v>3.206</v>
      </c>
      <c r="I125" s="191"/>
      <c r="J125" s="190">
        <f>ROUND(I125*H125,3)</f>
        <v>0</v>
      </c>
      <c r="K125" s="192"/>
      <c r="L125" s="35"/>
      <c r="M125" s="193" t="s">
        <v>1</v>
      </c>
      <c r="N125" s="194" t="s">
        <v>39</v>
      </c>
      <c r="O125" s="73"/>
      <c r="P125" s="195">
        <f>O125*H125</f>
        <v>0</v>
      </c>
      <c r="Q125" s="195">
        <v>0</v>
      </c>
      <c r="R125" s="195">
        <f>Q125*H125</f>
        <v>0</v>
      </c>
      <c r="S125" s="195">
        <v>0</v>
      </c>
      <c r="T125" s="196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97" t="s">
        <v>88</v>
      </c>
      <c r="AT125" s="197" t="s">
        <v>120</v>
      </c>
      <c r="AU125" s="197" t="s">
        <v>82</v>
      </c>
      <c r="AY125" s="15" t="s">
        <v>118</v>
      </c>
      <c r="BE125" s="198">
        <f>IF(N125="základná",J125,0)</f>
        <v>0</v>
      </c>
      <c r="BF125" s="198">
        <f>IF(N125="znížená",J125,0)</f>
        <v>0</v>
      </c>
      <c r="BG125" s="198">
        <f>IF(N125="zákl. prenesená",J125,0)</f>
        <v>0</v>
      </c>
      <c r="BH125" s="198">
        <f>IF(N125="zníž. prenesená",J125,0)</f>
        <v>0</v>
      </c>
      <c r="BI125" s="198">
        <f>IF(N125="nulová",J125,0)</f>
        <v>0</v>
      </c>
      <c r="BJ125" s="15" t="s">
        <v>82</v>
      </c>
      <c r="BK125" s="199">
        <f>ROUND(I125*H125,3)</f>
        <v>0</v>
      </c>
      <c r="BL125" s="15" t="s">
        <v>88</v>
      </c>
      <c r="BM125" s="197" t="s">
        <v>124</v>
      </c>
    </row>
    <row r="126" s="2" customFormat="1" ht="24" customHeight="1">
      <c r="A126" s="34"/>
      <c r="B126" s="185"/>
      <c r="C126" s="186" t="s">
        <v>82</v>
      </c>
      <c r="D126" s="186" t="s">
        <v>120</v>
      </c>
      <c r="E126" s="187" t="s">
        <v>125</v>
      </c>
      <c r="F126" s="188" t="s">
        <v>126</v>
      </c>
      <c r="G126" s="189" t="s">
        <v>123</v>
      </c>
      <c r="H126" s="190">
        <v>3.206</v>
      </c>
      <c r="I126" s="191"/>
      <c r="J126" s="190">
        <f>ROUND(I126*H126,3)</f>
        <v>0</v>
      </c>
      <c r="K126" s="192"/>
      <c r="L126" s="35"/>
      <c r="M126" s="193" t="s">
        <v>1</v>
      </c>
      <c r="N126" s="194" t="s">
        <v>39</v>
      </c>
      <c r="O126" s="73"/>
      <c r="P126" s="195">
        <f>O126*H126</f>
        <v>0</v>
      </c>
      <c r="Q126" s="195">
        <v>0</v>
      </c>
      <c r="R126" s="195">
        <f>Q126*H126</f>
        <v>0</v>
      </c>
      <c r="S126" s="195">
        <v>0</v>
      </c>
      <c r="T126" s="196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7" t="s">
        <v>88</v>
      </c>
      <c r="AT126" s="197" t="s">
        <v>120</v>
      </c>
      <c r="AU126" s="197" t="s">
        <v>82</v>
      </c>
      <c r="AY126" s="15" t="s">
        <v>118</v>
      </c>
      <c r="BE126" s="198">
        <f>IF(N126="základná",J126,0)</f>
        <v>0</v>
      </c>
      <c r="BF126" s="198">
        <f>IF(N126="znížená",J126,0)</f>
        <v>0</v>
      </c>
      <c r="BG126" s="198">
        <f>IF(N126="zákl. prenesená",J126,0)</f>
        <v>0</v>
      </c>
      <c r="BH126" s="198">
        <f>IF(N126="zníž. prenesená",J126,0)</f>
        <v>0</v>
      </c>
      <c r="BI126" s="198">
        <f>IF(N126="nulová",J126,0)</f>
        <v>0</v>
      </c>
      <c r="BJ126" s="15" t="s">
        <v>82</v>
      </c>
      <c r="BK126" s="199">
        <f>ROUND(I126*H126,3)</f>
        <v>0</v>
      </c>
      <c r="BL126" s="15" t="s">
        <v>88</v>
      </c>
      <c r="BM126" s="197" t="s">
        <v>127</v>
      </c>
    </row>
    <row r="127" s="2" customFormat="1" ht="24" customHeight="1">
      <c r="A127" s="34"/>
      <c r="B127" s="185"/>
      <c r="C127" s="186" t="s">
        <v>85</v>
      </c>
      <c r="D127" s="186" t="s">
        <v>120</v>
      </c>
      <c r="E127" s="187" t="s">
        <v>128</v>
      </c>
      <c r="F127" s="188" t="s">
        <v>129</v>
      </c>
      <c r="G127" s="189" t="s">
        <v>123</v>
      </c>
      <c r="H127" s="190">
        <v>3</v>
      </c>
      <c r="I127" s="191"/>
      <c r="J127" s="190">
        <f>ROUND(I127*H127,3)</f>
        <v>0</v>
      </c>
      <c r="K127" s="192"/>
      <c r="L127" s="35"/>
      <c r="M127" s="193" t="s">
        <v>1</v>
      </c>
      <c r="N127" s="194" t="s">
        <v>39</v>
      </c>
      <c r="O127" s="73"/>
      <c r="P127" s="195">
        <f>O127*H127</f>
        <v>0</v>
      </c>
      <c r="Q127" s="195">
        <v>0</v>
      </c>
      <c r="R127" s="195">
        <f>Q127*H127</f>
        <v>0</v>
      </c>
      <c r="S127" s="195">
        <v>0</v>
      </c>
      <c r="T127" s="196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7" t="s">
        <v>88</v>
      </c>
      <c r="AT127" s="197" t="s">
        <v>120</v>
      </c>
      <c r="AU127" s="197" t="s">
        <v>82</v>
      </c>
      <c r="AY127" s="15" t="s">
        <v>118</v>
      </c>
      <c r="BE127" s="198">
        <f>IF(N127="základná",J127,0)</f>
        <v>0</v>
      </c>
      <c r="BF127" s="198">
        <f>IF(N127="znížená",J127,0)</f>
        <v>0</v>
      </c>
      <c r="BG127" s="198">
        <f>IF(N127="zákl. prenesená",J127,0)</f>
        <v>0</v>
      </c>
      <c r="BH127" s="198">
        <f>IF(N127="zníž. prenesená",J127,0)</f>
        <v>0</v>
      </c>
      <c r="BI127" s="198">
        <f>IF(N127="nulová",J127,0)</f>
        <v>0</v>
      </c>
      <c r="BJ127" s="15" t="s">
        <v>82</v>
      </c>
      <c r="BK127" s="199">
        <f>ROUND(I127*H127,3)</f>
        <v>0</v>
      </c>
      <c r="BL127" s="15" t="s">
        <v>88</v>
      </c>
      <c r="BM127" s="197" t="s">
        <v>130</v>
      </c>
    </row>
    <row r="128" s="2" customFormat="1" ht="36" customHeight="1">
      <c r="A128" s="34"/>
      <c r="B128" s="185"/>
      <c r="C128" s="186" t="s">
        <v>88</v>
      </c>
      <c r="D128" s="186" t="s">
        <v>120</v>
      </c>
      <c r="E128" s="187" t="s">
        <v>131</v>
      </c>
      <c r="F128" s="188" t="s">
        <v>132</v>
      </c>
      <c r="G128" s="189" t="s">
        <v>123</v>
      </c>
      <c r="H128" s="190">
        <v>3</v>
      </c>
      <c r="I128" s="191"/>
      <c r="J128" s="190">
        <f>ROUND(I128*H128,3)</f>
        <v>0</v>
      </c>
      <c r="K128" s="192"/>
      <c r="L128" s="35"/>
      <c r="M128" s="193" t="s">
        <v>1</v>
      </c>
      <c r="N128" s="194" t="s">
        <v>39</v>
      </c>
      <c r="O128" s="73"/>
      <c r="P128" s="195">
        <f>O128*H128</f>
        <v>0</v>
      </c>
      <c r="Q128" s="195">
        <v>0</v>
      </c>
      <c r="R128" s="195">
        <f>Q128*H128</f>
        <v>0</v>
      </c>
      <c r="S128" s="195">
        <v>0</v>
      </c>
      <c r="T128" s="196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7" t="s">
        <v>88</v>
      </c>
      <c r="AT128" s="197" t="s">
        <v>120</v>
      </c>
      <c r="AU128" s="197" t="s">
        <v>82</v>
      </c>
      <c r="AY128" s="15" t="s">
        <v>118</v>
      </c>
      <c r="BE128" s="198">
        <f>IF(N128="základná",J128,0)</f>
        <v>0</v>
      </c>
      <c r="BF128" s="198">
        <f>IF(N128="znížená",J128,0)</f>
        <v>0</v>
      </c>
      <c r="BG128" s="198">
        <f>IF(N128="zákl. prenesená",J128,0)</f>
        <v>0</v>
      </c>
      <c r="BH128" s="198">
        <f>IF(N128="zníž. prenesená",J128,0)</f>
        <v>0</v>
      </c>
      <c r="BI128" s="198">
        <f>IF(N128="nulová",J128,0)</f>
        <v>0</v>
      </c>
      <c r="BJ128" s="15" t="s">
        <v>82</v>
      </c>
      <c r="BK128" s="199">
        <f>ROUND(I128*H128,3)</f>
        <v>0</v>
      </c>
      <c r="BL128" s="15" t="s">
        <v>88</v>
      </c>
      <c r="BM128" s="197" t="s">
        <v>133</v>
      </c>
    </row>
    <row r="129" s="2" customFormat="1" ht="16.5" customHeight="1">
      <c r="A129" s="34"/>
      <c r="B129" s="185"/>
      <c r="C129" s="186" t="s">
        <v>134</v>
      </c>
      <c r="D129" s="186" t="s">
        <v>120</v>
      </c>
      <c r="E129" s="187" t="s">
        <v>135</v>
      </c>
      <c r="F129" s="188" t="s">
        <v>136</v>
      </c>
      <c r="G129" s="189" t="s">
        <v>123</v>
      </c>
      <c r="H129" s="190">
        <v>3</v>
      </c>
      <c r="I129" s="191"/>
      <c r="J129" s="190">
        <f>ROUND(I129*H129,3)</f>
        <v>0</v>
      </c>
      <c r="K129" s="192"/>
      <c r="L129" s="35"/>
      <c r="M129" s="193" t="s">
        <v>1</v>
      </c>
      <c r="N129" s="194" t="s">
        <v>39</v>
      </c>
      <c r="O129" s="73"/>
      <c r="P129" s="195">
        <f>O129*H129</f>
        <v>0</v>
      </c>
      <c r="Q129" s="195">
        <v>0</v>
      </c>
      <c r="R129" s="195">
        <f>Q129*H129</f>
        <v>0</v>
      </c>
      <c r="S129" s="195">
        <v>0</v>
      </c>
      <c r="T129" s="196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7" t="s">
        <v>88</v>
      </c>
      <c r="AT129" s="197" t="s">
        <v>120</v>
      </c>
      <c r="AU129" s="197" t="s">
        <v>82</v>
      </c>
      <c r="AY129" s="15" t="s">
        <v>118</v>
      </c>
      <c r="BE129" s="198">
        <f>IF(N129="základná",J129,0)</f>
        <v>0</v>
      </c>
      <c r="BF129" s="198">
        <f>IF(N129="znížená",J129,0)</f>
        <v>0</v>
      </c>
      <c r="BG129" s="198">
        <f>IF(N129="zákl. prenesená",J129,0)</f>
        <v>0</v>
      </c>
      <c r="BH129" s="198">
        <f>IF(N129="zníž. prenesená",J129,0)</f>
        <v>0</v>
      </c>
      <c r="BI129" s="198">
        <f>IF(N129="nulová",J129,0)</f>
        <v>0</v>
      </c>
      <c r="BJ129" s="15" t="s">
        <v>82</v>
      </c>
      <c r="BK129" s="199">
        <f>ROUND(I129*H129,3)</f>
        <v>0</v>
      </c>
      <c r="BL129" s="15" t="s">
        <v>88</v>
      </c>
      <c r="BM129" s="197" t="s">
        <v>137</v>
      </c>
    </row>
    <row r="130" s="2" customFormat="1" ht="24" customHeight="1">
      <c r="A130" s="34"/>
      <c r="B130" s="185"/>
      <c r="C130" s="186" t="s">
        <v>138</v>
      </c>
      <c r="D130" s="186" t="s">
        <v>120</v>
      </c>
      <c r="E130" s="187" t="s">
        <v>139</v>
      </c>
      <c r="F130" s="188" t="s">
        <v>140</v>
      </c>
      <c r="G130" s="189" t="s">
        <v>141</v>
      </c>
      <c r="H130" s="190">
        <v>6</v>
      </c>
      <c r="I130" s="191"/>
      <c r="J130" s="190">
        <f>ROUND(I130*H130,3)</f>
        <v>0</v>
      </c>
      <c r="K130" s="192"/>
      <c r="L130" s="35"/>
      <c r="M130" s="193" t="s">
        <v>1</v>
      </c>
      <c r="N130" s="194" t="s">
        <v>39</v>
      </c>
      <c r="O130" s="73"/>
      <c r="P130" s="195">
        <f>O130*H130</f>
        <v>0</v>
      </c>
      <c r="Q130" s="195">
        <v>0</v>
      </c>
      <c r="R130" s="195">
        <f>Q130*H130</f>
        <v>0</v>
      </c>
      <c r="S130" s="195">
        <v>0</v>
      </c>
      <c r="T130" s="196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7" t="s">
        <v>88</v>
      </c>
      <c r="AT130" s="197" t="s">
        <v>120</v>
      </c>
      <c r="AU130" s="197" t="s">
        <v>82</v>
      </c>
      <c r="AY130" s="15" t="s">
        <v>118</v>
      </c>
      <c r="BE130" s="198">
        <f>IF(N130="základná",J130,0)</f>
        <v>0</v>
      </c>
      <c r="BF130" s="198">
        <f>IF(N130="znížená",J130,0)</f>
        <v>0</v>
      </c>
      <c r="BG130" s="198">
        <f>IF(N130="zákl. prenesená",J130,0)</f>
        <v>0</v>
      </c>
      <c r="BH130" s="198">
        <f>IF(N130="zníž. prenesená",J130,0)</f>
        <v>0</v>
      </c>
      <c r="BI130" s="198">
        <f>IF(N130="nulová",J130,0)</f>
        <v>0</v>
      </c>
      <c r="BJ130" s="15" t="s">
        <v>82</v>
      </c>
      <c r="BK130" s="199">
        <f>ROUND(I130*H130,3)</f>
        <v>0</v>
      </c>
      <c r="BL130" s="15" t="s">
        <v>88</v>
      </c>
      <c r="BM130" s="197" t="s">
        <v>142</v>
      </c>
    </row>
    <row r="131" s="2" customFormat="1" ht="16.5" customHeight="1">
      <c r="A131" s="34"/>
      <c r="B131" s="185"/>
      <c r="C131" s="186" t="s">
        <v>143</v>
      </c>
      <c r="D131" s="186" t="s">
        <v>120</v>
      </c>
      <c r="E131" s="187" t="s">
        <v>144</v>
      </c>
      <c r="F131" s="188" t="s">
        <v>145</v>
      </c>
      <c r="G131" s="189" t="s">
        <v>146</v>
      </c>
      <c r="H131" s="190">
        <v>7</v>
      </c>
      <c r="I131" s="191"/>
      <c r="J131" s="190">
        <f>ROUND(I131*H131,3)</f>
        <v>0</v>
      </c>
      <c r="K131" s="192"/>
      <c r="L131" s="35"/>
      <c r="M131" s="193" t="s">
        <v>1</v>
      </c>
      <c r="N131" s="194" t="s">
        <v>39</v>
      </c>
      <c r="O131" s="73"/>
      <c r="P131" s="195">
        <f>O131*H131</f>
        <v>0</v>
      </c>
      <c r="Q131" s="195">
        <v>0</v>
      </c>
      <c r="R131" s="195">
        <f>Q131*H131</f>
        <v>0</v>
      </c>
      <c r="S131" s="195">
        <v>0</v>
      </c>
      <c r="T131" s="196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7" t="s">
        <v>88</v>
      </c>
      <c r="AT131" s="197" t="s">
        <v>120</v>
      </c>
      <c r="AU131" s="197" t="s">
        <v>82</v>
      </c>
      <c r="AY131" s="15" t="s">
        <v>118</v>
      </c>
      <c r="BE131" s="198">
        <f>IF(N131="základná",J131,0)</f>
        <v>0</v>
      </c>
      <c r="BF131" s="198">
        <f>IF(N131="znížená",J131,0)</f>
        <v>0</v>
      </c>
      <c r="BG131" s="198">
        <f>IF(N131="zákl. prenesená",J131,0)</f>
        <v>0</v>
      </c>
      <c r="BH131" s="198">
        <f>IF(N131="zníž. prenesená",J131,0)</f>
        <v>0</v>
      </c>
      <c r="BI131" s="198">
        <f>IF(N131="nulová",J131,0)</f>
        <v>0</v>
      </c>
      <c r="BJ131" s="15" t="s">
        <v>82</v>
      </c>
      <c r="BK131" s="199">
        <f>ROUND(I131*H131,3)</f>
        <v>0</v>
      </c>
      <c r="BL131" s="15" t="s">
        <v>88</v>
      </c>
      <c r="BM131" s="197" t="s">
        <v>147</v>
      </c>
    </row>
    <row r="132" s="2" customFormat="1" ht="16.5" customHeight="1">
      <c r="A132" s="34"/>
      <c r="B132" s="185"/>
      <c r="C132" s="200" t="s">
        <v>148</v>
      </c>
      <c r="D132" s="200" t="s">
        <v>149</v>
      </c>
      <c r="E132" s="201" t="s">
        <v>150</v>
      </c>
      <c r="F132" s="202" t="s">
        <v>151</v>
      </c>
      <c r="G132" s="203" t="s">
        <v>152</v>
      </c>
      <c r="H132" s="204">
        <v>0.216</v>
      </c>
      <c r="I132" s="205"/>
      <c r="J132" s="204">
        <f>ROUND(I132*H132,3)</f>
        <v>0</v>
      </c>
      <c r="K132" s="206"/>
      <c r="L132" s="207"/>
      <c r="M132" s="208" t="s">
        <v>1</v>
      </c>
      <c r="N132" s="209" t="s">
        <v>39</v>
      </c>
      <c r="O132" s="73"/>
      <c r="P132" s="195">
        <f>O132*H132</f>
        <v>0</v>
      </c>
      <c r="Q132" s="195">
        <v>0.001</v>
      </c>
      <c r="R132" s="195">
        <f>Q132*H132</f>
        <v>0.00021599999999999999</v>
      </c>
      <c r="S132" s="195">
        <v>0</v>
      </c>
      <c r="T132" s="196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7" t="s">
        <v>148</v>
      </c>
      <c r="AT132" s="197" t="s">
        <v>149</v>
      </c>
      <c r="AU132" s="197" t="s">
        <v>82</v>
      </c>
      <c r="AY132" s="15" t="s">
        <v>118</v>
      </c>
      <c r="BE132" s="198">
        <f>IF(N132="základná",J132,0)</f>
        <v>0</v>
      </c>
      <c r="BF132" s="198">
        <f>IF(N132="znížená",J132,0)</f>
        <v>0</v>
      </c>
      <c r="BG132" s="198">
        <f>IF(N132="zákl. prenesená",J132,0)</f>
        <v>0</v>
      </c>
      <c r="BH132" s="198">
        <f>IF(N132="zníž. prenesená",J132,0)</f>
        <v>0</v>
      </c>
      <c r="BI132" s="198">
        <f>IF(N132="nulová",J132,0)</f>
        <v>0</v>
      </c>
      <c r="BJ132" s="15" t="s">
        <v>82</v>
      </c>
      <c r="BK132" s="199">
        <f>ROUND(I132*H132,3)</f>
        <v>0</v>
      </c>
      <c r="BL132" s="15" t="s">
        <v>88</v>
      </c>
      <c r="BM132" s="197" t="s">
        <v>153</v>
      </c>
    </row>
    <row r="133" s="2" customFormat="1" ht="24" customHeight="1">
      <c r="A133" s="34"/>
      <c r="B133" s="185"/>
      <c r="C133" s="186" t="s">
        <v>154</v>
      </c>
      <c r="D133" s="186" t="s">
        <v>120</v>
      </c>
      <c r="E133" s="187" t="s">
        <v>155</v>
      </c>
      <c r="F133" s="188" t="s">
        <v>156</v>
      </c>
      <c r="G133" s="189" t="s">
        <v>146</v>
      </c>
      <c r="H133" s="190">
        <v>7</v>
      </c>
      <c r="I133" s="191"/>
      <c r="J133" s="190">
        <f>ROUND(I133*H133,3)</f>
        <v>0</v>
      </c>
      <c r="K133" s="192"/>
      <c r="L133" s="35"/>
      <c r="M133" s="193" t="s">
        <v>1</v>
      </c>
      <c r="N133" s="194" t="s">
        <v>39</v>
      </c>
      <c r="O133" s="73"/>
      <c r="P133" s="195">
        <f>O133*H133</f>
        <v>0</v>
      </c>
      <c r="Q133" s="195">
        <v>0</v>
      </c>
      <c r="R133" s="195">
        <f>Q133*H133</f>
        <v>0</v>
      </c>
      <c r="S133" s="195">
        <v>0</v>
      </c>
      <c r="T133" s="196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7" t="s">
        <v>88</v>
      </c>
      <c r="AT133" s="197" t="s">
        <v>120</v>
      </c>
      <c r="AU133" s="197" t="s">
        <v>82</v>
      </c>
      <c r="AY133" s="15" t="s">
        <v>118</v>
      </c>
      <c r="BE133" s="198">
        <f>IF(N133="základná",J133,0)</f>
        <v>0</v>
      </c>
      <c r="BF133" s="198">
        <f>IF(N133="znížená",J133,0)</f>
        <v>0</v>
      </c>
      <c r="BG133" s="198">
        <f>IF(N133="zákl. prenesená",J133,0)</f>
        <v>0</v>
      </c>
      <c r="BH133" s="198">
        <f>IF(N133="zníž. prenesená",J133,0)</f>
        <v>0</v>
      </c>
      <c r="BI133" s="198">
        <f>IF(N133="nulová",J133,0)</f>
        <v>0</v>
      </c>
      <c r="BJ133" s="15" t="s">
        <v>82</v>
      </c>
      <c r="BK133" s="199">
        <f>ROUND(I133*H133,3)</f>
        <v>0</v>
      </c>
      <c r="BL133" s="15" t="s">
        <v>88</v>
      </c>
      <c r="BM133" s="197" t="s">
        <v>157</v>
      </c>
    </row>
    <row r="134" s="2" customFormat="1" ht="24" customHeight="1">
      <c r="A134" s="34"/>
      <c r="B134" s="185"/>
      <c r="C134" s="186" t="s">
        <v>158</v>
      </c>
      <c r="D134" s="186" t="s">
        <v>120</v>
      </c>
      <c r="E134" s="187" t="s">
        <v>159</v>
      </c>
      <c r="F134" s="188" t="s">
        <v>160</v>
      </c>
      <c r="G134" s="189" t="s">
        <v>146</v>
      </c>
      <c r="H134" s="190">
        <v>7</v>
      </c>
      <c r="I134" s="191"/>
      <c r="J134" s="190">
        <f>ROUND(I134*H134,3)</f>
        <v>0</v>
      </c>
      <c r="K134" s="192"/>
      <c r="L134" s="35"/>
      <c r="M134" s="193" t="s">
        <v>1</v>
      </c>
      <c r="N134" s="194" t="s">
        <v>39</v>
      </c>
      <c r="O134" s="73"/>
      <c r="P134" s="195">
        <f>O134*H134</f>
        <v>0</v>
      </c>
      <c r="Q134" s="195">
        <v>0</v>
      </c>
      <c r="R134" s="195">
        <f>Q134*H134</f>
        <v>0</v>
      </c>
      <c r="S134" s="195">
        <v>0</v>
      </c>
      <c r="T134" s="196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7" t="s">
        <v>88</v>
      </c>
      <c r="AT134" s="197" t="s">
        <v>120</v>
      </c>
      <c r="AU134" s="197" t="s">
        <v>82</v>
      </c>
      <c r="AY134" s="15" t="s">
        <v>118</v>
      </c>
      <c r="BE134" s="198">
        <f>IF(N134="základná",J134,0)</f>
        <v>0</v>
      </c>
      <c r="BF134" s="198">
        <f>IF(N134="znížená",J134,0)</f>
        <v>0</v>
      </c>
      <c r="BG134" s="198">
        <f>IF(N134="zákl. prenesená",J134,0)</f>
        <v>0</v>
      </c>
      <c r="BH134" s="198">
        <f>IF(N134="zníž. prenesená",J134,0)</f>
        <v>0</v>
      </c>
      <c r="BI134" s="198">
        <f>IF(N134="nulová",J134,0)</f>
        <v>0</v>
      </c>
      <c r="BJ134" s="15" t="s">
        <v>82</v>
      </c>
      <c r="BK134" s="199">
        <f>ROUND(I134*H134,3)</f>
        <v>0</v>
      </c>
      <c r="BL134" s="15" t="s">
        <v>88</v>
      </c>
      <c r="BM134" s="197" t="s">
        <v>161</v>
      </c>
    </row>
    <row r="135" s="12" customFormat="1" ht="22.8" customHeight="1">
      <c r="A135" s="12"/>
      <c r="B135" s="172"/>
      <c r="C135" s="12"/>
      <c r="D135" s="173" t="s">
        <v>72</v>
      </c>
      <c r="E135" s="183" t="s">
        <v>134</v>
      </c>
      <c r="F135" s="183" t="s">
        <v>162</v>
      </c>
      <c r="G135" s="12"/>
      <c r="H135" s="12"/>
      <c r="I135" s="175"/>
      <c r="J135" s="184">
        <f>BK135</f>
        <v>0</v>
      </c>
      <c r="K135" s="12"/>
      <c r="L135" s="172"/>
      <c r="M135" s="177"/>
      <c r="N135" s="178"/>
      <c r="O135" s="178"/>
      <c r="P135" s="179">
        <f>SUM(P136:P142)</f>
        <v>0</v>
      </c>
      <c r="Q135" s="178"/>
      <c r="R135" s="179">
        <f>SUM(R136:R142)</f>
        <v>6.807725350000001</v>
      </c>
      <c r="S135" s="178"/>
      <c r="T135" s="180">
        <f>SUM(T136:T142)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173" t="s">
        <v>78</v>
      </c>
      <c r="AT135" s="181" t="s">
        <v>72</v>
      </c>
      <c r="AU135" s="181" t="s">
        <v>78</v>
      </c>
      <c r="AY135" s="173" t="s">
        <v>118</v>
      </c>
      <c r="BK135" s="182">
        <f>SUM(BK136:BK142)</f>
        <v>0</v>
      </c>
    </row>
    <row r="136" s="2" customFormat="1" ht="24" customHeight="1">
      <c r="A136" s="34"/>
      <c r="B136" s="185"/>
      <c r="C136" s="186" t="s">
        <v>163</v>
      </c>
      <c r="D136" s="186" t="s">
        <v>120</v>
      </c>
      <c r="E136" s="187" t="s">
        <v>164</v>
      </c>
      <c r="F136" s="188" t="s">
        <v>165</v>
      </c>
      <c r="G136" s="189" t="s">
        <v>146</v>
      </c>
      <c r="H136" s="190">
        <v>9</v>
      </c>
      <c r="I136" s="191"/>
      <c r="J136" s="190">
        <f>ROUND(I136*H136,3)</f>
        <v>0</v>
      </c>
      <c r="K136" s="192"/>
      <c r="L136" s="35"/>
      <c r="M136" s="193" t="s">
        <v>1</v>
      </c>
      <c r="N136" s="194" t="s">
        <v>39</v>
      </c>
      <c r="O136" s="73"/>
      <c r="P136" s="195">
        <f>O136*H136</f>
        <v>0</v>
      </c>
      <c r="Q136" s="195">
        <v>0.29899999999999999</v>
      </c>
      <c r="R136" s="195">
        <f>Q136*H136</f>
        <v>2.6909999999999998</v>
      </c>
      <c r="S136" s="195">
        <v>0</v>
      </c>
      <c r="T136" s="196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7" t="s">
        <v>88</v>
      </c>
      <c r="AT136" s="197" t="s">
        <v>120</v>
      </c>
      <c r="AU136" s="197" t="s">
        <v>82</v>
      </c>
      <c r="AY136" s="15" t="s">
        <v>118</v>
      </c>
      <c r="BE136" s="198">
        <f>IF(N136="základná",J136,0)</f>
        <v>0</v>
      </c>
      <c r="BF136" s="198">
        <f>IF(N136="znížená",J136,0)</f>
        <v>0</v>
      </c>
      <c r="BG136" s="198">
        <f>IF(N136="zákl. prenesená",J136,0)</f>
        <v>0</v>
      </c>
      <c r="BH136" s="198">
        <f>IF(N136="zníž. prenesená",J136,0)</f>
        <v>0</v>
      </c>
      <c r="BI136" s="198">
        <f>IF(N136="nulová",J136,0)</f>
        <v>0</v>
      </c>
      <c r="BJ136" s="15" t="s">
        <v>82</v>
      </c>
      <c r="BK136" s="199">
        <f>ROUND(I136*H136,3)</f>
        <v>0</v>
      </c>
      <c r="BL136" s="15" t="s">
        <v>88</v>
      </c>
      <c r="BM136" s="197" t="s">
        <v>166</v>
      </c>
    </row>
    <row r="137" s="2" customFormat="1" ht="24" customHeight="1">
      <c r="A137" s="34"/>
      <c r="B137" s="185"/>
      <c r="C137" s="186" t="s">
        <v>167</v>
      </c>
      <c r="D137" s="186" t="s">
        <v>120</v>
      </c>
      <c r="E137" s="187" t="s">
        <v>168</v>
      </c>
      <c r="F137" s="188" t="s">
        <v>169</v>
      </c>
      <c r="G137" s="189" t="s">
        <v>146</v>
      </c>
      <c r="H137" s="190">
        <v>9</v>
      </c>
      <c r="I137" s="191"/>
      <c r="J137" s="190">
        <f>ROUND(I137*H137,3)</f>
        <v>0</v>
      </c>
      <c r="K137" s="192"/>
      <c r="L137" s="35"/>
      <c r="M137" s="193" t="s">
        <v>1</v>
      </c>
      <c r="N137" s="194" t="s">
        <v>39</v>
      </c>
      <c r="O137" s="73"/>
      <c r="P137" s="195">
        <f>O137*H137</f>
        <v>0</v>
      </c>
      <c r="Q137" s="195">
        <v>0.080030000000000004</v>
      </c>
      <c r="R137" s="195">
        <f>Q137*H137</f>
        <v>0.72027000000000008</v>
      </c>
      <c r="S137" s="195">
        <v>0</v>
      </c>
      <c r="T137" s="196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7" t="s">
        <v>88</v>
      </c>
      <c r="AT137" s="197" t="s">
        <v>120</v>
      </c>
      <c r="AU137" s="197" t="s">
        <v>82</v>
      </c>
      <c r="AY137" s="15" t="s">
        <v>118</v>
      </c>
      <c r="BE137" s="198">
        <f>IF(N137="základná",J137,0)</f>
        <v>0</v>
      </c>
      <c r="BF137" s="198">
        <f>IF(N137="znížená",J137,0)</f>
        <v>0</v>
      </c>
      <c r="BG137" s="198">
        <f>IF(N137="zákl. prenesená",J137,0)</f>
        <v>0</v>
      </c>
      <c r="BH137" s="198">
        <f>IF(N137="zníž. prenesená",J137,0)</f>
        <v>0</v>
      </c>
      <c r="BI137" s="198">
        <f>IF(N137="nulová",J137,0)</f>
        <v>0</v>
      </c>
      <c r="BJ137" s="15" t="s">
        <v>82</v>
      </c>
      <c r="BK137" s="199">
        <f>ROUND(I137*H137,3)</f>
        <v>0</v>
      </c>
      <c r="BL137" s="15" t="s">
        <v>88</v>
      </c>
      <c r="BM137" s="197" t="s">
        <v>170</v>
      </c>
    </row>
    <row r="138" s="2" customFormat="1" ht="24" customHeight="1">
      <c r="A138" s="34"/>
      <c r="B138" s="185"/>
      <c r="C138" s="186" t="s">
        <v>171</v>
      </c>
      <c r="D138" s="186" t="s">
        <v>120</v>
      </c>
      <c r="E138" s="187" t="s">
        <v>172</v>
      </c>
      <c r="F138" s="188" t="s">
        <v>173</v>
      </c>
      <c r="G138" s="189" t="s">
        <v>146</v>
      </c>
      <c r="H138" s="190">
        <v>9</v>
      </c>
      <c r="I138" s="191"/>
      <c r="J138" s="190">
        <f>ROUND(I138*H138,3)</f>
        <v>0</v>
      </c>
      <c r="K138" s="192"/>
      <c r="L138" s="35"/>
      <c r="M138" s="193" t="s">
        <v>1</v>
      </c>
      <c r="N138" s="194" t="s">
        <v>39</v>
      </c>
      <c r="O138" s="73"/>
      <c r="P138" s="195">
        <f>O138*H138</f>
        <v>0</v>
      </c>
      <c r="Q138" s="195">
        <v>0.084000000000000005</v>
      </c>
      <c r="R138" s="195">
        <f>Q138*H138</f>
        <v>0.75600000000000001</v>
      </c>
      <c r="S138" s="195">
        <v>0</v>
      </c>
      <c r="T138" s="196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7" t="s">
        <v>88</v>
      </c>
      <c r="AT138" s="197" t="s">
        <v>120</v>
      </c>
      <c r="AU138" s="197" t="s">
        <v>82</v>
      </c>
      <c r="AY138" s="15" t="s">
        <v>118</v>
      </c>
      <c r="BE138" s="198">
        <f>IF(N138="základná",J138,0)</f>
        <v>0</v>
      </c>
      <c r="BF138" s="198">
        <f>IF(N138="znížená",J138,0)</f>
        <v>0</v>
      </c>
      <c r="BG138" s="198">
        <f>IF(N138="zákl. prenesená",J138,0)</f>
        <v>0</v>
      </c>
      <c r="BH138" s="198">
        <f>IF(N138="zníž. prenesená",J138,0)</f>
        <v>0</v>
      </c>
      <c r="BI138" s="198">
        <f>IF(N138="nulová",J138,0)</f>
        <v>0</v>
      </c>
      <c r="BJ138" s="15" t="s">
        <v>82</v>
      </c>
      <c r="BK138" s="199">
        <f>ROUND(I138*H138,3)</f>
        <v>0</v>
      </c>
      <c r="BL138" s="15" t="s">
        <v>88</v>
      </c>
      <c r="BM138" s="197" t="s">
        <v>174</v>
      </c>
    </row>
    <row r="139" s="2" customFormat="1" ht="24" customHeight="1">
      <c r="A139" s="34"/>
      <c r="B139" s="185"/>
      <c r="C139" s="200" t="s">
        <v>175</v>
      </c>
      <c r="D139" s="200" t="s">
        <v>149</v>
      </c>
      <c r="E139" s="201" t="s">
        <v>210</v>
      </c>
      <c r="F139" s="202" t="s">
        <v>211</v>
      </c>
      <c r="G139" s="203" t="s">
        <v>146</v>
      </c>
      <c r="H139" s="204">
        <v>9.4499999999999993</v>
      </c>
      <c r="I139" s="205"/>
      <c r="J139" s="204">
        <f>ROUND(I139*H139,3)</f>
        <v>0</v>
      </c>
      <c r="K139" s="206"/>
      <c r="L139" s="207"/>
      <c r="M139" s="208" t="s">
        <v>1</v>
      </c>
      <c r="N139" s="209" t="s">
        <v>39</v>
      </c>
      <c r="O139" s="73"/>
      <c r="P139" s="195">
        <f>O139*H139</f>
        <v>0</v>
      </c>
      <c r="Q139" s="195">
        <v>0.13</v>
      </c>
      <c r="R139" s="195">
        <f>Q139*H139</f>
        <v>1.2284999999999999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148</v>
      </c>
      <c r="AT139" s="197" t="s">
        <v>149</v>
      </c>
      <c r="AU139" s="197" t="s">
        <v>82</v>
      </c>
      <c r="AY139" s="15" t="s">
        <v>118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82</v>
      </c>
      <c r="BK139" s="199">
        <f>ROUND(I139*H139,3)</f>
        <v>0</v>
      </c>
      <c r="BL139" s="15" t="s">
        <v>88</v>
      </c>
      <c r="BM139" s="197" t="s">
        <v>212</v>
      </c>
    </row>
    <row r="140" s="2" customFormat="1" ht="24" customHeight="1">
      <c r="A140" s="34"/>
      <c r="B140" s="185"/>
      <c r="C140" s="186" t="s">
        <v>180</v>
      </c>
      <c r="D140" s="186" t="s">
        <v>120</v>
      </c>
      <c r="E140" s="187" t="s">
        <v>181</v>
      </c>
      <c r="F140" s="188" t="s">
        <v>182</v>
      </c>
      <c r="G140" s="189" t="s">
        <v>183</v>
      </c>
      <c r="H140" s="190">
        <v>6.5</v>
      </c>
      <c r="I140" s="191"/>
      <c r="J140" s="190">
        <f>ROUND(I140*H140,3)</f>
        <v>0</v>
      </c>
      <c r="K140" s="192"/>
      <c r="L140" s="35"/>
      <c r="M140" s="193" t="s">
        <v>1</v>
      </c>
      <c r="N140" s="194" t="s">
        <v>39</v>
      </c>
      <c r="O140" s="73"/>
      <c r="P140" s="195">
        <f>O140*H140</f>
        <v>0</v>
      </c>
      <c r="Q140" s="195">
        <v>0.12662000000000001</v>
      </c>
      <c r="R140" s="195">
        <f>Q140*H140</f>
        <v>0.82303000000000004</v>
      </c>
      <c r="S140" s="195">
        <v>0</v>
      </c>
      <c r="T140" s="196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7" t="s">
        <v>88</v>
      </c>
      <c r="AT140" s="197" t="s">
        <v>120</v>
      </c>
      <c r="AU140" s="197" t="s">
        <v>82</v>
      </c>
      <c r="AY140" s="15" t="s">
        <v>118</v>
      </c>
      <c r="BE140" s="198">
        <f>IF(N140="základná",J140,0)</f>
        <v>0</v>
      </c>
      <c r="BF140" s="198">
        <f>IF(N140="znížená",J140,0)</f>
        <v>0</v>
      </c>
      <c r="BG140" s="198">
        <f>IF(N140="zákl. prenesená",J140,0)</f>
        <v>0</v>
      </c>
      <c r="BH140" s="198">
        <f>IF(N140="zníž. prenesená",J140,0)</f>
        <v>0</v>
      </c>
      <c r="BI140" s="198">
        <f>IF(N140="nulová",J140,0)</f>
        <v>0</v>
      </c>
      <c r="BJ140" s="15" t="s">
        <v>82</v>
      </c>
      <c r="BK140" s="199">
        <f>ROUND(I140*H140,3)</f>
        <v>0</v>
      </c>
      <c r="BL140" s="15" t="s">
        <v>88</v>
      </c>
      <c r="BM140" s="197" t="s">
        <v>184</v>
      </c>
    </row>
    <row r="141" s="2" customFormat="1" ht="24" customHeight="1">
      <c r="A141" s="34"/>
      <c r="B141" s="185"/>
      <c r="C141" s="200" t="s">
        <v>185</v>
      </c>
      <c r="D141" s="200" t="s">
        <v>149</v>
      </c>
      <c r="E141" s="201" t="s">
        <v>213</v>
      </c>
      <c r="F141" s="202" t="s">
        <v>214</v>
      </c>
      <c r="G141" s="203" t="s">
        <v>178</v>
      </c>
      <c r="H141" s="204">
        <v>6.8250000000000002</v>
      </c>
      <c r="I141" s="205"/>
      <c r="J141" s="204">
        <f>ROUND(I141*H141,3)</f>
        <v>0</v>
      </c>
      <c r="K141" s="206"/>
      <c r="L141" s="207"/>
      <c r="M141" s="208" t="s">
        <v>1</v>
      </c>
      <c r="N141" s="209" t="s">
        <v>39</v>
      </c>
      <c r="O141" s="73"/>
      <c r="P141" s="195">
        <f>O141*H141</f>
        <v>0</v>
      </c>
      <c r="Q141" s="195">
        <v>0.023</v>
      </c>
      <c r="R141" s="195">
        <f>Q141*H141</f>
        <v>0.156975</v>
      </c>
      <c r="S141" s="195">
        <v>0</v>
      </c>
      <c r="T141" s="196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7" t="s">
        <v>148</v>
      </c>
      <c r="AT141" s="197" t="s">
        <v>149</v>
      </c>
      <c r="AU141" s="197" t="s">
        <v>82</v>
      </c>
      <c r="AY141" s="15" t="s">
        <v>118</v>
      </c>
      <c r="BE141" s="198">
        <f>IF(N141="základná",J141,0)</f>
        <v>0</v>
      </c>
      <c r="BF141" s="198">
        <f>IF(N141="znížená",J141,0)</f>
        <v>0</v>
      </c>
      <c r="BG141" s="198">
        <f>IF(N141="zákl. prenesená",J141,0)</f>
        <v>0</v>
      </c>
      <c r="BH141" s="198">
        <f>IF(N141="zníž. prenesená",J141,0)</f>
        <v>0</v>
      </c>
      <c r="BI141" s="198">
        <f>IF(N141="nulová",J141,0)</f>
        <v>0</v>
      </c>
      <c r="BJ141" s="15" t="s">
        <v>82</v>
      </c>
      <c r="BK141" s="199">
        <f>ROUND(I141*H141,3)</f>
        <v>0</v>
      </c>
      <c r="BL141" s="15" t="s">
        <v>88</v>
      </c>
      <c r="BM141" s="197" t="s">
        <v>215</v>
      </c>
    </row>
    <row r="142" s="2" customFormat="1" ht="24" customHeight="1">
      <c r="A142" s="34"/>
      <c r="B142" s="185"/>
      <c r="C142" s="186" t="s">
        <v>189</v>
      </c>
      <c r="D142" s="186" t="s">
        <v>120</v>
      </c>
      <c r="E142" s="187" t="s">
        <v>190</v>
      </c>
      <c r="F142" s="188" t="s">
        <v>191</v>
      </c>
      <c r="G142" s="189" t="s">
        <v>123</v>
      </c>
      <c r="H142" s="190">
        <v>0.19500000000000001</v>
      </c>
      <c r="I142" s="191"/>
      <c r="J142" s="190">
        <f>ROUND(I142*H142,3)</f>
        <v>0</v>
      </c>
      <c r="K142" s="192"/>
      <c r="L142" s="35"/>
      <c r="M142" s="193" t="s">
        <v>1</v>
      </c>
      <c r="N142" s="194" t="s">
        <v>39</v>
      </c>
      <c r="O142" s="73"/>
      <c r="P142" s="195">
        <f>O142*H142</f>
        <v>0</v>
      </c>
      <c r="Q142" s="195">
        <v>2.2151299999999998</v>
      </c>
      <c r="R142" s="195">
        <f>Q142*H142</f>
        <v>0.43195034999999998</v>
      </c>
      <c r="S142" s="195">
        <v>0</v>
      </c>
      <c r="T142" s="196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7" t="s">
        <v>88</v>
      </c>
      <c r="AT142" s="197" t="s">
        <v>120</v>
      </c>
      <c r="AU142" s="197" t="s">
        <v>82</v>
      </c>
      <c r="AY142" s="15" t="s">
        <v>118</v>
      </c>
      <c r="BE142" s="198">
        <f>IF(N142="základná",J142,0)</f>
        <v>0</v>
      </c>
      <c r="BF142" s="198">
        <f>IF(N142="znížená",J142,0)</f>
        <v>0</v>
      </c>
      <c r="BG142" s="198">
        <f>IF(N142="zákl. prenesená",J142,0)</f>
        <v>0</v>
      </c>
      <c r="BH142" s="198">
        <f>IF(N142="zníž. prenesená",J142,0)</f>
        <v>0</v>
      </c>
      <c r="BI142" s="198">
        <f>IF(N142="nulová",J142,0)</f>
        <v>0</v>
      </c>
      <c r="BJ142" s="15" t="s">
        <v>82</v>
      </c>
      <c r="BK142" s="199">
        <f>ROUND(I142*H142,3)</f>
        <v>0</v>
      </c>
      <c r="BL142" s="15" t="s">
        <v>88</v>
      </c>
      <c r="BM142" s="197" t="s">
        <v>192</v>
      </c>
    </row>
    <row r="143" s="12" customFormat="1" ht="22.8" customHeight="1">
      <c r="A143" s="12"/>
      <c r="B143" s="172"/>
      <c r="C143" s="12"/>
      <c r="D143" s="173" t="s">
        <v>72</v>
      </c>
      <c r="E143" s="183" t="s">
        <v>154</v>
      </c>
      <c r="F143" s="183" t="s">
        <v>216</v>
      </c>
      <c r="G143" s="12"/>
      <c r="H143" s="12"/>
      <c r="I143" s="175"/>
      <c r="J143" s="184">
        <f>BK143</f>
        <v>0</v>
      </c>
      <c r="K143" s="12"/>
      <c r="L143" s="172"/>
      <c r="M143" s="177"/>
      <c r="N143" s="178"/>
      <c r="O143" s="178"/>
      <c r="P143" s="179">
        <f>SUM(P144:P150)</f>
        <v>0</v>
      </c>
      <c r="Q143" s="178"/>
      <c r="R143" s="179">
        <f>SUM(R144:R150)</f>
        <v>0.105111</v>
      </c>
      <c r="S143" s="178"/>
      <c r="T143" s="180">
        <f>SUM(T144:T150)</f>
        <v>0.15750000000000003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173" t="s">
        <v>78</v>
      </c>
      <c r="AT143" s="181" t="s">
        <v>72</v>
      </c>
      <c r="AU143" s="181" t="s">
        <v>78</v>
      </c>
      <c r="AY143" s="173" t="s">
        <v>118</v>
      </c>
      <c r="BK143" s="182">
        <f>SUM(BK144:BK150)</f>
        <v>0</v>
      </c>
    </row>
    <row r="144" s="2" customFormat="1" ht="16.5" customHeight="1">
      <c r="A144" s="34"/>
      <c r="B144" s="185"/>
      <c r="C144" s="186" t="s">
        <v>195</v>
      </c>
      <c r="D144" s="186" t="s">
        <v>120</v>
      </c>
      <c r="E144" s="187" t="s">
        <v>217</v>
      </c>
      <c r="F144" s="188" t="s">
        <v>218</v>
      </c>
      <c r="G144" s="189" t="s">
        <v>183</v>
      </c>
      <c r="H144" s="190">
        <v>6.5</v>
      </c>
      <c r="I144" s="191"/>
      <c r="J144" s="190">
        <f>ROUND(I144*H144,3)</f>
        <v>0</v>
      </c>
      <c r="K144" s="192"/>
      <c r="L144" s="35"/>
      <c r="M144" s="193" t="s">
        <v>1</v>
      </c>
      <c r="N144" s="194" t="s">
        <v>39</v>
      </c>
      <c r="O144" s="73"/>
      <c r="P144" s="195">
        <f>O144*H144</f>
        <v>0</v>
      </c>
      <c r="Q144" s="195">
        <v>3.0000000000000001E-05</v>
      </c>
      <c r="R144" s="195">
        <f>Q144*H144</f>
        <v>0.000195</v>
      </c>
      <c r="S144" s="195">
        <v>0</v>
      </c>
      <c r="T144" s="196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7" t="s">
        <v>88</v>
      </c>
      <c r="AT144" s="197" t="s">
        <v>120</v>
      </c>
      <c r="AU144" s="197" t="s">
        <v>82</v>
      </c>
      <c r="AY144" s="15" t="s">
        <v>118</v>
      </c>
      <c r="BE144" s="198">
        <f>IF(N144="základná",J144,0)</f>
        <v>0</v>
      </c>
      <c r="BF144" s="198">
        <f>IF(N144="znížená",J144,0)</f>
        <v>0</v>
      </c>
      <c r="BG144" s="198">
        <f>IF(N144="zákl. prenesená",J144,0)</f>
        <v>0</v>
      </c>
      <c r="BH144" s="198">
        <f>IF(N144="zníž. prenesená",J144,0)</f>
        <v>0</v>
      </c>
      <c r="BI144" s="198">
        <f>IF(N144="nulová",J144,0)</f>
        <v>0</v>
      </c>
      <c r="BJ144" s="15" t="s">
        <v>82</v>
      </c>
      <c r="BK144" s="199">
        <f>ROUND(I144*H144,3)</f>
        <v>0</v>
      </c>
      <c r="BL144" s="15" t="s">
        <v>88</v>
      </c>
      <c r="BM144" s="197" t="s">
        <v>219</v>
      </c>
    </row>
    <row r="145" s="2" customFormat="1" ht="16.5" customHeight="1">
      <c r="A145" s="34"/>
      <c r="B145" s="185"/>
      <c r="C145" s="200" t="s">
        <v>201</v>
      </c>
      <c r="D145" s="200" t="s">
        <v>149</v>
      </c>
      <c r="E145" s="201" t="s">
        <v>220</v>
      </c>
      <c r="F145" s="202" t="s">
        <v>221</v>
      </c>
      <c r="G145" s="203" t="s">
        <v>183</v>
      </c>
      <c r="H145" s="204">
        <v>2</v>
      </c>
      <c r="I145" s="205"/>
      <c r="J145" s="204">
        <f>ROUND(I145*H145,3)</f>
        <v>0</v>
      </c>
      <c r="K145" s="206"/>
      <c r="L145" s="207"/>
      <c r="M145" s="208" t="s">
        <v>1</v>
      </c>
      <c r="N145" s="209" t="s">
        <v>39</v>
      </c>
      <c r="O145" s="73"/>
      <c r="P145" s="195">
        <f>O145*H145</f>
        <v>0</v>
      </c>
      <c r="Q145" s="195">
        <v>0.0011999999999999999</v>
      </c>
      <c r="R145" s="195">
        <f>Q145*H145</f>
        <v>0.0023999999999999998</v>
      </c>
      <c r="S145" s="195">
        <v>0</v>
      </c>
      <c r="T145" s="196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7" t="s">
        <v>148</v>
      </c>
      <c r="AT145" s="197" t="s">
        <v>149</v>
      </c>
      <c r="AU145" s="197" t="s">
        <v>82</v>
      </c>
      <c r="AY145" s="15" t="s">
        <v>118</v>
      </c>
      <c r="BE145" s="198">
        <f>IF(N145="základná",J145,0)</f>
        <v>0</v>
      </c>
      <c r="BF145" s="198">
        <f>IF(N145="znížená",J145,0)</f>
        <v>0</v>
      </c>
      <c r="BG145" s="198">
        <f>IF(N145="zákl. prenesená",J145,0)</f>
        <v>0</v>
      </c>
      <c r="BH145" s="198">
        <f>IF(N145="zníž. prenesená",J145,0)</f>
        <v>0</v>
      </c>
      <c r="BI145" s="198">
        <f>IF(N145="nulová",J145,0)</f>
        <v>0</v>
      </c>
      <c r="BJ145" s="15" t="s">
        <v>82</v>
      </c>
      <c r="BK145" s="199">
        <f>ROUND(I145*H145,3)</f>
        <v>0</v>
      </c>
      <c r="BL145" s="15" t="s">
        <v>88</v>
      </c>
      <c r="BM145" s="197" t="s">
        <v>222</v>
      </c>
    </row>
    <row r="146" s="2" customFormat="1" ht="24" customHeight="1">
      <c r="A146" s="34"/>
      <c r="B146" s="185"/>
      <c r="C146" s="186" t="s">
        <v>7</v>
      </c>
      <c r="D146" s="186" t="s">
        <v>120</v>
      </c>
      <c r="E146" s="187" t="s">
        <v>223</v>
      </c>
      <c r="F146" s="188" t="s">
        <v>224</v>
      </c>
      <c r="G146" s="189" t="s">
        <v>183</v>
      </c>
      <c r="H146" s="190">
        <v>4</v>
      </c>
      <c r="I146" s="191"/>
      <c r="J146" s="190">
        <f>ROUND(I146*H146,3)</f>
        <v>0</v>
      </c>
      <c r="K146" s="192"/>
      <c r="L146" s="35"/>
      <c r="M146" s="193" t="s">
        <v>1</v>
      </c>
      <c r="N146" s="194" t="s">
        <v>39</v>
      </c>
      <c r="O146" s="73"/>
      <c r="P146" s="195">
        <f>O146*H146</f>
        <v>0</v>
      </c>
      <c r="Q146" s="195">
        <v>3.0000000000000001E-05</v>
      </c>
      <c r="R146" s="195">
        <f>Q146*H146</f>
        <v>0.00012</v>
      </c>
      <c r="S146" s="195">
        <v>0</v>
      </c>
      <c r="T146" s="196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7" t="s">
        <v>88</v>
      </c>
      <c r="AT146" s="197" t="s">
        <v>120</v>
      </c>
      <c r="AU146" s="197" t="s">
        <v>82</v>
      </c>
      <c r="AY146" s="15" t="s">
        <v>118</v>
      </c>
      <c r="BE146" s="198">
        <f>IF(N146="základná",J146,0)</f>
        <v>0</v>
      </c>
      <c r="BF146" s="198">
        <f>IF(N146="znížená",J146,0)</f>
        <v>0</v>
      </c>
      <c r="BG146" s="198">
        <f>IF(N146="zákl. prenesená",J146,0)</f>
        <v>0</v>
      </c>
      <c r="BH146" s="198">
        <f>IF(N146="zníž. prenesená",J146,0)</f>
        <v>0</v>
      </c>
      <c r="BI146" s="198">
        <f>IF(N146="nulová",J146,0)</f>
        <v>0</v>
      </c>
      <c r="BJ146" s="15" t="s">
        <v>82</v>
      </c>
      <c r="BK146" s="199">
        <f>ROUND(I146*H146,3)</f>
        <v>0</v>
      </c>
      <c r="BL146" s="15" t="s">
        <v>88</v>
      </c>
      <c r="BM146" s="197" t="s">
        <v>225</v>
      </c>
    </row>
    <row r="147" s="2" customFormat="1" ht="24" customHeight="1">
      <c r="A147" s="34"/>
      <c r="B147" s="185"/>
      <c r="C147" s="200" t="s">
        <v>226</v>
      </c>
      <c r="D147" s="200" t="s">
        <v>149</v>
      </c>
      <c r="E147" s="201" t="s">
        <v>227</v>
      </c>
      <c r="F147" s="202" t="s">
        <v>228</v>
      </c>
      <c r="G147" s="203" t="s">
        <v>178</v>
      </c>
      <c r="H147" s="204">
        <v>4</v>
      </c>
      <c r="I147" s="205"/>
      <c r="J147" s="204">
        <f>ROUND(I147*H147,3)</f>
        <v>0</v>
      </c>
      <c r="K147" s="206"/>
      <c r="L147" s="207"/>
      <c r="M147" s="208" t="s">
        <v>1</v>
      </c>
      <c r="N147" s="209" t="s">
        <v>39</v>
      </c>
      <c r="O147" s="73"/>
      <c r="P147" s="195">
        <f>O147*H147</f>
        <v>0</v>
      </c>
      <c r="Q147" s="195">
        <v>0.010999999999999999</v>
      </c>
      <c r="R147" s="195">
        <f>Q147*H147</f>
        <v>0.043999999999999997</v>
      </c>
      <c r="S147" s="195">
        <v>0</v>
      </c>
      <c r="T147" s="196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7" t="s">
        <v>148</v>
      </c>
      <c r="AT147" s="197" t="s">
        <v>149</v>
      </c>
      <c r="AU147" s="197" t="s">
        <v>82</v>
      </c>
      <c r="AY147" s="15" t="s">
        <v>118</v>
      </c>
      <c r="BE147" s="198">
        <f>IF(N147="základná",J147,0)</f>
        <v>0</v>
      </c>
      <c r="BF147" s="198">
        <f>IF(N147="znížená",J147,0)</f>
        <v>0</v>
      </c>
      <c r="BG147" s="198">
        <f>IF(N147="zákl. prenesená",J147,0)</f>
        <v>0</v>
      </c>
      <c r="BH147" s="198">
        <f>IF(N147="zníž. prenesená",J147,0)</f>
        <v>0</v>
      </c>
      <c r="BI147" s="198">
        <f>IF(N147="nulová",J147,0)</f>
        <v>0</v>
      </c>
      <c r="BJ147" s="15" t="s">
        <v>82</v>
      </c>
      <c r="BK147" s="199">
        <f>ROUND(I147*H147,3)</f>
        <v>0</v>
      </c>
      <c r="BL147" s="15" t="s">
        <v>88</v>
      </c>
      <c r="BM147" s="197" t="s">
        <v>229</v>
      </c>
    </row>
    <row r="148" s="2" customFormat="1" ht="24" customHeight="1">
      <c r="A148" s="34"/>
      <c r="B148" s="185"/>
      <c r="C148" s="200" t="s">
        <v>230</v>
      </c>
      <c r="D148" s="200" t="s">
        <v>149</v>
      </c>
      <c r="E148" s="201" t="s">
        <v>231</v>
      </c>
      <c r="F148" s="202" t="s">
        <v>232</v>
      </c>
      <c r="G148" s="203" t="s">
        <v>178</v>
      </c>
      <c r="H148" s="204">
        <v>5</v>
      </c>
      <c r="I148" s="205"/>
      <c r="J148" s="204">
        <f>ROUND(I148*H148,3)</f>
        <v>0</v>
      </c>
      <c r="K148" s="206"/>
      <c r="L148" s="207"/>
      <c r="M148" s="208" t="s">
        <v>1</v>
      </c>
      <c r="N148" s="209" t="s">
        <v>39</v>
      </c>
      <c r="O148" s="73"/>
      <c r="P148" s="195">
        <f>O148*H148</f>
        <v>0</v>
      </c>
      <c r="Q148" s="195">
        <v>0.010999999999999999</v>
      </c>
      <c r="R148" s="195">
        <f>Q148*H148</f>
        <v>0.054999999999999993</v>
      </c>
      <c r="S148" s="195">
        <v>0</v>
      </c>
      <c r="T148" s="196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7" t="s">
        <v>148</v>
      </c>
      <c r="AT148" s="197" t="s">
        <v>149</v>
      </c>
      <c r="AU148" s="197" t="s">
        <v>82</v>
      </c>
      <c r="AY148" s="15" t="s">
        <v>118</v>
      </c>
      <c r="BE148" s="198">
        <f>IF(N148="základná",J148,0)</f>
        <v>0</v>
      </c>
      <c r="BF148" s="198">
        <f>IF(N148="znížená",J148,0)</f>
        <v>0</v>
      </c>
      <c r="BG148" s="198">
        <f>IF(N148="zákl. prenesená",J148,0)</f>
        <v>0</v>
      </c>
      <c r="BH148" s="198">
        <f>IF(N148="zníž. prenesená",J148,0)</f>
        <v>0</v>
      </c>
      <c r="BI148" s="198">
        <f>IF(N148="nulová",J148,0)</f>
        <v>0</v>
      </c>
      <c r="BJ148" s="15" t="s">
        <v>82</v>
      </c>
      <c r="BK148" s="199">
        <f>ROUND(I148*H148,3)</f>
        <v>0</v>
      </c>
      <c r="BL148" s="15" t="s">
        <v>88</v>
      </c>
      <c r="BM148" s="197" t="s">
        <v>233</v>
      </c>
    </row>
    <row r="149" s="2" customFormat="1" ht="24" customHeight="1">
      <c r="A149" s="34"/>
      <c r="B149" s="185"/>
      <c r="C149" s="200" t="s">
        <v>234</v>
      </c>
      <c r="D149" s="200" t="s">
        <v>149</v>
      </c>
      <c r="E149" s="201" t="s">
        <v>235</v>
      </c>
      <c r="F149" s="202" t="s">
        <v>236</v>
      </c>
      <c r="G149" s="203" t="s">
        <v>178</v>
      </c>
      <c r="H149" s="204">
        <v>12</v>
      </c>
      <c r="I149" s="205"/>
      <c r="J149" s="204">
        <f>ROUND(I149*H149,3)</f>
        <v>0</v>
      </c>
      <c r="K149" s="206"/>
      <c r="L149" s="207"/>
      <c r="M149" s="208" t="s">
        <v>1</v>
      </c>
      <c r="N149" s="209" t="s">
        <v>39</v>
      </c>
      <c r="O149" s="73"/>
      <c r="P149" s="195">
        <f>O149*H149</f>
        <v>0</v>
      </c>
      <c r="Q149" s="195">
        <v>0.00028299999999999999</v>
      </c>
      <c r="R149" s="195">
        <f>Q149*H149</f>
        <v>0.0033959999999999997</v>
      </c>
      <c r="S149" s="195">
        <v>0</v>
      </c>
      <c r="T149" s="196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97" t="s">
        <v>148</v>
      </c>
      <c r="AT149" s="197" t="s">
        <v>149</v>
      </c>
      <c r="AU149" s="197" t="s">
        <v>82</v>
      </c>
      <c r="AY149" s="15" t="s">
        <v>118</v>
      </c>
      <c r="BE149" s="198">
        <f>IF(N149="základná",J149,0)</f>
        <v>0</v>
      </c>
      <c r="BF149" s="198">
        <f>IF(N149="znížená",J149,0)</f>
        <v>0</v>
      </c>
      <c r="BG149" s="198">
        <f>IF(N149="zákl. prenesená",J149,0)</f>
        <v>0</v>
      </c>
      <c r="BH149" s="198">
        <f>IF(N149="zníž. prenesená",J149,0)</f>
        <v>0</v>
      </c>
      <c r="BI149" s="198">
        <f>IF(N149="nulová",J149,0)</f>
        <v>0</v>
      </c>
      <c r="BJ149" s="15" t="s">
        <v>82</v>
      </c>
      <c r="BK149" s="199">
        <f>ROUND(I149*H149,3)</f>
        <v>0</v>
      </c>
      <c r="BL149" s="15" t="s">
        <v>88</v>
      </c>
      <c r="BM149" s="197" t="s">
        <v>237</v>
      </c>
    </row>
    <row r="150" s="2" customFormat="1" ht="24" customHeight="1">
      <c r="A150" s="34"/>
      <c r="B150" s="185"/>
      <c r="C150" s="186" t="s">
        <v>238</v>
      </c>
      <c r="D150" s="186" t="s">
        <v>120</v>
      </c>
      <c r="E150" s="187" t="s">
        <v>239</v>
      </c>
      <c r="F150" s="188" t="s">
        <v>240</v>
      </c>
      <c r="G150" s="189" t="s">
        <v>183</v>
      </c>
      <c r="H150" s="190">
        <v>4.5</v>
      </c>
      <c r="I150" s="191"/>
      <c r="J150" s="190">
        <f>ROUND(I150*H150,3)</f>
        <v>0</v>
      </c>
      <c r="K150" s="192"/>
      <c r="L150" s="35"/>
      <c r="M150" s="193" t="s">
        <v>1</v>
      </c>
      <c r="N150" s="194" t="s">
        <v>39</v>
      </c>
      <c r="O150" s="73"/>
      <c r="P150" s="195">
        <f>O150*H150</f>
        <v>0</v>
      </c>
      <c r="Q150" s="195">
        <v>0</v>
      </c>
      <c r="R150" s="195">
        <f>Q150*H150</f>
        <v>0</v>
      </c>
      <c r="S150" s="195">
        <v>0.035000000000000003</v>
      </c>
      <c r="T150" s="196">
        <f>S150*H150</f>
        <v>0.15750000000000003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7" t="s">
        <v>88</v>
      </c>
      <c r="AT150" s="197" t="s">
        <v>120</v>
      </c>
      <c r="AU150" s="197" t="s">
        <v>82</v>
      </c>
      <c r="AY150" s="15" t="s">
        <v>118</v>
      </c>
      <c r="BE150" s="198">
        <f>IF(N150="základná",J150,0)</f>
        <v>0</v>
      </c>
      <c r="BF150" s="198">
        <f>IF(N150="znížená",J150,0)</f>
        <v>0</v>
      </c>
      <c r="BG150" s="198">
        <f>IF(N150="zákl. prenesená",J150,0)</f>
        <v>0</v>
      </c>
      <c r="BH150" s="198">
        <f>IF(N150="zníž. prenesená",J150,0)</f>
        <v>0</v>
      </c>
      <c r="BI150" s="198">
        <f>IF(N150="nulová",J150,0)</f>
        <v>0</v>
      </c>
      <c r="BJ150" s="15" t="s">
        <v>82</v>
      </c>
      <c r="BK150" s="199">
        <f>ROUND(I150*H150,3)</f>
        <v>0</v>
      </c>
      <c r="BL150" s="15" t="s">
        <v>88</v>
      </c>
      <c r="BM150" s="197" t="s">
        <v>241</v>
      </c>
    </row>
    <row r="151" s="12" customFormat="1" ht="22.8" customHeight="1">
      <c r="A151" s="12"/>
      <c r="B151" s="172"/>
      <c r="C151" s="12"/>
      <c r="D151" s="173" t="s">
        <v>72</v>
      </c>
      <c r="E151" s="183" t="s">
        <v>193</v>
      </c>
      <c r="F151" s="183" t="s">
        <v>194</v>
      </c>
      <c r="G151" s="12"/>
      <c r="H151" s="12"/>
      <c r="I151" s="175"/>
      <c r="J151" s="184">
        <f>BK151</f>
        <v>0</v>
      </c>
      <c r="K151" s="12"/>
      <c r="L151" s="172"/>
      <c r="M151" s="177"/>
      <c r="N151" s="178"/>
      <c r="O151" s="178"/>
      <c r="P151" s="179">
        <f>P152</f>
        <v>0</v>
      </c>
      <c r="Q151" s="178"/>
      <c r="R151" s="179">
        <f>R152</f>
        <v>0</v>
      </c>
      <c r="S151" s="178"/>
      <c r="T151" s="180">
        <f>T152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73" t="s">
        <v>78</v>
      </c>
      <c r="AT151" s="181" t="s">
        <v>72</v>
      </c>
      <c r="AU151" s="181" t="s">
        <v>78</v>
      </c>
      <c r="AY151" s="173" t="s">
        <v>118</v>
      </c>
      <c r="BK151" s="182">
        <f>BK152</f>
        <v>0</v>
      </c>
    </row>
    <row r="152" s="2" customFormat="1" ht="24" customHeight="1">
      <c r="A152" s="34"/>
      <c r="B152" s="185"/>
      <c r="C152" s="186" t="s">
        <v>242</v>
      </c>
      <c r="D152" s="186" t="s">
        <v>120</v>
      </c>
      <c r="E152" s="187" t="s">
        <v>196</v>
      </c>
      <c r="F152" s="188" t="s">
        <v>197</v>
      </c>
      <c r="G152" s="189" t="s">
        <v>141</v>
      </c>
      <c r="H152" s="190">
        <v>6.9130000000000003</v>
      </c>
      <c r="I152" s="191"/>
      <c r="J152" s="190">
        <f>ROUND(I152*H152,3)</f>
        <v>0</v>
      </c>
      <c r="K152" s="192"/>
      <c r="L152" s="35"/>
      <c r="M152" s="193" t="s">
        <v>1</v>
      </c>
      <c r="N152" s="194" t="s">
        <v>39</v>
      </c>
      <c r="O152" s="73"/>
      <c r="P152" s="195">
        <f>O152*H152</f>
        <v>0</v>
      </c>
      <c r="Q152" s="195">
        <v>0</v>
      </c>
      <c r="R152" s="195">
        <f>Q152*H152</f>
        <v>0</v>
      </c>
      <c r="S152" s="195">
        <v>0</v>
      </c>
      <c r="T152" s="196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7" t="s">
        <v>88</v>
      </c>
      <c r="AT152" s="197" t="s">
        <v>120</v>
      </c>
      <c r="AU152" s="197" t="s">
        <v>82</v>
      </c>
      <c r="AY152" s="15" t="s">
        <v>118</v>
      </c>
      <c r="BE152" s="198">
        <f>IF(N152="základná",J152,0)</f>
        <v>0</v>
      </c>
      <c r="BF152" s="198">
        <f>IF(N152="znížená",J152,0)</f>
        <v>0</v>
      </c>
      <c r="BG152" s="198">
        <f>IF(N152="zákl. prenesená",J152,0)</f>
        <v>0</v>
      </c>
      <c r="BH152" s="198">
        <f>IF(N152="zníž. prenesená",J152,0)</f>
        <v>0</v>
      </c>
      <c r="BI152" s="198">
        <f>IF(N152="nulová",J152,0)</f>
        <v>0</v>
      </c>
      <c r="BJ152" s="15" t="s">
        <v>82</v>
      </c>
      <c r="BK152" s="199">
        <f>ROUND(I152*H152,3)</f>
        <v>0</v>
      </c>
      <c r="BL152" s="15" t="s">
        <v>88</v>
      </c>
      <c r="BM152" s="197" t="s">
        <v>198</v>
      </c>
    </row>
    <row r="153" s="12" customFormat="1" ht="25.92" customHeight="1">
      <c r="A153" s="12"/>
      <c r="B153" s="172"/>
      <c r="C153" s="12"/>
      <c r="D153" s="173" t="s">
        <v>72</v>
      </c>
      <c r="E153" s="174" t="s">
        <v>199</v>
      </c>
      <c r="F153" s="174" t="s">
        <v>200</v>
      </c>
      <c r="G153" s="12"/>
      <c r="H153" s="12"/>
      <c r="I153" s="175"/>
      <c r="J153" s="176">
        <f>BK153</f>
        <v>0</v>
      </c>
      <c r="K153" s="12"/>
      <c r="L153" s="172"/>
      <c r="M153" s="177"/>
      <c r="N153" s="178"/>
      <c r="O153" s="178"/>
      <c r="P153" s="179">
        <f>P154</f>
        <v>0</v>
      </c>
      <c r="Q153" s="178"/>
      <c r="R153" s="179">
        <f>R154</f>
        <v>0</v>
      </c>
      <c r="S153" s="178"/>
      <c r="T153" s="180">
        <f>T154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173" t="s">
        <v>134</v>
      </c>
      <c r="AT153" s="181" t="s">
        <v>72</v>
      </c>
      <c r="AU153" s="181" t="s">
        <v>73</v>
      </c>
      <c r="AY153" s="173" t="s">
        <v>118</v>
      </c>
      <c r="BK153" s="182">
        <f>BK154</f>
        <v>0</v>
      </c>
    </row>
    <row r="154" s="2" customFormat="1" ht="24" customHeight="1">
      <c r="A154" s="34"/>
      <c r="B154" s="185"/>
      <c r="C154" s="186" t="s">
        <v>243</v>
      </c>
      <c r="D154" s="186" t="s">
        <v>120</v>
      </c>
      <c r="E154" s="187" t="s">
        <v>202</v>
      </c>
      <c r="F154" s="188" t="s">
        <v>203</v>
      </c>
      <c r="G154" s="189" t="s">
        <v>204</v>
      </c>
      <c r="H154" s="190">
        <v>1</v>
      </c>
      <c r="I154" s="191"/>
      <c r="J154" s="190">
        <f>ROUND(I154*H154,3)</f>
        <v>0</v>
      </c>
      <c r="K154" s="192"/>
      <c r="L154" s="35"/>
      <c r="M154" s="210" t="s">
        <v>1</v>
      </c>
      <c r="N154" s="211" t="s">
        <v>39</v>
      </c>
      <c r="O154" s="212"/>
      <c r="P154" s="213">
        <f>O154*H154</f>
        <v>0</v>
      </c>
      <c r="Q154" s="213">
        <v>0</v>
      </c>
      <c r="R154" s="213">
        <f>Q154*H154</f>
        <v>0</v>
      </c>
      <c r="S154" s="213">
        <v>0</v>
      </c>
      <c r="T154" s="214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97" t="s">
        <v>205</v>
      </c>
      <c r="AT154" s="197" t="s">
        <v>120</v>
      </c>
      <c r="AU154" s="197" t="s">
        <v>78</v>
      </c>
      <c r="AY154" s="15" t="s">
        <v>118</v>
      </c>
      <c r="BE154" s="198">
        <f>IF(N154="základná",J154,0)</f>
        <v>0</v>
      </c>
      <c r="BF154" s="198">
        <f>IF(N154="znížená",J154,0)</f>
        <v>0</v>
      </c>
      <c r="BG154" s="198">
        <f>IF(N154="zákl. prenesená",J154,0)</f>
        <v>0</v>
      </c>
      <c r="BH154" s="198">
        <f>IF(N154="zníž. prenesená",J154,0)</f>
        <v>0</v>
      </c>
      <c r="BI154" s="198">
        <f>IF(N154="nulová",J154,0)</f>
        <v>0</v>
      </c>
      <c r="BJ154" s="15" t="s">
        <v>82</v>
      </c>
      <c r="BK154" s="199">
        <f>ROUND(I154*H154,3)</f>
        <v>0</v>
      </c>
      <c r="BL154" s="15" t="s">
        <v>205</v>
      </c>
      <c r="BM154" s="197" t="s">
        <v>206</v>
      </c>
    </row>
    <row r="155" s="2" customFormat="1" ht="6.96" customHeight="1">
      <c r="A155" s="34"/>
      <c r="B155" s="56"/>
      <c r="C155" s="57"/>
      <c r="D155" s="57"/>
      <c r="E155" s="57"/>
      <c r="F155" s="57"/>
      <c r="G155" s="57"/>
      <c r="H155" s="57"/>
      <c r="I155" s="144"/>
      <c r="J155" s="57"/>
      <c r="K155" s="57"/>
      <c r="L155" s="35"/>
      <c r="M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</row>
  </sheetData>
  <autoFilter ref="C121:K154"/>
  <mergeCells count="9">
    <mergeCell ref="E7:H7"/>
    <mergeCell ref="E9:H9"/>
    <mergeCell ref="E18:H18"/>
    <mergeCell ref="E27:H27"/>
    <mergeCell ref="E85:H85"/>
    <mergeCell ref="E87:H87"/>
    <mergeCell ref="E112:H112"/>
    <mergeCell ref="E114:H11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6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6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90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7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91</v>
      </c>
      <c r="I4" s="116"/>
      <c r="L4" s="18"/>
      <c r="M4" s="118" t="s">
        <v>9</v>
      </c>
      <c r="AT4" s="15" t="s">
        <v>3</v>
      </c>
    </row>
    <row r="5" s="1" customFormat="1" ht="6.96" customHeight="1">
      <c r="B5" s="18"/>
      <c r="I5" s="116"/>
      <c r="L5" s="18"/>
    </row>
    <row r="6" s="1" customFormat="1" ht="12" customHeight="1">
      <c r="B6" s="18"/>
      <c r="D6" s="28" t="s">
        <v>14</v>
      </c>
      <c r="I6" s="116"/>
      <c r="L6" s="18"/>
    </row>
    <row r="7" s="1" customFormat="1" ht="16.5" customHeight="1">
      <c r="B7" s="18"/>
      <c r="E7" s="119" t="str">
        <f>'Rekapitulácia stavby'!K6</f>
        <v>Rozšírenie spevnených plôch pre zberné nádoby</v>
      </c>
      <c r="F7" s="28"/>
      <c r="G7" s="28"/>
      <c r="H7" s="28"/>
      <c r="I7" s="116"/>
      <c r="L7" s="18"/>
    </row>
    <row r="8" s="2" customFormat="1" ht="12" customHeight="1">
      <c r="A8" s="34"/>
      <c r="B8" s="35"/>
      <c r="C8" s="34"/>
      <c r="D8" s="28" t="s">
        <v>92</v>
      </c>
      <c r="E8" s="34"/>
      <c r="F8" s="34"/>
      <c r="G8" s="34"/>
      <c r="H8" s="34"/>
      <c r="I8" s="120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27" customHeight="1">
      <c r="A9" s="34"/>
      <c r="B9" s="35"/>
      <c r="C9" s="34"/>
      <c r="D9" s="34"/>
      <c r="E9" s="63" t="s">
        <v>244</v>
      </c>
      <c r="F9" s="34"/>
      <c r="G9" s="34"/>
      <c r="H9" s="34"/>
      <c r="I9" s="120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20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21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21" t="s">
        <v>20</v>
      </c>
      <c r="J12" s="65" t="str">
        <f>'Rekapitulácia stavby'!AN8</f>
        <v>10. 7. 2019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20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21" t="s">
        <v>23</v>
      </c>
      <c r="J14" s="23" t="s">
        <v>1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24</v>
      </c>
      <c r="F15" s="34"/>
      <c r="G15" s="34"/>
      <c r="H15" s="34"/>
      <c r="I15" s="121" t="s">
        <v>25</v>
      </c>
      <c r="J15" s="23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20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21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21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20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21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21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20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31</v>
      </c>
      <c r="E23" s="34"/>
      <c r="F23" s="34"/>
      <c r="G23" s="34"/>
      <c r="H23" s="34"/>
      <c r="I23" s="121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21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20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32</v>
      </c>
      <c r="E26" s="34"/>
      <c r="F26" s="34"/>
      <c r="G26" s="34"/>
      <c r="H26" s="34"/>
      <c r="I26" s="120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2"/>
      <c r="B27" s="123"/>
      <c r="C27" s="122"/>
      <c r="D27" s="122"/>
      <c r="E27" s="32" t="s">
        <v>1</v>
      </c>
      <c r="F27" s="32"/>
      <c r="G27" s="32"/>
      <c r="H27" s="32"/>
      <c r="I27" s="124"/>
      <c r="J27" s="122"/>
      <c r="K27" s="122"/>
      <c r="L27" s="125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20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7" t="s">
        <v>33</v>
      </c>
      <c r="E30" s="34"/>
      <c r="F30" s="34"/>
      <c r="G30" s="34"/>
      <c r="H30" s="34"/>
      <c r="I30" s="120"/>
      <c r="J30" s="92">
        <f>ROUND(J123,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126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35</v>
      </c>
      <c r="G32" s="34"/>
      <c r="H32" s="34"/>
      <c r="I32" s="128" t="s">
        <v>34</v>
      </c>
      <c r="J32" s="39" t="s">
        <v>36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9" t="s">
        <v>37</v>
      </c>
      <c r="E33" s="28" t="s">
        <v>38</v>
      </c>
      <c r="F33" s="130">
        <f>ROUND((SUM(BE123:BE152)),  2)</f>
        <v>0</v>
      </c>
      <c r="G33" s="34"/>
      <c r="H33" s="34"/>
      <c r="I33" s="131">
        <v>0.20000000000000001</v>
      </c>
      <c r="J33" s="130">
        <f>ROUND(((SUM(BE123:BE152))*I33),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28" t="s">
        <v>39</v>
      </c>
      <c r="F34" s="130">
        <f>ROUND((SUM(BF123:BF152)),  2)</f>
        <v>0</v>
      </c>
      <c r="G34" s="34"/>
      <c r="H34" s="34"/>
      <c r="I34" s="131">
        <v>0.20000000000000001</v>
      </c>
      <c r="J34" s="130">
        <f>ROUND(((SUM(BF123:BF152))*I34),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40</v>
      </c>
      <c r="F35" s="130">
        <f>ROUND((SUM(BG123:BG152)),  2)</f>
        <v>0</v>
      </c>
      <c r="G35" s="34"/>
      <c r="H35" s="34"/>
      <c r="I35" s="131">
        <v>0.20000000000000001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41</v>
      </c>
      <c r="F36" s="130">
        <f>ROUND((SUM(BH123:BH152)),  2)</f>
        <v>0</v>
      </c>
      <c r="G36" s="34"/>
      <c r="H36" s="34"/>
      <c r="I36" s="131">
        <v>0.20000000000000001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30">
        <f>ROUND((SUM(BI123:BI152)),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120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32"/>
      <c r="D39" s="133" t="s">
        <v>43</v>
      </c>
      <c r="E39" s="77"/>
      <c r="F39" s="77"/>
      <c r="G39" s="134" t="s">
        <v>44</v>
      </c>
      <c r="H39" s="135" t="s">
        <v>45</v>
      </c>
      <c r="I39" s="136"/>
      <c r="J39" s="137">
        <f>SUM(J30:J37)</f>
        <v>0</v>
      </c>
      <c r="K39" s="138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120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I41" s="116"/>
      <c r="L41" s="18"/>
    </row>
    <row r="42" s="1" customFormat="1" ht="14.4" customHeight="1">
      <c r="B42" s="18"/>
      <c r="I42" s="116"/>
      <c r="L42" s="18"/>
    </row>
    <row r="43" s="1" customFormat="1" ht="14.4" customHeight="1">
      <c r="B43" s="18"/>
      <c r="I43" s="116"/>
      <c r="L43" s="18"/>
    </row>
    <row r="44" s="1" customFormat="1" ht="14.4" customHeight="1">
      <c r="B44" s="18"/>
      <c r="I44" s="116"/>
      <c r="L44" s="18"/>
    </row>
    <row r="45" s="1" customFormat="1" ht="14.4" customHeight="1">
      <c r="B45" s="18"/>
      <c r="I45" s="116"/>
      <c r="L45" s="18"/>
    </row>
    <row r="46" s="1" customFormat="1" ht="14.4" customHeight="1">
      <c r="B46" s="18"/>
      <c r="I46" s="116"/>
      <c r="L46" s="18"/>
    </row>
    <row r="47" s="1" customFormat="1" ht="14.4" customHeight="1">
      <c r="B47" s="18"/>
      <c r="I47" s="116"/>
      <c r="L47" s="18"/>
    </row>
    <row r="48" s="1" customFormat="1" ht="14.4" customHeight="1">
      <c r="B48" s="18"/>
      <c r="I48" s="116"/>
      <c r="L48" s="18"/>
    </row>
    <row r="49" s="1" customFormat="1" ht="14.4" customHeight="1">
      <c r="B49" s="18"/>
      <c r="I49" s="116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9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40" t="s">
        <v>49</v>
      </c>
      <c r="G61" s="54" t="s">
        <v>48</v>
      </c>
      <c r="H61" s="37"/>
      <c r="I61" s="141"/>
      <c r="J61" s="142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43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40" t="s">
        <v>49</v>
      </c>
      <c r="G76" s="54" t="s">
        <v>48</v>
      </c>
      <c r="H76" s="37"/>
      <c r="I76" s="141"/>
      <c r="J76" s="142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4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5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94</v>
      </c>
      <c r="D82" s="34"/>
      <c r="E82" s="34"/>
      <c r="F82" s="34"/>
      <c r="G82" s="34"/>
      <c r="H82" s="34"/>
      <c r="I82" s="120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20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20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19" t="str">
        <f>E7</f>
        <v>Rozšírenie spevnených plôch pre zberné nádoby</v>
      </c>
      <c r="F85" s="28"/>
      <c r="G85" s="28"/>
      <c r="H85" s="28"/>
      <c r="I85" s="120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92</v>
      </c>
      <c r="D86" s="34"/>
      <c r="E86" s="34"/>
      <c r="F86" s="34"/>
      <c r="G86" s="34"/>
      <c r="H86" s="34"/>
      <c r="I86" s="120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27" customHeight="1">
      <c r="A87" s="34"/>
      <c r="B87" s="35"/>
      <c r="C87" s="34"/>
      <c r="D87" s="34"/>
      <c r="E87" s="63" t="str">
        <f>E9</f>
        <v>4 - Horská 1312, rozšírenie jestvujúcej plochy 10,5 x 5,5 m, 10 kontajnerov</v>
      </c>
      <c r="F87" s="34"/>
      <c r="G87" s="34"/>
      <c r="H87" s="34"/>
      <c r="I87" s="120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20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 </v>
      </c>
      <c r="G89" s="34"/>
      <c r="H89" s="34"/>
      <c r="I89" s="121" t="s">
        <v>20</v>
      </c>
      <c r="J89" s="65" t="str">
        <f>IF(J12="","",J12)</f>
        <v>10. 7. 2019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20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>Mesto Partizánske</v>
      </c>
      <c r="G91" s="34"/>
      <c r="H91" s="34"/>
      <c r="I91" s="121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21" t="s">
        <v>31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20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6" t="s">
        <v>95</v>
      </c>
      <c r="D94" s="132"/>
      <c r="E94" s="132"/>
      <c r="F94" s="132"/>
      <c r="G94" s="132"/>
      <c r="H94" s="132"/>
      <c r="I94" s="147"/>
      <c r="J94" s="148" t="s">
        <v>96</v>
      </c>
      <c r="K94" s="132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20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9" t="s">
        <v>97</v>
      </c>
      <c r="D96" s="34"/>
      <c r="E96" s="34"/>
      <c r="F96" s="34"/>
      <c r="G96" s="34"/>
      <c r="H96" s="34"/>
      <c r="I96" s="120"/>
      <c r="J96" s="92">
        <f>J123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98</v>
      </c>
    </row>
    <row r="97" s="9" customFormat="1" ht="24.96" customHeight="1">
      <c r="A97" s="9"/>
      <c r="B97" s="150"/>
      <c r="C97" s="9"/>
      <c r="D97" s="151" t="s">
        <v>99</v>
      </c>
      <c r="E97" s="152"/>
      <c r="F97" s="152"/>
      <c r="G97" s="152"/>
      <c r="H97" s="152"/>
      <c r="I97" s="153"/>
      <c r="J97" s="154">
        <f>J124</f>
        <v>0</v>
      </c>
      <c r="K97" s="9"/>
      <c r="L97" s="150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5"/>
      <c r="C98" s="10"/>
      <c r="D98" s="156" t="s">
        <v>100</v>
      </c>
      <c r="E98" s="157"/>
      <c r="F98" s="157"/>
      <c r="G98" s="157"/>
      <c r="H98" s="157"/>
      <c r="I98" s="158"/>
      <c r="J98" s="159">
        <f>J125</f>
        <v>0</v>
      </c>
      <c r="K98" s="10"/>
      <c r="L98" s="15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5"/>
      <c r="C99" s="10"/>
      <c r="D99" s="156" t="s">
        <v>245</v>
      </c>
      <c r="E99" s="157"/>
      <c r="F99" s="157"/>
      <c r="G99" s="157"/>
      <c r="H99" s="157"/>
      <c r="I99" s="158"/>
      <c r="J99" s="159">
        <f>J134</f>
        <v>0</v>
      </c>
      <c r="K99" s="10"/>
      <c r="L99" s="155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55"/>
      <c r="C100" s="10"/>
      <c r="D100" s="156" t="s">
        <v>101</v>
      </c>
      <c r="E100" s="157"/>
      <c r="F100" s="157"/>
      <c r="G100" s="157"/>
      <c r="H100" s="157"/>
      <c r="I100" s="158"/>
      <c r="J100" s="159">
        <f>J138</f>
        <v>0</v>
      </c>
      <c r="K100" s="10"/>
      <c r="L100" s="15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5"/>
      <c r="C101" s="10"/>
      <c r="D101" s="156" t="s">
        <v>209</v>
      </c>
      <c r="E101" s="157"/>
      <c r="F101" s="157"/>
      <c r="G101" s="157"/>
      <c r="H101" s="157"/>
      <c r="I101" s="158"/>
      <c r="J101" s="159">
        <f>J144</f>
        <v>0</v>
      </c>
      <c r="K101" s="10"/>
      <c r="L101" s="15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55"/>
      <c r="C102" s="10"/>
      <c r="D102" s="156" t="s">
        <v>102</v>
      </c>
      <c r="E102" s="157"/>
      <c r="F102" s="157"/>
      <c r="G102" s="157"/>
      <c r="H102" s="157"/>
      <c r="I102" s="158"/>
      <c r="J102" s="159">
        <f>J149</f>
        <v>0</v>
      </c>
      <c r="K102" s="10"/>
      <c r="L102" s="155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50"/>
      <c r="C103" s="9"/>
      <c r="D103" s="151" t="s">
        <v>103</v>
      </c>
      <c r="E103" s="152"/>
      <c r="F103" s="152"/>
      <c r="G103" s="152"/>
      <c r="H103" s="152"/>
      <c r="I103" s="153"/>
      <c r="J103" s="154">
        <f>J151</f>
        <v>0</v>
      </c>
      <c r="K103" s="9"/>
      <c r="L103" s="150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4"/>
      <c r="B104" s="35"/>
      <c r="C104" s="34"/>
      <c r="D104" s="34"/>
      <c r="E104" s="34"/>
      <c r="F104" s="34"/>
      <c r="G104" s="34"/>
      <c r="H104" s="34"/>
      <c r="I104" s="120"/>
      <c r="J104" s="34"/>
      <c r="K104" s="34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6.96" customHeight="1">
      <c r="A105" s="34"/>
      <c r="B105" s="56"/>
      <c r="C105" s="57"/>
      <c r="D105" s="57"/>
      <c r="E105" s="57"/>
      <c r="F105" s="57"/>
      <c r="G105" s="57"/>
      <c r="H105" s="57"/>
      <c r="I105" s="144"/>
      <c r="J105" s="57"/>
      <c r="K105" s="57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9" s="2" customFormat="1" ht="6.96" customHeight="1">
      <c r="A109" s="34"/>
      <c r="B109" s="58"/>
      <c r="C109" s="59"/>
      <c r="D109" s="59"/>
      <c r="E109" s="59"/>
      <c r="F109" s="59"/>
      <c r="G109" s="59"/>
      <c r="H109" s="59"/>
      <c r="I109" s="145"/>
      <c r="J109" s="59"/>
      <c r="K109" s="59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24.96" customHeight="1">
      <c r="A110" s="34"/>
      <c r="B110" s="35"/>
      <c r="C110" s="19" t="s">
        <v>104</v>
      </c>
      <c r="D110" s="34"/>
      <c r="E110" s="34"/>
      <c r="F110" s="34"/>
      <c r="G110" s="34"/>
      <c r="H110" s="34"/>
      <c r="I110" s="120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6.96" customHeight="1">
      <c r="A111" s="34"/>
      <c r="B111" s="35"/>
      <c r="C111" s="34"/>
      <c r="D111" s="34"/>
      <c r="E111" s="34"/>
      <c r="F111" s="34"/>
      <c r="G111" s="34"/>
      <c r="H111" s="34"/>
      <c r="I111" s="120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2" customHeight="1">
      <c r="A112" s="34"/>
      <c r="B112" s="35"/>
      <c r="C112" s="28" t="s">
        <v>14</v>
      </c>
      <c r="D112" s="34"/>
      <c r="E112" s="34"/>
      <c r="F112" s="34"/>
      <c r="G112" s="34"/>
      <c r="H112" s="34"/>
      <c r="I112" s="120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16.5" customHeight="1">
      <c r="A113" s="34"/>
      <c r="B113" s="35"/>
      <c r="C113" s="34"/>
      <c r="D113" s="34"/>
      <c r="E113" s="119" t="str">
        <f>E7</f>
        <v>Rozšírenie spevnených plôch pre zberné nádoby</v>
      </c>
      <c r="F113" s="28"/>
      <c r="G113" s="28"/>
      <c r="H113" s="28"/>
      <c r="I113" s="120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92</v>
      </c>
      <c r="D114" s="34"/>
      <c r="E114" s="34"/>
      <c r="F114" s="34"/>
      <c r="G114" s="34"/>
      <c r="H114" s="34"/>
      <c r="I114" s="120"/>
      <c r="J114" s="34"/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27" customHeight="1">
      <c r="A115" s="34"/>
      <c r="B115" s="35"/>
      <c r="C115" s="34"/>
      <c r="D115" s="34"/>
      <c r="E115" s="63" t="str">
        <f>E9</f>
        <v>4 - Horská 1312, rozšírenie jestvujúcej plochy 10,5 x 5,5 m, 10 kontajnerov</v>
      </c>
      <c r="F115" s="34"/>
      <c r="G115" s="34"/>
      <c r="H115" s="34"/>
      <c r="I115" s="120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6.96" customHeight="1">
      <c r="A116" s="34"/>
      <c r="B116" s="35"/>
      <c r="C116" s="34"/>
      <c r="D116" s="34"/>
      <c r="E116" s="34"/>
      <c r="F116" s="34"/>
      <c r="G116" s="34"/>
      <c r="H116" s="34"/>
      <c r="I116" s="120"/>
      <c r="J116" s="34"/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2" customHeight="1">
      <c r="A117" s="34"/>
      <c r="B117" s="35"/>
      <c r="C117" s="28" t="s">
        <v>18</v>
      </c>
      <c r="D117" s="34"/>
      <c r="E117" s="34"/>
      <c r="F117" s="23" t="str">
        <f>F12</f>
        <v xml:space="preserve"> </v>
      </c>
      <c r="G117" s="34"/>
      <c r="H117" s="34"/>
      <c r="I117" s="121" t="s">
        <v>20</v>
      </c>
      <c r="J117" s="65" t="str">
        <f>IF(J12="","",J12)</f>
        <v>10. 7. 2019</v>
      </c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6.96" customHeight="1">
      <c r="A118" s="34"/>
      <c r="B118" s="35"/>
      <c r="C118" s="34"/>
      <c r="D118" s="34"/>
      <c r="E118" s="34"/>
      <c r="F118" s="34"/>
      <c r="G118" s="34"/>
      <c r="H118" s="34"/>
      <c r="I118" s="120"/>
      <c r="J118" s="34"/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5.15" customHeight="1">
      <c r="A119" s="34"/>
      <c r="B119" s="35"/>
      <c r="C119" s="28" t="s">
        <v>22</v>
      </c>
      <c r="D119" s="34"/>
      <c r="E119" s="34"/>
      <c r="F119" s="23" t="str">
        <f>E15</f>
        <v>Mesto Partizánske</v>
      </c>
      <c r="G119" s="34"/>
      <c r="H119" s="34"/>
      <c r="I119" s="121" t="s">
        <v>28</v>
      </c>
      <c r="J119" s="32" t="str">
        <f>E21</f>
        <v xml:space="preserve"> </v>
      </c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5.15" customHeight="1">
      <c r="A120" s="34"/>
      <c r="B120" s="35"/>
      <c r="C120" s="28" t="s">
        <v>26</v>
      </c>
      <c r="D120" s="34"/>
      <c r="E120" s="34"/>
      <c r="F120" s="23" t="str">
        <f>IF(E18="","",E18)</f>
        <v>Vyplň údaj</v>
      </c>
      <c r="G120" s="34"/>
      <c r="H120" s="34"/>
      <c r="I120" s="121" t="s">
        <v>31</v>
      </c>
      <c r="J120" s="32" t="str">
        <f>E24</f>
        <v xml:space="preserve"> </v>
      </c>
      <c r="K120" s="34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0.32" customHeight="1">
      <c r="A121" s="34"/>
      <c r="B121" s="35"/>
      <c r="C121" s="34"/>
      <c r="D121" s="34"/>
      <c r="E121" s="34"/>
      <c r="F121" s="34"/>
      <c r="G121" s="34"/>
      <c r="H121" s="34"/>
      <c r="I121" s="120"/>
      <c r="J121" s="34"/>
      <c r="K121" s="34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11" customFormat="1" ht="29.28" customHeight="1">
      <c r="A122" s="160"/>
      <c r="B122" s="161"/>
      <c r="C122" s="162" t="s">
        <v>105</v>
      </c>
      <c r="D122" s="163" t="s">
        <v>58</v>
      </c>
      <c r="E122" s="163" t="s">
        <v>54</v>
      </c>
      <c r="F122" s="163" t="s">
        <v>55</v>
      </c>
      <c r="G122" s="163" t="s">
        <v>106</v>
      </c>
      <c r="H122" s="163" t="s">
        <v>107</v>
      </c>
      <c r="I122" s="164" t="s">
        <v>108</v>
      </c>
      <c r="J122" s="165" t="s">
        <v>96</v>
      </c>
      <c r="K122" s="166" t="s">
        <v>109</v>
      </c>
      <c r="L122" s="167"/>
      <c r="M122" s="82" t="s">
        <v>1</v>
      </c>
      <c r="N122" s="83" t="s">
        <v>37</v>
      </c>
      <c r="O122" s="83" t="s">
        <v>110</v>
      </c>
      <c r="P122" s="83" t="s">
        <v>111</v>
      </c>
      <c r="Q122" s="83" t="s">
        <v>112</v>
      </c>
      <c r="R122" s="83" t="s">
        <v>113</v>
      </c>
      <c r="S122" s="83" t="s">
        <v>114</v>
      </c>
      <c r="T122" s="84" t="s">
        <v>115</v>
      </c>
      <c r="U122" s="160"/>
      <c r="V122" s="160"/>
      <c r="W122" s="160"/>
      <c r="X122" s="160"/>
      <c r="Y122" s="160"/>
      <c r="Z122" s="160"/>
      <c r="AA122" s="160"/>
      <c r="AB122" s="160"/>
      <c r="AC122" s="160"/>
      <c r="AD122" s="160"/>
      <c r="AE122" s="160"/>
    </row>
    <row r="123" s="2" customFormat="1" ht="22.8" customHeight="1">
      <c r="A123" s="34"/>
      <c r="B123" s="35"/>
      <c r="C123" s="89" t="s">
        <v>97</v>
      </c>
      <c r="D123" s="34"/>
      <c r="E123" s="34"/>
      <c r="F123" s="34"/>
      <c r="G123" s="34"/>
      <c r="H123" s="34"/>
      <c r="I123" s="120"/>
      <c r="J123" s="168">
        <f>BK123</f>
        <v>0</v>
      </c>
      <c r="K123" s="34"/>
      <c r="L123" s="35"/>
      <c r="M123" s="85"/>
      <c r="N123" s="69"/>
      <c r="O123" s="86"/>
      <c r="P123" s="169">
        <f>P124+P151</f>
        <v>0</v>
      </c>
      <c r="Q123" s="86"/>
      <c r="R123" s="169">
        <f>R124+R151</f>
        <v>28.078997139999998</v>
      </c>
      <c r="S123" s="86"/>
      <c r="T123" s="170">
        <f>T124+T151</f>
        <v>23.319749999999999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T123" s="15" t="s">
        <v>72</v>
      </c>
      <c r="AU123" s="15" t="s">
        <v>98</v>
      </c>
      <c r="BK123" s="171">
        <f>BK124+BK151</f>
        <v>0</v>
      </c>
    </row>
    <row r="124" s="12" customFormat="1" ht="25.92" customHeight="1">
      <c r="A124" s="12"/>
      <c r="B124" s="172"/>
      <c r="C124" s="12"/>
      <c r="D124" s="173" t="s">
        <v>72</v>
      </c>
      <c r="E124" s="174" t="s">
        <v>116</v>
      </c>
      <c r="F124" s="174" t="s">
        <v>117</v>
      </c>
      <c r="G124" s="12"/>
      <c r="H124" s="12"/>
      <c r="I124" s="175"/>
      <c r="J124" s="176">
        <f>BK124</f>
        <v>0</v>
      </c>
      <c r="K124" s="12"/>
      <c r="L124" s="172"/>
      <c r="M124" s="177"/>
      <c r="N124" s="178"/>
      <c r="O124" s="178"/>
      <c r="P124" s="179">
        <f>P125+P134+P138+P144+P149</f>
        <v>0</v>
      </c>
      <c r="Q124" s="178"/>
      <c r="R124" s="179">
        <f>R125+R134+R138+R144+R149</f>
        <v>28.078997139999998</v>
      </c>
      <c r="S124" s="178"/>
      <c r="T124" s="180">
        <f>T125+T134+T138+T144+T149</f>
        <v>23.319749999999999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173" t="s">
        <v>78</v>
      </c>
      <c r="AT124" s="181" t="s">
        <v>72</v>
      </c>
      <c r="AU124" s="181" t="s">
        <v>73</v>
      </c>
      <c r="AY124" s="173" t="s">
        <v>118</v>
      </c>
      <c r="BK124" s="182">
        <f>BK125+BK134+BK138+BK144+BK149</f>
        <v>0</v>
      </c>
    </row>
    <row r="125" s="12" customFormat="1" ht="22.8" customHeight="1">
      <c r="A125" s="12"/>
      <c r="B125" s="172"/>
      <c r="C125" s="12"/>
      <c r="D125" s="173" t="s">
        <v>72</v>
      </c>
      <c r="E125" s="183" t="s">
        <v>78</v>
      </c>
      <c r="F125" s="183" t="s">
        <v>119</v>
      </c>
      <c r="G125" s="12"/>
      <c r="H125" s="12"/>
      <c r="I125" s="175"/>
      <c r="J125" s="184">
        <f>BK125</f>
        <v>0</v>
      </c>
      <c r="K125" s="12"/>
      <c r="L125" s="172"/>
      <c r="M125" s="177"/>
      <c r="N125" s="178"/>
      <c r="O125" s="178"/>
      <c r="P125" s="179">
        <f>SUM(P126:P133)</f>
        <v>0</v>
      </c>
      <c r="Q125" s="178"/>
      <c r="R125" s="179">
        <f>SUM(R126:R133)</f>
        <v>0</v>
      </c>
      <c r="S125" s="178"/>
      <c r="T125" s="180">
        <f>SUM(T126:T133)</f>
        <v>23.319749999999999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173" t="s">
        <v>78</v>
      </c>
      <c r="AT125" s="181" t="s">
        <v>72</v>
      </c>
      <c r="AU125" s="181" t="s">
        <v>78</v>
      </c>
      <c r="AY125" s="173" t="s">
        <v>118</v>
      </c>
      <c r="BK125" s="182">
        <f>SUM(BK126:BK133)</f>
        <v>0</v>
      </c>
    </row>
    <row r="126" s="2" customFormat="1" ht="24" customHeight="1">
      <c r="A126" s="34"/>
      <c r="B126" s="185"/>
      <c r="C126" s="186" t="s">
        <v>78</v>
      </c>
      <c r="D126" s="186" t="s">
        <v>120</v>
      </c>
      <c r="E126" s="187" t="s">
        <v>246</v>
      </c>
      <c r="F126" s="188" t="s">
        <v>247</v>
      </c>
      <c r="G126" s="189" t="s">
        <v>146</v>
      </c>
      <c r="H126" s="190">
        <v>23.375</v>
      </c>
      <c r="I126" s="191"/>
      <c r="J126" s="190">
        <f>ROUND(I126*H126,3)</f>
        <v>0</v>
      </c>
      <c r="K126" s="192"/>
      <c r="L126" s="35"/>
      <c r="M126" s="193" t="s">
        <v>1</v>
      </c>
      <c r="N126" s="194" t="s">
        <v>39</v>
      </c>
      <c r="O126" s="73"/>
      <c r="P126" s="195">
        <f>O126*H126</f>
        <v>0</v>
      </c>
      <c r="Q126" s="195">
        <v>0</v>
      </c>
      <c r="R126" s="195">
        <f>Q126*H126</f>
        <v>0</v>
      </c>
      <c r="S126" s="195">
        <v>0.20000000000000001</v>
      </c>
      <c r="T126" s="196">
        <f>S126*H126</f>
        <v>4.6749999999999998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7" t="s">
        <v>88</v>
      </c>
      <c r="AT126" s="197" t="s">
        <v>120</v>
      </c>
      <c r="AU126" s="197" t="s">
        <v>82</v>
      </c>
      <c r="AY126" s="15" t="s">
        <v>118</v>
      </c>
      <c r="BE126" s="198">
        <f>IF(N126="základná",J126,0)</f>
        <v>0</v>
      </c>
      <c r="BF126" s="198">
        <f>IF(N126="znížená",J126,0)</f>
        <v>0</v>
      </c>
      <c r="BG126" s="198">
        <f>IF(N126="zákl. prenesená",J126,0)</f>
        <v>0</v>
      </c>
      <c r="BH126" s="198">
        <f>IF(N126="zníž. prenesená",J126,0)</f>
        <v>0</v>
      </c>
      <c r="BI126" s="198">
        <f>IF(N126="nulová",J126,0)</f>
        <v>0</v>
      </c>
      <c r="BJ126" s="15" t="s">
        <v>82</v>
      </c>
      <c r="BK126" s="199">
        <f>ROUND(I126*H126,3)</f>
        <v>0</v>
      </c>
      <c r="BL126" s="15" t="s">
        <v>88</v>
      </c>
      <c r="BM126" s="197" t="s">
        <v>248</v>
      </c>
    </row>
    <row r="127" s="2" customFormat="1" ht="24" customHeight="1">
      <c r="A127" s="34"/>
      <c r="B127" s="185"/>
      <c r="C127" s="186" t="s">
        <v>82</v>
      </c>
      <c r="D127" s="186" t="s">
        <v>120</v>
      </c>
      <c r="E127" s="187" t="s">
        <v>249</v>
      </c>
      <c r="F127" s="188" t="s">
        <v>250</v>
      </c>
      <c r="G127" s="189" t="s">
        <v>146</v>
      </c>
      <c r="H127" s="190">
        <v>24.75</v>
      </c>
      <c r="I127" s="191"/>
      <c r="J127" s="190">
        <f>ROUND(I127*H127,3)</f>
        <v>0</v>
      </c>
      <c r="K127" s="192"/>
      <c r="L127" s="35"/>
      <c r="M127" s="193" t="s">
        <v>1</v>
      </c>
      <c r="N127" s="194" t="s">
        <v>39</v>
      </c>
      <c r="O127" s="73"/>
      <c r="P127" s="195">
        <f>O127*H127</f>
        <v>0</v>
      </c>
      <c r="Q127" s="195">
        <v>0</v>
      </c>
      <c r="R127" s="195">
        <f>Q127*H127</f>
        <v>0</v>
      </c>
      <c r="S127" s="195">
        <v>0.18099999999999999</v>
      </c>
      <c r="T127" s="196">
        <f>S127*H127</f>
        <v>4.4797500000000001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7" t="s">
        <v>88</v>
      </c>
      <c r="AT127" s="197" t="s">
        <v>120</v>
      </c>
      <c r="AU127" s="197" t="s">
        <v>82</v>
      </c>
      <c r="AY127" s="15" t="s">
        <v>118</v>
      </c>
      <c r="BE127" s="198">
        <f>IF(N127="základná",J127,0)</f>
        <v>0</v>
      </c>
      <c r="BF127" s="198">
        <f>IF(N127="znížená",J127,0)</f>
        <v>0</v>
      </c>
      <c r="BG127" s="198">
        <f>IF(N127="zákl. prenesená",J127,0)</f>
        <v>0</v>
      </c>
      <c r="BH127" s="198">
        <f>IF(N127="zníž. prenesená",J127,0)</f>
        <v>0</v>
      </c>
      <c r="BI127" s="198">
        <f>IF(N127="nulová",J127,0)</f>
        <v>0</v>
      </c>
      <c r="BJ127" s="15" t="s">
        <v>82</v>
      </c>
      <c r="BK127" s="199">
        <f>ROUND(I127*H127,3)</f>
        <v>0</v>
      </c>
      <c r="BL127" s="15" t="s">
        <v>88</v>
      </c>
      <c r="BM127" s="197" t="s">
        <v>251</v>
      </c>
    </row>
    <row r="128" s="2" customFormat="1" ht="24" customHeight="1">
      <c r="A128" s="34"/>
      <c r="B128" s="185"/>
      <c r="C128" s="186" t="s">
        <v>85</v>
      </c>
      <c r="D128" s="186" t="s">
        <v>120</v>
      </c>
      <c r="E128" s="187" t="s">
        <v>252</v>
      </c>
      <c r="F128" s="188" t="s">
        <v>253</v>
      </c>
      <c r="G128" s="189" t="s">
        <v>183</v>
      </c>
      <c r="H128" s="190">
        <v>11.5</v>
      </c>
      <c r="I128" s="191"/>
      <c r="J128" s="190">
        <f>ROUND(I128*H128,3)</f>
        <v>0</v>
      </c>
      <c r="K128" s="192"/>
      <c r="L128" s="35"/>
      <c r="M128" s="193" t="s">
        <v>1</v>
      </c>
      <c r="N128" s="194" t="s">
        <v>39</v>
      </c>
      <c r="O128" s="73"/>
      <c r="P128" s="195">
        <f>O128*H128</f>
        <v>0</v>
      </c>
      <c r="Q128" s="195">
        <v>0</v>
      </c>
      <c r="R128" s="195">
        <f>Q128*H128</f>
        <v>0</v>
      </c>
      <c r="S128" s="195">
        <v>0.14499999999999999</v>
      </c>
      <c r="T128" s="196">
        <f>S128*H128</f>
        <v>1.6675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7" t="s">
        <v>88</v>
      </c>
      <c r="AT128" s="197" t="s">
        <v>120</v>
      </c>
      <c r="AU128" s="197" t="s">
        <v>82</v>
      </c>
      <c r="AY128" s="15" t="s">
        <v>118</v>
      </c>
      <c r="BE128" s="198">
        <f>IF(N128="základná",J128,0)</f>
        <v>0</v>
      </c>
      <c r="BF128" s="198">
        <f>IF(N128="znížená",J128,0)</f>
        <v>0</v>
      </c>
      <c r="BG128" s="198">
        <f>IF(N128="zákl. prenesená",J128,0)</f>
        <v>0</v>
      </c>
      <c r="BH128" s="198">
        <f>IF(N128="zníž. prenesená",J128,0)</f>
        <v>0</v>
      </c>
      <c r="BI128" s="198">
        <f>IF(N128="nulová",J128,0)</f>
        <v>0</v>
      </c>
      <c r="BJ128" s="15" t="s">
        <v>82</v>
      </c>
      <c r="BK128" s="199">
        <f>ROUND(I128*H128,3)</f>
        <v>0</v>
      </c>
      <c r="BL128" s="15" t="s">
        <v>88</v>
      </c>
      <c r="BM128" s="197" t="s">
        <v>254</v>
      </c>
    </row>
    <row r="129" s="2" customFormat="1" ht="24" customHeight="1">
      <c r="A129" s="34"/>
      <c r="B129" s="185"/>
      <c r="C129" s="186" t="s">
        <v>88</v>
      </c>
      <c r="D129" s="186" t="s">
        <v>120</v>
      </c>
      <c r="E129" s="187" t="s">
        <v>255</v>
      </c>
      <c r="F129" s="188" t="s">
        <v>256</v>
      </c>
      <c r="G129" s="189" t="s">
        <v>146</v>
      </c>
      <c r="H129" s="190">
        <v>23.375</v>
      </c>
      <c r="I129" s="191"/>
      <c r="J129" s="190">
        <f>ROUND(I129*H129,3)</f>
        <v>0</v>
      </c>
      <c r="K129" s="192"/>
      <c r="L129" s="35"/>
      <c r="M129" s="193" t="s">
        <v>1</v>
      </c>
      <c r="N129" s="194" t="s">
        <v>39</v>
      </c>
      <c r="O129" s="73"/>
      <c r="P129" s="195">
        <f>O129*H129</f>
        <v>0</v>
      </c>
      <c r="Q129" s="195">
        <v>0</v>
      </c>
      <c r="R129" s="195">
        <f>Q129*H129</f>
        <v>0</v>
      </c>
      <c r="S129" s="195">
        <v>0.5</v>
      </c>
      <c r="T129" s="196">
        <f>S129*H129</f>
        <v>11.6875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7" t="s">
        <v>88</v>
      </c>
      <c r="AT129" s="197" t="s">
        <v>120</v>
      </c>
      <c r="AU129" s="197" t="s">
        <v>82</v>
      </c>
      <c r="AY129" s="15" t="s">
        <v>118</v>
      </c>
      <c r="BE129" s="198">
        <f>IF(N129="základná",J129,0)</f>
        <v>0</v>
      </c>
      <c r="BF129" s="198">
        <f>IF(N129="znížená",J129,0)</f>
        <v>0</v>
      </c>
      <c r="BG129" s="198">
        <f>IF(N129="zákl. prenesená",J129,0)</f>
        <v>0</v>
      </c>
      <c r="BH129" s="198">
        <f>IF(N129="zníž. prenesená",J129,0)</f>
        <v>0</v>
      </c>
      <c r="BI129" s="198">
        <f>IF(N129="nulová",J129,0)</f>
        <v>0</v>
      </c>
      <c r="BJ129" s="15" t="s">
        <v>82</v>
      </c>
      <c r="BK129" s="199">
        <f>ROUND(I129*H129,3)</f>
        <v>0</v>
      </c>
      <c r="BL129" s="15" t="s">
        <v>88</v>
      </c>
      <c r="BM129" s="197" t="s">
        <v>257</v>
      </c>
    </row>
    <row r="130" s="2" customFormat="1" ht="24" customHeight="1">
      <c r="A130" s="34"/>
      <c r="B130" s="185"/>
      <c r="C130" s="186" t="s">
        <v>134</v>
      </c>
      <c r="D130" s="186" t="s">
        <v>120</v>
      </c>
      <c r="E130" s="187" t="s">
        <v>258</v>
      </c>
      <c r="F130" s="188" t="s">
        <v>259</v>
      </c>
      <c r="G130" s="189" t="s">
        <v>146</v>
      </c>
      <c r="H130" s="190">
        <v>3.6000000000000001</v>
      </c>
      <c r="I130" s="191"/>
      <c r="J130" s="190">
        <f>ROUND(I130*H130,3)</f>
        <v>0</v>
      </c>
      <c r="K130" s="192"/>
      <c r="L130" s="35"/>
      <c r="M130" s="193" t="s">
        <v>1</v>
      </c>
      <c r="N130" s="194" t="s">
        <v>39</v>
      </c>
      <c r="O130" s="73"/>
      <c r="P130" s="195">
        <f>O130*H130</f>
        <v>0</v>
      </c>
      <c r="Q130" s="195">
        <v>0</v>
      </c>
      <c r="R130" s="195">
        <f>Q130*H130</f>
        <v>0</v>
      </c>
      <c r="S130" s="195">
        <v>0.22500000000000001</v>
      </c>
      <c r="T130" s="196">
        <f>S130*H130</f>
        <v>0.81000000000000005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7" t="s">
        <v>88</v>
      </c>
      <c r="AT130" s="197" t="s">
        <v>120</v>
      </c>
      <c r="AU130" s="197" t="s">
        <v>82</v>
      </c>
      <c r="AY130" s="15" t="s">
        <v>118</v>
      </c>
      <c r="BE130" s="198">
        <f>IF(N130="základná",J130,0)</f>
        <v>0</v>
      </c>
      <c r="BF130" s="198">
        <f>IF(N130="znížená",J130,0)</f>
        <v>0</v>
      </c>
      <c r="BG130" s="198">
        <f>IF(N130="zákl. prenesená",J130,0)</f>
        <v>0</v>
      </c>
      <c r="BH130" s="198">
        <f>IF(N130="zníž. prenesená",J130,0)</f>
        <v>0</v>
      </c>
      <c r="BI130" s="198">
        <f>IF(N130="nulová",J130,0)</f>
        <v>0</v>
      </c>
      <c r="BJ130" s="15" t="s">
        <v>82</v>
      </c>
      <c r="BK130" s="199">
        <f>ROUND(I130*H130,3)</f>
        <v>0</v>
      </c>
      <c r="BL130" s="15" t="s">
        <v>88</v>
      </c>
      <c r="BM130" s="197" t="s">
        <v>260</v>
      </c>
    </row>
    <row r="131" s="2" customFormat="1" ht="24" customHeight="1">
      <c r="A131" s="34"/>
      <c r="B131" s="185"/>
      <c r="C131" s="186" t="s">
        <v>138</v>
      </c>
      <c r="D131" s="186" t="s">
        <v>120</v>
      </c>
      <c r="E131" s="187" t="s">
        <v>261</v>
      </c>
      <c r="F131" s="188" t="s">
        <v>262</v>
      </c>
      <c r="G131" s="189" t="s">
        <v>123</v>
      </c>
      <c r="H131" s="190">
        <v>1.1279999999999999</v>
      </c>
      <c r="I131" s="191"/>
      <c r="J131" s="190">
        <f>ROUND(I131*H131,3)</f>
        <v>0</v>
      </c>
      <c r="K131" s="192"/>
      <c r="L131" s="35"/>
      <c r="M131" s="193" t="s">
        <v>1</v>
      </c>
      <c r="N131" s="194" t="s">
        <v>39</v>
      </c>
      <c r="O131" s="73"/>
      <c r="P131" s="195">
        <f>O131*H131</f>
        <v>0</v>
      </c>
      <c r="Q131" s="195">
        <v>0</v>
      </c>
      <c r="R131" s="195">
        <f>Q131*H131</f>
        <v>0</v>
      </c>
      <c r="S131" s="195">
        <v>0</v>
      </c>
      <c r="T131" s="196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7" t="s">
        <v>88</v>
      </c>
      <c r="AT131" s="197" t="s">
        <v>120</v>
      </c>
      <c r="AU131" s="197" t="s">
        <v>82</v>
      </c>
      <c r="AY131" s="15" t="s">
        <v>118</v>
      </c>
      <c r="BE131" s="198">
        <f>IF(N131="základná",J131,0)</f>
        <v>0</v>
      </c>
      <c r="BF131" s="198">
        <f>IF(N131="znížená",J131,0)</f>
        <v>0</v>
      </c>
      <c r="BG131" s="198">
        <f>IF(N131="zákl. prenesená",J131,0)</f>
        <v>0</v>
      </c>
      <c r="BH131" s="198">
        <f>IF(N131="zníž. prenesená",J131,0)</f>
        <v>0</v>
      </c>
      <c r="BI131" s="198">
        <f>IF(N131="nulová",J131,0)</f>
        <v>0</v>
      </c>
      <c r="BJ131" s="15" t="s">
        <v>82</v>
      </c>
      <c r="BK131" s="199">
        <f>ROUND(I131*H131,3)</f>
        <v>0</v>
      </c>
      <c r="BL131" s="15" t="s">
        <v>88</v>
      </c>
      <c r="BM131" s="197" t="s">
        <v>263</v>
      </c>
    </row>
    <row r="132" s="2" customFormat="1" ht="24" customHeight="1">
      <c r="A132" s="34"/>
      <c r="B132" s="185"/>
      <c r="C132" s="186" t="s">
        <v>143</v>
      </c>
      <c r="D132" s="186" t="s">
        <v>120</v>
      </c>
      <c r="E132" s="187" t="s">
        <v>264</v>
      </c>
      <c r="F132" s="188" t="s">
        <v>265</v>
      </c>
      <c r="G132" s="189" t="s">
        <v>123</v>
      </c>
      <c r="H132" s="190">
        <v>1.1279999999999999</v>
      </c>
      <c r="I132" s="191"/>
      <c r="J132" s="190">
        <f>ROUND(I132*H132,3)</f>
        <v>0</v>
      </c>
      <c r="K132" s="192"/>
      <c r="L132" s="35"/>
      <c r="M132" s="193" t="s">
        <v>1</v>
      </c>
      <c r="N132" s="194" t="s">
        <v>39</v>
      </c>
      <c r="O132" s="73"/>
      <c r="P132" s="195">
        <f>O132*H132</f>
        <v>0</v>
      </c>
      <c r="Q132" s="195">
        <v>0</v>
      </c>
      <c r="R132" s="195">
        <f>Q132*H132</f>
        <v>0</v>
      </c>
      <c r="S132" s="195">
        <v>0</v>
      </c>
      <c r="T132" s="196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7" t="s">
        <v>88</v>
      </c>
      <c r="AT132" s="197" t="s">
        <v>120</v>
      </c>
      <c r="AU132" s="197" t="s">
        <v>82</v>
      </c>
      <c r="AY132" s="15" t="s">
        <v>118</v>
      </c>
      <c r="BE132" s="198">
        <f>IF(N132="základná",J132,0)</f>
        <v>0</v>
      </c>
      <c r="BF132" s="198">
        <f>IF(N132="znížená",J132,0)</f>
        <v>0</v>
      </c>
      <c r="BG132" s="198">
        <f>IF(N132="zákl. prenesená",J132,0)</f>
        <v>0</v>
      </c>
      <c r="BH132" s="198">
        <f>IF(N132="zníž. prenesená",J132,0)</f>
        <v>0</v>
      </c>
      <c r="BI132" s="198">
        <f>IF(N132="nulová",J132,0)</f>
        <v>0</v>
      </c>
      <c r="BJ132" s="15" t="s">
        <v>82</v>
      </c>
      <c r="BK132" s="199">
        <f>ROUND(I132*H132,3)</f>
        <v>0</v>
      </c>
      <c r="BL132" s="15" t="s">
        <v>88</v>
      </c>
      <c r="BM132" s="197" t="s">
        <v>266</v>
      </c>
    </row>
    <row r="133" s="2" customFormat="1" ht="16.5" customHeight="1">
      <c r="A133" s="34"/>
      <c r="B133" s="185"/>
      <c r="C133" s="186" t="s">
        <v>148</v>
      </c>
      <c r="D133" s="186" t="s">
        <v>120</v>
      </c>
      <c r="E133" s="187" t="s">
        <v>267</v>
      </c>
      <c r="F133" s="188" t="s">
        <v>268</v>
      </c>
      <c r="G133" s="189" t="s">
        <v>123</v>
      </c>
      <c r="H133" s="190">
        <v>1.1279999999999999</v>
      </c>
      <c r="I133" s="191"/>
      <c r="J133" s="190">
        <f>ROUND(I133*H133,3)</f>
        <v>0</v>
      </c>
      <c r="K133" s="192"/>
      <c r="L133" s="35"/>
      <c r="M133" s="193" t="s">
        <v>1</v>
      </c>
      <c r="N133" s="194" t="s">
        <v>39</v>
      </c>
      <c r="O133" s="73"/>
      <c r="P133" s="195">
        <f>O133*H133</f>
        <v>0</v>
      </c>
      <c r="Q133" s="195">
        <v>0</v>
      </c>
      <c r="R133" s="195">
        <f>Q133*H133</f>
        <v>0</v>
      </c>
      <c r="S133" s="195">
        <v>0</v>
      </c>
      <c r="T133" s="196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7" t="s">
        <v>88</v>
      </c>
      <c r="AT133" s="197" t="s">
        <v>120</v>
      </c>
      <c r="AU133" s="197" t="s">
        <v>82</v>
      </c>
      <c r="AY133" s="15" t="s">
        <v>118</v>
      </c>
      <c r="BE133" s="198">
        <f>IF(N133="základná",J133,0)</f>
        <v>0</v>
      </c>
      <c r="BF133" s="198">
        <f>IF(N133="znížená",J133,0)</f>
        <v>0</v>
      </c>
      <c r="BG133" s="198">
        <f>IF(N133="zákl. prenesená",J133,0)</f>
        <v>0</v>
      </c>
      <c r="BH133" s="198">
        <f>IF(N133="zníž. prenesená",J133,0)</f>
        <v>0</v>
      </c>
      <c r="BI133" s="198">
        <f>IF(N133="nulová",J133,0)</f>
        <v>0</v>
      </c>
      <c r="BJ133" s="15" t="s">
        <v>82</v>
      </c>
      <c r="BK133" s="199">
        <f>ROUND(I133*H133,3)</f>
        <v>0</v>
      </c>
      <c r="BL133" s="15" t="s">
        <v>88</v>
      </c>
      <c r="BM133" s="197" t="s">
        <v>269</v>
      </c>
    </row>
    <row r="134" s="12" customFormat="1" ht="22.8" customHeight="1">
      <c r="A134" s="12"/>
      <c r="B134" s="172"/>
      <c r="C134" s="12"/>
      <c r="D134" s="173" t="s">
        <v>72</v>
      </c>
      <c r="E134" s="183" t="s">
        <v>85</v>
      </c>
      <c r="F134" s="183" t="s">
        <v>270</v>
      </c>
      <c r="G134" s="12"/>
      <c r="H134" s="12"/>
      <c r="I134" s="175"/>
      <c r="J134" s="184">
        <f>BK134</f>
        <v>0</v>
      </c>
      <c r="K134" s="12"/>
      <c r="L134" s="172"/>
      <c r="M134" s="177"/>
      <c r="N134" s="178"/>
      <c r="O134" s="178"/>
      <c r="P134" s="179">
        <f>SUM(P135:P137)</f>
        <v>0</v>
      </c>
      <c r="Q134" s="178"/>
      <c r="R134" s="179">
        <f>SUM(R135:R137)</f>
        <v>5.6014025399999996</v>
      </c>
      <c r="S134" s="178"/>
      <c r="T134" s="180">
        <f>SUM(T135:T137)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73" t="s">
        <v>78</v>
      </c>
      <c r="AT134" s="181" t="s">
        <v>72</v>
      </c>
      <c r="AU134" s="181" t="s">
        <v>78</v>
      </c>
      <c r="AY134" s="173" t="s">
        <v>118</v>
      </c>
      <c r="BK134" s="182">
        <f>SUM(BK135:BK137)</f>
        <v>0</v>
      </c>
    </row>
    <row r="135" s="2" customFormat="1" ht="16.5" customHeight="1">
      <c r="A135" s="34"/>
      <c r="B135" s="185"/>
      <c r="C135" s="186" t="s">
        <v>154</v>
      </c>
      <c r="D135" s="186" t="s">
        <v>120</v>
      </c>
      <c r="E135" s="187" t="s">
        <v>271</v>
      </c>
      <c r="F135" s="188" t="s">
        <v>272</v>
      </c>
      <c r="G135" s="189" t="s">
        <v>123</v>
      </c>
      <c r="H135" s="190">
        <v>1.1279999999999999</v>
      </c>
      <c r="I135" s="191"/>
      <c r="J135" s="190">
        <f>ROUND(I135*H135,3)</f>
        <v>0</v>
      </c>
      <c r="K135" s="192"/>
      <c r="L135" s="35"/>
      <c r="M135" s="193" t="s">
        <v>1</v>
      </c>
      <c r="N135" s="194" t="s">
        <v>39</v>
      </c>
      <c r="O135" s="73"/>
      <c r="P135" s="195">
        <f>O135*H135</f>
        <v>0</v>
      </c>
      <c r="Q135" s="195">
        <v>2.2151299999999998</v>
      </c>
      <c r="R135" s="195">
        <f>Q135*H135</f>
        <v>2.4986666399999997</v>
      </c>
      <c r="S135" s="195">
        <v>0</v>
      </c>
      <c r="T135" s="196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7" t="s">
        <v>88</v>
      </c>
      <c r="AT135" s="197" t="s">
        <v>120</v>
      </c>
      <c r="AU135" s="197" t="s">
        <v>82</v>
      </c>
      <c r="AY135" s="15" t="s">
        <v>118</v>
      </c>
      <c r="BE135" s="198">
        <f>IF(N135="základná",J135,0)</f>
        <v>0</v>
      </c>
      <c r="BF135" s="198">
        <f>IF(N135="znížená",J135,0)</f>
        <v>0</v>
      </c>
      <c r="BG135" s="198">
        <f>IF(N135="zákl. prenesená",J135,0)</f>
        <v>0</v>
      </c>
      <c r="BH135" s="198">
        <f>IF(N135="zníž. prenesená",J135,0)</f>
        <v>0</v>
      </c>
      <c r="BI135" s="198">
        <f>IF(N135="nulová",J135,0)</f>
        <v>0</v>
      </c>
      <c r="BJ135" s="15" t="s">
        <v>82</v>
      </c>
      <c r="BK135" s="199">
        <f>ROUND(I135*H135,3)</f>
        <v>0</v>
      </c>
      <c r="BL135" s="15" t="s">
        <v>88</v>
      </c>
      <c r="BM135" s="197" t="s">
        <v>273</v>
      </c>
    </row>
    <row r="136" s="2" customFormat="1" ht="24" customHeight="1">
      <c r="A136" s="34"/>
      <c r="B136" s="185"/>
      <c r="C136" s="186" t="s">
        <v>158</v>
      </c>
      <c r="D136" s="186" t="s">
        <v>120</v>
      </c>
      <c r="E136" s="187" t="s">
        <v>274</v>
      </c>
      <c r="F136" s="188" t="s">
        <v>275</v>
      </c>
      <c r="G136" s="189" t="s">
        <v>123</v>
      </c>
      <c r="H136" s="190">
        <v>1.4099999999999999</v>
      </c>
      <c r="I136" s="191"/>
      <c r="J136" s="190">
        <f>ROUND(I136*H136,3)</f>
        <v>0</v>
      </c>
      <c r="K136" s="192"/>
      <c r="L136" s="35"/>
      <c r="M136" s="193" t="s">
        <v>1</v>
      </c>
      <c r="N136" s="194" t="s">
        <v>39</v>
      </c>
      <c r="O136" s="73"/>
      <c r="P136" s="195">
        <f>O136*H136</f>
        <v>0</v>
      </c>
      <c r="Q136" s="195">
        <v>2.16499</v>
      </c>
      <c r="R136" s="195">
        <f>Q136*H136</f>
        <v>3.0526358999999998</v>
      </c>
      <c r="S136" s="195">
        <v>0</v>
      </c>
      <c r="T136" s="196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7" t="s">
        <v>88</v>
      </c>
      <c r="AT136" s="197" t="s">
        <v>120</v>
      </c>
      <c r="AU136" s="197" t="s">
        <v>82</v>
      </c>
      <c r="AY136" s="15" t="s">
        <v>118</v>
      </c>
      <c r="BE136" s="198">
        <f>IF(N136="základná",J136,0)</f>
        <v>0</v>
      </c>
      <c r="BF136" s="198">
        <f>IF(N136="znížená",J136,0)</f>
        <v>0</v>
      </c>
      <c r="BG136" s="198">
        <f>IF(N136="zákl. prenesená",J136,0)</f>
        <v>0</v>
      </c>
      <c r="BH136" s="198">
        <f>IF(N136="zníž. prenesená",J136,0)</f>
        <v>0</v>
      </c>
      <c r="BI136" s="198">
        <f>IF(N136="nulová",J136,0)</f>
        <v>0</v>
      </c>
      <c r="BJ136" s="15" t="s">
        <v>82</v>
      </c>
      <c r="BK136" s="199">
        <f>ROUND(I136*H136,3)</f>
        <v>0</v>
      </c>
      <c r="BL136" s="15" t="s">
        <v>88</v>
      </c>
      <c r="BM136" s="197" t="s">
        <v>276</v>
      </c>
    </row>
    <row r="137" s="2" customFormat="1" ht="24" customHeight="1">
      <c r="A137" s="34"/>
      <c r="B137" s="185"/>
      <c r="C137" s="186" t="s">
        <v>163</v>
      </c>
      <c r="D137" s="186" t="s">
        <v>120</v>
      </c>
      <c r="E137" s="187" t="s">
        <v>277</v>
      </c>
      <c r="F137" s="188" t="s">
        <v>278</v>
      </c>
      <c r="G137" s="189" t="s">
        <v>141</v>
      </c>
      <c r="H137" s="190">
        <v>0.050000000000000003</v>
      </c>
      <c r="I137" s="191"/>
      <c r="J137" s="190">
        <f>ROUND(I137*H137,3)</f>
        <v>0</v>
      </c>
      <c r="K137" s="192"/>
      <c r="L137" s="35"/>
      <c r="M137" s="193" t="s">
        <v>1</v>
      </c>
      <c r="N137" s="194" t="s">
        <v>39</v>
      </c>
      <c r="O137" s="73"/>
      <c r="P137" s="195">
        <f>O137*H137</f>
        <v>0</v>
      </c>
      <c r="Q137" s="195">
        <v>1.002</v>
      </c>
      <c r="R137" s="195">
        <f>Q137*H137</f>
        <v>0.050100000000000006</v>
      </c>
      <c r="S137" s="195">
        <v>0</v>
      </c>
      <c r="T137" s="196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7" t="s">
        <v>88</v>
      </c>
      <c r="AT137" s="197" t="s">
        <v>120</v>
      </c>
      <c r="AU137" s="197" t="s">
        <v>82</v>
      </c>
      <c r="AY137" s="15" t="s">
        <v>118</v>
      </c>
      <c r="BE137" s="198">
        <f>IF(N137="základná",J137,0)</f>
        <v>0</v>
      </c>
      <c r="BF137" s="198">
        <f>IF(N137="znížená",J137,0)</f>
        <v>0</v>
      </c>
      <c r="BG137" s="198">
        <f>IF(N137="zákl. prenesená",J137,0)</f>
        <v>0</v>
      </c>
      <c r="BH137" s="198">
        <f>IF(N137="zníž. prenesená",J137,0)</f>
        <v>0</v>
      </c>
      <c r="BI137" s="198">
        <f>IF(N137="nulová",J137,0)</f>
        <v>0</v>
      </c>
      <c r="BJ137" s="15" t="s">
        <v>82</v>
      </c>
      <c r="BK137" s="199">
        <f>ROUND(I137*H137,3)</f>
        <v>0</v>
      </c>
      <c r="BL137" s="15" t="s">
        <v>88</v>
      </c>
      <c r="BM137" s="197" t="s">
        <v>279</v>
      </c>
    </row>
    <row r="138" s="12" customFormat="1" ht="22.8" customHeight="1">
      <c r="A138" s="12"/>
      <c r="B138" s="172"/>
      <c r="C138" s="12"/>
      <c r="D138" s="173" t="s">
        <v>72</v>
      </c>
      <c r="E138" s="183" t="s">
        <v>134</v>
      </c>
      <c r="F138" s="183" t="s">
        <v>162</v>
      </c>
      <c r="G138" s="12"/>
      <c r="H138" s="12"/>
      <c r="I138" s="175"/>
      <c r="J138" s="184">
        <f>BK138</f>
        <v>0</v>
      </c>
      <c r="K138" s="12"/>
      <c r="L138" s="172"/>
      <c r="M138" s="177"/>
      <c r="N138" s="178"/>
      <c r="O138" s="178"/>
      <c r="P138" s="179">
        <f>SUM(P139:P143)</f>
        <v>0</v>
      </c>
      <c r="Q138" s="178"/>
      <c r="R138" s="179">
        <f>SUM(R139:R143)</f>
        <v>19.025728600000001</v>
      </c>
      <c r="S138" s="178"/>
      <c r="T138" s="180">
        <f>SUM(T139:T143)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73" t="s">
        <v>78</v>
      </c>
      <c r="AT138" s="181" t="s">
        <v>72</v>
      </c>
      <c r="AU138" s="181" t="s">
        <v>78</v>
      </c>
      <c r="AY138" s="173" t="s">
        <v>118</v>
      </c>
      <c r="BK138" s="182">
        <f>SUM(BK139:BK143)</f>
        <v>0</v>
      </c>
    </row>
    <row r="139" s="2" customFormat="1" ht="24" customHeight="1">
      <c r="A139" s="34"/>
      <c r="B139" s="185"/>
      <c r="C139" s="186" t="s">
        <v>167</v>
      </c>
      <c r="D139" s="186" t="s">
        <v>120</v>
      </c>
      <c r="E139" s="187" t="s">
        <v>164</v>
      </c>
      <c r="F139" s="188" t="s">
        <v>165</v>
      </c>
      <c r="G139" s="189" t="s">
        <v>146</v>
      </c>
      <c r="H139" s="190">
        <v>23.375</v>
      </c>
      <c r="I139" s="191"/>
      <c r="J139" s="190">
        <f>ROUND(I139*H139,3)</f>
        <v>0</v>
      </c>
      <c r="K139" s="192"/>
      <c r="L139" s="35"/>
      <c r="M139" s="193" t="s">
        <v>1</v>
      </c>
      <c r="N139" s="194" t="s">
        <v>39</v>
      </c>
      <c r="O139" s="73"/>
      <c r="P139" s="195">
        <f>O139*H139</f>
        <v>0</v>
      </c>
      <c r="Q139" s="195">
        <v>0.29899999999999999</v>
      </c>
      <c r="R139" s="195">
        <f>Q139*H139</f>
        <v>6.9891249999999996</v>
      </c>
      <c r="S139" s="195">
        <v>0</v>
      </c>
      <c r="T139" s="196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7" t="s">
        <v>88</v>
      </c>
      <c r="AT139" s="197" t="s">
        <v>120</v>
      </c>
      <c r="AU139" s="197" t="s">
        <v>82</v>
      </c>
      <c r="AY139" s="15" t="s">
        <v>118</v>
      </c>
      <c r="BE139" s="198">
        <f>IF(N139="základná",J139,0)</f>
        <v>0</v>
      </c>
      <c r="BF139" s="198">
        <f>IF(N139="znížená",J139,0)</f>
        <v>0</v>
      </c>
      <c r="BG139" s="198">
        <f>IF(N139="zákl. prenesená",J139,0)</f>
        <v>0</v>
      </c>
      <c r="BH139" s="198">
        <f>IF(N139="zníž. prenesená",J139,0)</f>
        <v>0</v>
      </c>
      <c r="BI139" s="198">
        <f>IF(N139="nulová",J139,0)</f>
        <v>0</v>
      </c>
      <c r="BJ139" s="15" t="s">
        <v>82</v>
      </c>
      <c r="BK139" s="199">
        <f>ROUND(I139*H139,3)</f>
        <v>0</v>
      </c>
      <c r="BL139" s="15" t="s">
        <v>88</v>
      </c>
      <c r="BM139" s="197" t="s">
        <v>166</v>
      </c>
    </row>
    <row r="140" s="2" customFormat="1" ht="24" customHeight="1">
      <c r="A140" s="34"/>
      <c r="B140" s="185"/>
      <c r="C140" s="186" t="s">
        <v>171</v>
      </c>
      <c r="D140" s="186" t="s">
        <v>120</v>
      </c>
      <c r="E140" s="187" t="s">
        <v>168</v>
      </c>
      <c r="F140" s="188" t="s">
        <v>169</v>
      </c>
      <c r="G140" s="189" t="s">
        <v>146</v>
      </c>
      <c r="H140" s="190">
        <v>48.125</v>
      </c>
      <c r="I140" s="191"/>
      <c r="J140" s="190">
        <f>ROUND(I140*H140,3)</f>
        <v>0</v>
      </c>
      <c r="K140" s="192"/>
      <c r="L140" s="35"/>
      <c r="M140" s="193" t="s">
        <v>1</v>
      </c>
      <c r="N140" s="194" t="s">
        <v>39</v>
      </c>
      <c r="O140" s="73"/>
      <c r="P140" s="195">
        <f>O140*H140</f>
        <v>0</v>
      </c>
      <c r="Q140" s="195">
        <v>0.080030000000000004</v>
      </c>
      <c r="R140" s="195">
        <f>Q140*H140</f>
        <v>3.8514437500000001</v>
      </c>
      <c r="S140" s="195">
        <v>0</v>
      </c>
      <c r="T140" s="196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7" t="s">
        <v>88</v>
      </c>
      <c r="AT140" s="197" t="s">
        <v>120</v>
      </c>
      <c r="AU140" s="197" t="s">
        <v>82</v>
      </c>
      <c r="AY140" s="15" t="s">
        <v>118</v>
      </c>
      <c r="BE140" s="198">
        <f>IF(N140="základná",J140,0)</f>
        <v>0</v>
      </c>
      <c r="BF140" s="198">
        <f>IF(N140="znížená",J140,0)</f>
        <v>0</v>
      </c>
      <c r="BG140" s="198">
        <f>IF(N140="zákl. prenesená",J140,0)</f>
        <v>0</v>
      </c>
      <c r="BH140" s="198">
        <f>IF(N140="zníž. prenesená",J140,0)</f>
        <v>0</v>
      </c>
      <c r="BI140" s="198">
        <f>IF(N140="nulová",J140,0)</f>
        <v>0</v>
      </c>
      <c r="BJ140" s="15" t="s">
        <v>82</v>
      </c>
      <c r="BK140" s="199">
        <f>ROUND(I140*H140,3)</f>
        <v>0</v>
      </c>
      <c r="BL140" s="15" t="s">
        <v>88</v>
      </c>
      <c r="BM140" s="197" t="s">
        <v>170</v>
      </c>
    </row>
    <row r="141" s="2" customFormat="1" ht="24" customHeight="1">
      <c r="A141" s="34"/>
      <c r="B141" s="185"/>
      <c r="C141" s="186" t="s">
        <v>175</v>
      </c>
      <c r="D141" s="186" t="s">
        <v>120</v>
      </c>
      <c r="E141" s="187" t="s">
        <v>172</v>
      </c>
      <c r="F141" s="188" t="s">
        <v>173</v>
      </c>
      <c r="G141" s="189" t="s">
        <v>146</v>
      </c>
      <c r="H141" s="190">
        <v>48.125</v>
      </c>
      <c r="I141" s="191"/>
      <c r="J141" s="190">
        <f>ROUND(I141*H141,3)</f>
        <v>0</v>
      </c>
      <c r="K141" s="192"/>
      <c r="L141" s="35"/>
      <c r="M141" s="193" t="s">
        <v>1</v>
      </c>
      <c r="N141" s="194" t="s">
        <v>39</v>
      </c>
      <c r="O141" s="73"/>
      <c r="P141" s="195">
        <f>O141*H141</f>
        <v>0</v>
      </c>
      <c r="Q141" s="195">
        <v>0.084000000000000005</v>
      </c>
      <c r="R141" s="195">
        <f>Q141*H141</f>
        <v>4.0425000000000004</v>
      </c>
      <c r="S141" s="195">
        <v>0</v>
      </c>
      <c r="T141" s="196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7" t="s">
        <v>88</v>
      </c>
      <c r="AT141" s="197" t="s">
        <v>120</v>
      </c>
      <c r="AU141" s="197" t="s">
        <v>82</v>
      </c>
      <c r="AY141" s="15" t="s">
        <v>118</v>
      </c>
      <c r="BE141" s="198">
        <f>IF(N141="základná",J141,0)</f>
        <v>0</v>
      </c>
      <c r="BF141" s="198">
        <f>IF(N141="znížená",J141,0)</f>
        <v>0</v>
      </c>
      <c r="BG141" s="198">
        <f>IF(N141="zákl. prenesená",J141,0)</f>
        <v>0</v>
      </c>
      <c r="BH141" s="198">
        <f>IF(N141="zníž. prenesená",J141,0)</f>
        <v>0</v>
      </c>
      <c r="BI141" s="198">
        <f>IF(N141="nulová",J141,0)</f>
        <v>0</v>
      </c>
      <c r="BJ141" s="15" t="s">
        <v>82</v>
      </c>
      <c r="BK141" s="199">
        <f>ROUND(I141*H141,3)</f>
        <v>0</v>
      </c>
      <c r="BL141" s="15" t="s">
        <v>88</v>
      </c>
      <c r="BM141" s="197" t="s">
        <v>174</v>
      </c>
    </row>
    <row r="142" s="2" customFormat="1" ht="24" customHeight="1">
      <c r="A142" s="34"/>
      <c r="B142" s="185"/>
      <c r="C142" s="200" t="s">
        <v>180</v>
      </c>
      <c r="D142" s="200" t="s">
        <v>149</v>
      </c>
      <c r="E142" s="201" t="s">
        <v>210</v>
      </c>
      <c r="F142" s="202" t="s">
        <v>211</v>
      </c>
      <c r="G142" s="203" t="s">
        <v>146</v>
      </c>
      <c r="H142" s="204">
        <v>25.988</v>
      </c>
      <c r="I142" s="205"/>
      <c r="J142" s="204">
        <f>ROUND(I142*H142,3)</f>
        <v>0</v>
      </c>
      <c r="K142" s="206"/>
      <c r="L142" s="207"/>
      <c r="M142" s="208" t="s">
        <v>1</v>
      </c>
      <c r="N142" s="209" t="s">
        <v>39</v>
      </c>
      <c r="O142" s="73"/>
      <c r="P142" s="195">
        <f>O142*H142</f>
        <v>0</v>
      </c>
      <c r="Q142" s="195">
        <v>0.13</v>
      </c>
      <c r="R142" s="195">
        <f>Q142*H142</f>
        <v>3.3784399999999999</v>
      </c>
      <c r="S142" s="195">
        <v>0</v>
      </c>
      <c r="T142" s="196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7" t="s">
        <v>148</v>
      </c>
      <c r="AT142" s="197" t="s">
        <v>149</v>
      </c>
      <c r="AU142" s="197" t="s">
        <v>82</v>
      </c>
      <c r="AY142" s="15" t="s">
        <v>118</v>
      </c>
      <c r="BE142" s="198">
        <f>IF(N142="základná",J142,0)</f>
        <v>0</v>
      </c>
      <c r="BF142" s="198">
        <f>IF(N142="znížená",J142,0)</f>
        <v>0</v>
      </c>
      <c r="BG142" s="198">
        <f>IF(N142="zákl. prenesená",J142,0)</f>
        <v>0</v>
      </c>
      <c r="BH142" s="198">
        <f>IF(N142="zníž. prenesená",J142,0)</f>
        <v>0</v>
      </c>
      <c r="BI142" s="198">
        <f>IF(N142="nulová",J142,0)</f>
        <v>0</v>
      </c>
      <c r="BJ142" s="15" t="s">
        <v>82</v>
      </c>
      <c r="BK142" s="199">
        <f>ROUND(I142*H142,3)</f>
        <v>0</v>
      </c>
      <c r="BL142" s="15" t="s">
        <v>88</v>
      </c>
      <c r="BM142" s="197" t="s">
        <v>212</v>
      </c>
    </row>
    <row r="143" s="2" customFormat="1" ht="24" customHeight="1">
      <c r="A143" s="34"/>
      <c r="B143" s="185"/>
      <c r="C143" s="186" t="s">
        <v>185</v>
      </c>
      <c r="D143" s="186" t="s">
        <v>120</v>
      </c>
      <c r="E143" s="187" t="s">
        <v>190</v>
      </c>
      <c r="F143" s="188" t="s">
        <v>191</v>
      </c>
      <c r="G143" s="189" t="s">
        <v>123</v>
      </c>
      <c r="H143" s="190">
        <v>0.34499999999999997</v>
      </c>
      <c r="I143" s="191"/>
      <c r="J143" s="190">
        <f>ROUND(I143*H143,3)</f>
        <v>0</v>
      </c>
      <c r="K143" s="192"/>
      <c r="L143" s="35"/>
      <c r="M143" s="193" t="s">
        <v>1</v>
      </c>
      <c r="N143" s="194" t="s">
        <v>39</v>
      </c>
      <c r="O143" s="73"/>
      <c r="P143" s="195">
        <f>O143*H143</f>
        <v>0</v>
      </c>
      <c r="Q143" s="195">
        <v>2.2151299999999998</v>
      </c>
      <c r="R143" s="195">
        <f>Q143*H143</f>
        <v>0.76421984999999992</v>
      </c>
      <c r="S143" s="195">
        <v>0</v>
      </c>
      <c r="T143" s="196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7" t="s">
        <v>88</v>
      </c>
      <c r="AT143" s="197" t="s">
        <v>120</v>
      </c>
      <c r="AU143" s="197" t="s">
        <v>82</v>
      </c>
      <c r="AY143" s="15" t="s">
        <v>118</v>
      </c>
      <c r="BE143" s="198">
        <f>IF(N143="základná",J143,0)</f>
        <v>0</v>
      </c>
      <c r="BF143" s="198">
        <f>IF(N143="znížená",J143,0)</f>
        <v>0</v>
      </c>
      <c r="BG143" s="198">
        <f>IF(N143="zákl. prenesená",J143,0)</f>
        <v>0</v>
      </c>
      <c r="BH143" s="198">
        <f>IF(N143="zníž. prenesená",J143,0)</f>
        <v>0</v>
      </c>
      <c r="BI143" s="198">
        <f>IF(N143="nulová",J143,0)</f>
        <v>0</v>
      </c>
      <c r="BJ143" s="15" t="s">
        <v>82</v>
      </c>
      <c r="BK143" s="199">
        <f>ROUND(I143*H143,3)</f>
        <v>0</v>
      </c>
      <c r="BL143" s="15" t="s">
        <v>88</v>
      </c>
      <c r="BM143" s="197" t="s">
        <v>192</v>
      </c>
    </row>
    <row r="144" s="12" customFormat="1" ht="22.8" customHeight="1">
      <c r="A144" s="12"/>
      <c r="B144" s="172"/>
      <c r="C144" s="12"/>
      <c r="D144" s="173" t="s">
        <v>72</v>
      </c>
      <c r="E144" s="183" t="s">
        <v>154</v>
      </c>
      <c r="F144" s="183" t="s">
        <v>216</v>
      </c>
      <c r="G144" s="12"/>
      <c r="H144" s="12"/>
      <c r="I144" s="175"/>
      <c r="J144" s="184">
        <f>BK144</f>
        <v>0</v>
      </c>
      <c r="K144" s="12"/>
      <c r="L144" s="172"/>
      <c r="M144" s="177"/>
      <c r="N144" s="178"/>
      <c r="O144" s="178"/>
      <c r="P144" s="179">
        <f>SUM(P145:P148)</f>
        <v>0</v>
      </c>
      <c r="Q144" s="178"/>
      <c r="R144" s="179">
        <f>SUM(R145:R148)</f>
        <v>3.4518659999999999</v>
      </c>
      <c r="S144" s="178"/>
      <c r="T144" s="180">
        <f>SUM(T145:T148)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73" t="s">
        <v>78</v>
      </c>
      <c r="AT144" s="181" t="s">
        <v>72</v>
      </c>
      <c r="AU144" s="181" t="s">
        <v>78</v>
      </c>
      <c r="AY144" s="173" t="s">
        <v>118</v>
      </c>
      <c r="BK144" s="182">
        <f>SUM(BK145:BK148)</f>
        <v>0</v>
      </c>
    </row>
    <row r="145" s="2" customFormat="1" ht="24" customHeight="1">
      <c r="A145" s="34"/>
      <c r="B145" s="185"/>
      <c r="C145" s="186" t="s">
        <v>189</v>
      </c>
      <c r="D145" s="186" t="s">
        <v>120</v>
      </c>
      <c r="E145" s="187" t="s">
        <v>280</v>
      </c>
      <c r="F145" s="188" t="s">
        <v>281</v>
      </c>
      <c r="G145" s="189" t="s">
        <v>183</v>
      </c>
      <c r="H145" s="190">
        <v>9.4000000000000004</v>
      </c>
      <c r="I145" s="191"/>
      <c r="J145" s="190">
        <f>ROUND(I145*H145,3)</f>
        <v>0</v>
      </c>
      <c r="K145" s="192"/>
      <c r="L145" s="35"/>
      <c r="M145" s="193" t="s">
        <v>1</v>
      </c>
      <c r="N145" s="194" t="s">
        <v>39</v>
      </c>
      <c r="O145" s="73"/>
      <c r="P145" s="195">
        <f>O145*H145</f>
        <v>0</v>
      </c>
      <c r="Q145" s="195">
        <v>0.11254</v>
      </c>
      <c r="R145" s="195">
        <f>Q145*H145</f>
        <v>1.057876</v>
      </c>
      <c r="S145" s="195">
        <v>0</v>
      </c>
      <c r="T145" s="196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7" t="s">
        <v>88</v>
      </c>
      <c r="AT145" s="197" t="s">
        <v>120</v>
      </c>
      <c r="AU145" s="197" t="s">
        <v>82</v>
      </c>
      <c r="AY145" s="15" t="s">
        <v>118</v>
      </c>
      <c r="BE145" s="198">
        <f>IF(N145="základná",J145,0)</f>
        <v>0</v>
      </c>
      <c r="BF145" s="198">
        <f>IF(N145="znížená",J145,0)</f>
        <v>0</v>
      </c>
      <c r="BG145" s="198">
        <f>IF(N145="zákl. prenesená",J145,0)</f>
        <v>0</v>
      </c>
      <c r="BH145" s="198">
        <f>IF(N145="zníž. prenesená",J145,0)</f>
        <v>0</v>
      </c>
      <c r="BI145" s="198">
        <f>IF(N145="nulová",J145,0)</f>
        <v>0</v>
      </c>
      <c r="BJ145" s="15" t="s">
        <v>82</v>
      </c>
      <c r="BK145" s="199">
        <f>ROUND(I145*H145,3)</f>
        <v>0</v>
      </c>
      <c r="BL145" s="15" t="s">
        <v>88</v>
      </c>
      <c r="BM145" s="197" t="s">
        <v>282</v>
      </c>
    </row>
    <row r="146" s="2" customFormat="1" ht="36" customHeight="1">
      <c r="A146" s="34"/>
      <c r="B146" s="185"/>
      <c r="C146" s="200" t="s">
        <v>195</v>
      </c>
      <c r="D146" s="200" t="s">
        <v>149</v>
      </c>
      <c r="E146" s="201" t="s">
        <v>283</v>
      </c>
      <c r="F146" s="202" t="s">
        <v>284</v>
      </c>
      <c r="G146" s="203" t="s">
        <v>183</v>
      </c>
      <c r="H146" s="204">
        <v>9.4000000000000004</v>
      </c>
      <c r="I146" s="205"/>
      <c r="J146" s="204">
        <f>ROUND(I146*H146,3)</f>
        <v>0</v>
      </c>
      <c r="K146" s="206"/>
      <c r="L146" s="207"/>
      <c r="M146" s="208" t="s">
        <v>1</v>
      </c>
      <c r="N146" s="209" t="s">
        <v>39</v>
      </c>
      <c r="O146" s="73"/>
      <c r="P146" s="195">
        <f>O146*H146</f>
        <v>0</v>
      </c>
      <c r="Q146" s="195">
        <v>0.0019</v>
      </c>
      <c r="R146" s="195">
        <f>Q146*H146</f>
        <v>0.017860000000000001</v>
      </c>
      <c r="S146" s="195">
        <v>0</v>
      </c>
      <c r="T146" s="196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7" t="s">
        <v>148</v>
      </c>
      <c r="AT146" s="197" t="s">
        <v>149</v>
      </c>
      <c r="AU146" s="197" t="s">
        <v>82</v>
      </c>
      <c r="AY146" s="15" t="s">
        <v>118</v>
      </c>
      <c r="BE146" s="198">
        <f>IF(N146="základná",J146,0)</f>
        <v>0</v>
      </c>
      <c r="BF146" s="198">
        <f>IF(N146="znížená",J146,0)</f>
        <v>0</v>
      </c>
      <c r="BG146" s="198">
        <f>IF(N146="zákl. prenesená",J146,0)</f>
        <v>0</v>
      </c>
      <c r="BH146" s="198">
        <f>IF(N146="zníž. prenesená",J146,0)</f>
        <v>0</v>
      </c>
      <c r="BI146" s="198">
        <f>IF(N146="nulová",J146,0)</f>
        <v>0</v>
      </c>
      <c r="BJ146" s="15" t="s">
        <v>82</v>
      </c>
      <c r="BK146" s="199">
        <f>ROUND(I146*H146,3)</f>
        <v>0</v>
      </c>
      <c r="BL146" s="15" t="s">
        <v>88</v>
      </c>
      <c r="BM146" s="197" t="s">
        <v>285</v>
      </c>
    </row>
    <row r="147" s="2" customFormat="1" ht="36" customHeight="1">
      <c r="A147" s="34"/>
      <c r="B147" s="185"/>
      <c r="C147" s="186" t="s">
        <v>201</v>
      </c>
      <c r="D147" s="186" t="s">
        <v>120</v>
      </c>
      <c r="E147" s="187" t="s">
        <v>286</v>
      </c>
      <c r="F147" s="188" t="s">
        <v>287</v>
      </c>
      <c r="G147" s="189" t="s">
        <v>183</v>
      </c>
      <c r="H147" s="190">
        <v>11.5</v>
      </c>
      <c r="I147" s="191"/>
      <c r="J147" s="190">
        <f>ROUND(I147*H147,3)</f>
        <v>0</v>
      </c>
      <c r="K147" s="192"/>
      <c r="L147" s="35"/>
      <c r="M147" s="193" t="s">
        <v>1</v>
      </c>
      <c r="N147" s="194" t="s">
        <v>39</v>
      </c>
      <c r="O147" s="73"/>
      <c r="P147" s="195">
        <f>O147*H147</f>
        <v>0</v>
      </c>
      <c r="Q147" s="195">
        <v>0.15814</v>
      </c>
      <c r="R147" s="195">
        <f>Q147*H147</f>
        <v>1.8186100000000001</v>
      </c>
      <c r="S147" s="195">
        <v>0</v>
      </c>
      <c r="T147" s="196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7" t="s">
        <v>88</v>
      </c>
      <c r="AT147" s="197" t="s">
        <v>120</v>
      </c>
      <c r="AU147" s="197" t="s">
        <v>82</v>
      </c>
      <c r="AY147" s="15" t="s">
        <v>118</v>
      </c>
      <c r="BE147" s="198">
        <f>IF(N147="základná",J147,0)</f>
        <v>0</v>
      </c>
      <c r="BF147" s="198">
        <f>IF(N147="znížená",J147,0)</f>
        <v>0</v>
      </c>
      <c r="BG147" s="198">
        <f>IF(N147="zákl. prenesená",J147,0)</f>
        <v>0</v>
      </c>
      <c r="BH147" s="198">
        <f>IF(N147="zníž. prenesená",J147,0)</f>
        <v>0</v>
      </c>
      <c r="BI147" s="198">
        <f>IF(N147="nulová",J147,0)</f>
        <v>0</v>
      </c>
      <c r="BJ147" s="15" t="s">
        <v>82</v>
      </c>
      <c r="BK147" s="199">
        <f>ROUND(I147*H147,3)</f>
        <v>0</v>
      </c>
      <c r="BL147" s="15" t="s">
        <v>88</v>
      </c>
      <c r="BM147" s="197" t="s">
        <v>288</v>
      </c>
    </row>
    <row r="148" s="2" customFormat="1" ht="24" customHeight="1">
      <c r="A148" s="34"/>
      <c r="B148" s="185"/>
      <c r="C148" s="200" t="s">
        <v>7</v>
      </c>
      <c r="D148" s="200" t="s">
        <v>149</v>
      </c>
      <c r="E148" s="201" t="s">
        <v>186</v>
      </c>
      <c r="F148" s="202" t="s">
        <v>187</v>
      </c>
      <c r="G148" s="203" t="s">
        <v>178</v>
      </c>
      <c r="H148" s="204">
        <v>11.615</v>
      </c>
      <c r="I148" s="205"/>
      <c r="J148" s="204">
        <f>ROUND(I148*H148,3)</f>
        <v>0</v>
      </c>
      <c r="K148" s="206"/>
      <c r="L148" s="207"/>
      <c r="M148" s="208" t="s">
        <v>1</v>
      </c>
      <c r="N148" s="209" t="s">
        <v>39</v>
      </c>
      <c r="O148" s="73"/>
      <c r="P148" s="195">
        <f>O148*H148</f>
        <v>0</v>
      </c>
      <c r="Q148" s="195">
        <v>0.048000000000000001</v>
      </c>
      <c r="R148" s="195">
        <f>Q148*H148</f>
        <v>0.55752000000000002</v>
      </c>
      <c r="S148" s="195">
        <v>0</v>
      </c>
      <c r="T148" s="196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7" t="s">
        <v>148</v>
      </c>
      <c r="AT148" s="197" t="s">
        <v>149</v>
      </c>
      <c r="AU148" s="197" t="s">
        <v>82</v>
      </c>
      <c r="AY148" s="15" t="s">
        <v>118</v>
      </c>
      <c r="BE148" s="198">
        <f>IF(N148="základná",J148,0)</f>
        <v>0</v>
      </c>
      <c r="BF148" s="198">
        <f>IF(N148="znížená",J148,0)</f>
        <v>0</v>
      </c>
      <c r="BG148" s="198">
        <f>IF(N148="zákl. prenesená",J148,0)</f>
        <v>0</v>
      </c>
      <c r="BH148" s="198">
        <f>IF(N148="zníž. prenesená",J148,0)</f>
        <v>0</v>
      </c>
      <c r="BI148" s="198">
        <f>IF(N148="nulová",J148,0)</f>
        <v>0</v>
      </c>
      <c r="BJ148" s="15" t="s">
        <v>82</v>
      </c>
      <c r="BK148" s="199">
        <f>ROUND(I148*H148,3)</f>
        <v>0</v>
      </c>
      <c r="BL148" s="15" t="s">
        <v>88</v>
      </c>
      <c r="BM148" s="197" t="s">
        <v>289</v>
      </c>
    </row>
    <row r="149" s="12" customFormat="1" ht="22.8" customHeight="1">
      <c r="A149" s="12"/>
      <c r="B149" s="172"/>
      <c r="C149" s="12"/>
      <c r="D149" s="173" t="s">
        <v>72</v>
      </c>
      <c r="E149" s="183" t="s">
        <v>193</v>
      </c>
      <c r="F149" s="183" t="s">
        <v>194</v>
      </c>
      <c r="G149" s="12"/>
      <c r="H149" s="12"/>
      <c r="I149" s="175"/>
      <c r="J149" s="184">
        <f>BK149</f>
        <v>0</v>
      </c>
      <c r="K149" s="12"/>
      <c r="L149" s="172"/>
      <c r="M149" s="177"/>
      <c r="N149" s="178"/>
      <c r="O149" s="178"/>
      <c r="P149" s="179">
        <f>P150</f>
        <v>0</v>
      </c>
      <c r="Q149" s="178"/>
      <c r="R149" s="179">
        <f>R150</f>
        <v>0</v>
      </c>
      <c r="S149" s="178"/>
      <c r="T149" s="180">
        <f>T150</f>
        <v>0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173" t="s">
        <v>78</v>
      </c>
      <c r="AT149" s="181" t="s">
        <v>72</v>
      </c>
      <c r="AU149" s="181" t="s">
        <v>78</v>
      </c>
      <c r="AY149" s="173" t="s">
        <v>118</v>
      </c>
      <c r="BK149" s="182">
        <f>BK150</f>
        <v>0</v>
      </c>
    </row>
    <row r="150" s="2" customFormat="1" ht="24" customHeight="1">
      <c r="A150" s="34"/>
      <c r="B150" s="185"/>
      <c r="C150" s="186" t="s">
        <v>226</v>
      </c>
      <c r="D150" s="186" t="s">
        <v>120</v>
      </c>
      <c r="E150" s="187" t="s">
        <v>196</v>
      </c>
      <c r="F150" s="188" t="s">
        <v>197</v>
      </c>
      <c r="G150" s="189" t="s">
        <v>141</v>
      </c>
      <c r="H150" s="190">
        <v>28.079000000000001</v>
      </c>
      <c r="I150" s="191"/>
      <c r="J150" s="190">
        <f>ROUND(I150*H150,3)</f>
        <v>0</v>
      </c>
      <c r="K150" s="192"/>
      <c r="L150" s="35"/>
      <c r="M150" s="193" t="s">
        <v>1</v>
      </c>
      <c r="N150" s="194" t="s">
        <v>39</v>
      </c>
      <c r="O150" s="73"/>
      <c r="P150" s="195">
        <f>O150*H150</f>
        <v>0</v>
      </c>
      <c r="Q150" s="195">
        <v>0</v>
      </c>
      <c r="R150" s="195">
        <f>Q150*H150</f>
        <v>0</v>
      </c>
      <c r="S150" s="195">
        <v>0</v>
      </c>
      <c r="T150" s="196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7" t="s">
        <v>88</v>
      </c>
      <c r="AT150" s="197" t="s">
        <v>120</v>
      </c>
      <c r="AU150" s="197" t="s">
        <v>82</v>
      </c>
      <c r="AY150" s="15" t="s">
        <v>118</v>
      </c>
      <c r="BE150" s="198">
        <f>IF(N150="základná",J150,0)</f>
        <v>0</v>
      </c>
      <c r="BF150" s="198">
        <f>IF(N150="znížená",J150,0)</f>
        <v>0</v>
      </c>
      <c r="BG150" s="198">
        <f>IF(N150="zákl. prenesená",J150,0)</f>
        <v>0</v>
      </c>
      <c r="BH150" s="198">
        <f>IF(N150="zníž. prenesená",J150,0)</f>
        <v>0</v>
      </c>
      <c r="BI150" s="198">
        <f>IF(N150="nulová",J150,0)</f>
        <v>0</v>
      </c>
      <c r="BJ150" s="15" t="s">
        <v>82</v>
      </c>
      <c r="BK150" s="199">
        <f>ROUND(I150*H150,3)</f>
        <v>0</v>
      </c>
      <c r="BL150" s="15" t="s">
        <v>88</v>
      </c>
      <c r="BM150" s="197" t="s">
        <v>198</v>
      </c>
    </row>
    <row r="151" s="12" customFormat="1" ht="25.92" customHeight="1">
      <c r="A151" s="12"/>
      <c r="B151" s="172"/>
      <c r="C151" s="12"/>
      <c r="D151" s="173" t="s">
        <v>72</v>
      </c>
      <c r="E151" s="174" t="s">
        <v>199</v>
      </c>
      <c r="F151" s="174" t="s">
        <v>200</v>
      </c>
      <c r="G151" s="12"/>
      <c r="H151" s="12"/>
      <c r="I151" s="175"/>
      <c r="J151" s="176">
        <f>BK151</f>
        <v>0</v>
      </c>
      <c r="K151" s="12"/>
      <c r="L151" s="172"/>
      <c r="M151" s="177"/>
      <c r="N151" s="178"/>
      <c r="O151" s="178"/>
      <c r="P151" s="179">
        <f>P152</f>
        <v>0</v>
      </c>
      <c r="Q151" s="178"/>
      <c r="R151" s="179">
        <f>R152</f>
        <v>0</v>
      </c>
      <c r="S151" s="178"/>
      <c r="T151" s="180">
        <f>T152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73" t="s">
        <v>134</v>
      </c>
      <c r="AT151" s="181" t="s">
        <v>72</v>
      </c>
      <c r="AU151" s="181" t="s">
        <v>73</v>
      </c>
      <c r="AY151" s="173" t="s">
        <v>118</v>
      </c>
      <c r="BK151" s="182">
        <f>BK152</f>
        <v>0</v>
      </c>
    </row>
    <row r="152" s="2" customFormat="1" ht="24" customHeight="1">
      <c r="A152" s="34"/>
      <c r="B152" s="185"/>
      <c r="C152" s="186" t="s">
        <v>230</v>
      </c>
      <c r="D152" s="186" t="s">
        <v>120</v>
      </c>
      <c r="E152" s="187" t="s">
        <v>202</v>
      </c>
      <c r="F152" s="188" t="s">
        <v>290</v>
      </c>
      <c r="G152" s="189" t="s">
        <v>204</v>
      </c>
      <c r="H152" s="190">
        <v>1</v>
      </c>
      <c r="I152" s="191"/>
      <c r="J152" s="190">
        <f>ROUND(I152*H152,3)</f>
        <v>0</v>
      </c>
      <c r="K152" s="192"/>
      <c r="L152" s="35"/>
      <c r="M152" s="210" t="s">
        <v>1</v>
      </c>
      <c r="N152" s="211" t="s">
        <v>39</v>
      </c>
      <c r="O152" s="212"/>
      <c r="P152" s="213">
        <f>O152*H152</f>
        <v>0</v>
      </c>
      <c r="Q152" s="213">
        <v>0</v>
      </c>
      <c r="R152" s="213">
        <f>Q152*H152</f>
        <v>0</v>
      </c>
      <c r="S152" s="213">
        <v>0</v>
      </c>
      <c r="T152" s="214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7" t="s">
        <v>205</v>
      </c>
      <c r="AT152" s="197" t="s">
        <v>120</v>
      </c>
      <c r="AU152" s="197" t="s">
        <v>78</v>
      </c>
      <c r="AY152" s="15" t="s">
        <v>118</v>
      </c>
      <c r="BE152" s="198">
        <f>IF(N152="základná",J152,0)</f>
        <v>0</v>
      </c>
      <c r="BF152" s="198">
        <f>IF(N152="znížená",J152,0)</f>
        <v>0</v>
      </c>
      <c r="BG152" s="198">
        <f>IF(N152="zákl. prenesená",J152,0)</f>
        <v>0</v>
      </c>
      <c r="BH152" s="198">
        <f>IF(N152="zníž. prenesená",J152,0)</f>
        <v>0</v>
      </c>
      <c r="BI152" s="198">
        <f>IF(N152="nulová",J152,0)</f>
        <v>0</v>
      </c>
      <c r="BJ152" s="15" t="s">
        <v>82</v>
      </c>
      <c r="BK152" s="199">
        <f>ROUND(I152*H152,3)</f>
        <v>0</v>
      </c>
      <c r="BL152" s="15" t="s">
        <v>205</v>
      </c>
      <c r="BM152" s="197" t="s">
        <v>206</v>
      </c>
    </row>
    <row r="153" s="2" customFormat="1" ht="6.96" customHeight="1">
      <c r="A153" s="34"/>
      <c r="B153" s="56"/>
      <c r="C153" s="57"/>
      <c r="D153" s="57"/>
      <c r="E153" s="57"/>
      <c r="F153" s="57"/>
      <c r="G153" s="57"/>
      <c r="H153" s="57"/>
      <c r="I153" s="144"/>
      <c r="J153" s="57"/>
      <c r="K153" s="57"/>
      <c r="L153" s="35"/>
      <c r="M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</row>
  </sheetData>
  <autoFilter ref="C122:K152"/>
  <mergeCells count="9">
    <mergeCell ref="E7:H7"/>
    <mergeCell ref="E9:H9"/>
    <mergeCell ref="E18:H18"/>
    <mergeCell ref="E27:H27"/>
    <mergeCell ref="E85:H85"/>
    <mergeCell ref="E87:H87"/>
    <mergeCell ref="E113:H113"/>
    <mergeCell ref="E115:H11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2019-07-24T05:37:47Z</dcterms:created>
  <dcterms:modified xsi:type="dcterms:W3CDTF">2019-07-24T05:37:53Z</dcterms:modified>
</cp:coreProperties>
</file>