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1 - ul. Malinovského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'1 - ul. Malinovského'!$C$122:$K$187</definedName>
    <definedName name="_xlnm.Print_Area" localSheetId="1">'1 - ul. Malinovského'!$C$4:$J$76,'1 - ul. Malinovského'!$C$82:$J$104,'1 - ul. Malinovského'!$C$110:$K$187</definedName>
    <definedName name="_xlnm.Print_Titles" localSheetId="1">'1 - ul. Malinovského'!$122:$122</definedName>
  </definedNames>
  <calcPr/>
</workbook>
</file>

<file path=xl/calcChain.xml><?xml version="1.0" encoding="utf-8"?>
<calcChain xmlns="http://schemas.openxmlformats.org/spreadsheetml/2006/main">
  <c i="2" r="J37"/>
  <c r="J36"/>
  <c i="1" r="AY95"/>
  <c i="2" r="J35"/>
  <c i="1" r="AX95"/>
  <c i="2" r="BI187"/>
  <c r="BH187"/>
  <c r="BG187"/>
  <c r="BE187"/>
  <c r="T187"/>
  <c r="T186"/>
  <c r="R187"/>
  <c r="R186"/>
  <c r="P187"/>
  <c r="P186"/>
  <c r="BK187"/>
  <c r="BK186"/>
  <c r="J186"/>
  <c r="J187"/>
  <c r="BF187"/>
  <c r="J103"/>
  <c r="BI185"/>
  <c r="BH185"/>
  <c r="BG185"/>
  <c r="BE185"/>
  <c r="T185"/>
  <c r="R185"/>
  <c r="P185"/>
  <c r="BK185"/>
  <c r="J185"/>
  <c r="BF185"/>
  <c r="BI184"/>
  <c r="BH184"/>
  <c r="BG184"/>
  <c r="BE184"/>
  <c r="T184"/>
  <c r="R184"/>
  <c r="P184"/>
  <c r="BK184"/>
  <c r="J184"/>
  <c r="BF184"/>
  <c r="BI183"/>
  <c r="BH183"/>
  <c r="BG183"/>
  <c r="BE183"/>
  <c r="T183"/>
  <c r="T182"/>
  <c r="R183"/>
  <c r="R182"/>
  <c r="P183"/>
  <c r="P182"/>
  <c r="BK183"/>
  <c r="BK182"/>
  <c r="J182"/>
  <c r="J183"/>
  <c r="BF183"/>
  <c r="J102"/>
  <c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T169"/>
  <c r="R170"/>
  <c r="R169"/>
  <c r="P170"/>
  <c r="P169"/>
  <c r="BK170"/>
  <c r="BK169"/>
  <c r="J169"/>
  <c r="J170"/>
  <c r="BF170"/>
  <c r="J101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T129"/>
  <c r="T128"/>
  <c r="R130"/>
  <c r="R129"/>
  <c r="R128"/>
  <c r="P130"/>
  <c r="P129"/>
  <c r="P128"/>
  <c r="BK130"/>
  <c r="BK129"/>
  <c r="J129"/>
  <c r="BK128"/>
  <c r="J128"/>
  <c r="J130"/>
  <c r="BF130"/>
  <c r="J100"/>
  <c r="J99"/>
  <c r="BI127"/>
  <c r="BH127"/>
  <c r="BG127"/>
  <c r="BE127"/>
  <c r="T127"/>
  <c r="R127"/>
  <c r="P127"/>
  <c r="BK127"/>
  <c r="J127"/>
  <c r="BF127"/>
  <c r="BI126"/>
  <c r="F37"/>
  <c i="1" r="BD95"/>
  <c i="2" r="BH126"/>
  <c r="F36"/>
  <c i="1" r="BC95"/>
  <c i="2" r="BG126"/>
  <c r="F35"/>
  <c i="1" r="BB95"/>
  <c i="2" r="BE126"/>
  <c r="J33"/>
  <c i="1" r="AV95"/>
  <c i="2" r="F33"/>
  <c i="1" r="AZ95"/>
  <c i="2" r="T126"/>
  <c r="T125"/>
  <c r="T124"/>
  <c r="T123"/>
  <c r="R126"/>
  <c r="R125"/>
  <c r="R124"/>
  <c r="R123"/>
  <c r="P126"/>
  <c r="P125"/>
  <c r="P124"/>
  <c r="P123"/>
  <c i="1" r="AU95"/>
  <c i="2" r="BK126"/>
  <c r="BK125"/>
  <c r="J125"/>
  <c r="BK124"/>
  <c r="J124"/>
  <c r="BK123"/>
  <c r="J123"/>
  <c r="J96"/>
  <c r="J30"/>
  <c i="1" r="AG95"/>
  <c i="2" r="J126"/>
  <c r="BF126"/>
  <c r="J34"/>
  <c i="1" r="AW95"/>
  <c i="2" r="F34"/>
  <c i="1" r="BA95"/>
  <c i="2" r="J98"/>
  <c r="J97"/>
  <c r="F117"/>
  <c r="E115"/>
  <c r="F89"/>
  <c r="E87"/>
  <c r="J39"/>
  <c r="J24"/>
  <c r="E24"/>
  <c r="J120"/>
  <c r="J92"/>
  <c r="J23"/>
  <c r="J21"/>
  <c r="E21"/>
  <c r="J119"/>
  <c r="J91"/>
  <c r="J20"/>
  <c r="J18"/>
  <c r="E18"/>
  <c r="F120"/>
  <c r="F92"/>
  <c r="J17"/>
  <c r="J15"/>
  <c r="E15"/>
  <c r="F119"/>
  <c r="F91"/>
  <c r="J14"/>
  <c r="J12"/>
  <c r="J117"/>
  <c r="J89"/>
  <c r="E7"/>
  <c r="E113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<sst xmlns="http://schemas.openxmlformats.org/spreadsheetml/2006/main">
  <si>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</si>
  <si>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</si>
  <si>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</si>
  <si>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</si>
  <si>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{0b6575fc-871e-4b6c-b85e-0cabae183823}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</si>
  <si>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</si>
  <si>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</si>
  <si>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</si>
  <si>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</si>
  <si>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</si>
  <si>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</si>
  <si>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</si>
  <si>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2019-095-2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</si>
  <si>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</si>
  <si>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</si>
  <si>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Rozšírenie verejného osvetlenia ul. Pod Šípkom a Malinovského</t>
  </si>
  <si>
    <t>JKSO:</t>
  </si>
  <si>
    <t>KS:</t>
  </si>
  <si>
    <t>Miesto:</t>
  </si>
  <si>
    <t xml:space="preserve"> </t>
  </si>
  <si>
    <t>Dátum:</t>
  </si>
  <si>
    <t>5. 9. 2019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</si>
  <si>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</si>
  <si>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</si>
  <si>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</si>
  <si>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</si>
  <si>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</si>
  <si>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</si>
  <si>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</si>
  <si>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</si>
  <si>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</si>
  <si>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</si>
  <si>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</si>
  <si>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</si>
  <si>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</si>
  <si>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</si>
  <si>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</si>
  <si>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</si>
  <si>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</si>
  <si>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</si>
  <si>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</si>
  <si>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</si>
  <si>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</si>
  <si>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</si>
  <si>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</si>
  <si>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</si>
  <si>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</si>
  <si>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</si>
  <si>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</si>
  <si>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</si>
  <si>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</si>
  <si>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</si>
  <si>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</si>
  <si>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</si>
  <si>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</si>
  <si>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</si>
  <si>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</si>
  <si>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</si>
  <si>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</si>
  <si>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</si>
  <si>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</si>
  <si>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</si>
  <si>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</si>
  <si>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</si>
  <si>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</si>
  <si>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</si>
  <si>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</si>
  <si>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</si>
  <si>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</si>
  <si>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</si>
  <si>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</si>
  <si>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</si>
  <si>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</si>
  <si>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</si>
  <si>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</si>
  <si>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</si>
  <si>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</si>
  <si>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</si>
  <si>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</si>
  <si>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ul. Malinovského</t>
  </si>
  <si>
    <t>STA</t>
  </si>
  <si>
    <t>{017093c2-a0fe-4854-8194-58087f93cfd2}</t>
  </si>
  <si>
    <t>KRYCÍ LIST ROZPOČTU</t>
  </si>
  <si>
    <t>Objekt:</t>
  </si>
  <si>
    <t>1 - ul. Malinovského</t>
  </si>
  <si>
    <t>REKAPITULÁCIA ROZPOČTU</t>
  </si>
  <si>
    <t>Kód dielu - Popis</t>
  </si>
  <si>
    <t>Cena celkom [EUR]</t>
  </si>
  <si>
    <t>Náklady z rozpočtu</t>
  </si>
  <si>
    <t>-1</t>
  </si>
  <si>
    <t xml:space="preserve">HSV - Práce a dodávky HSV   </t>
  </si>
  <si>
    <t xml:space="preserve">    2 - Zakladanie   </t>
  </si>
  <si>
    <t xml:space="preserve">M - Práce a dodávky M   </t>
  </si>
  <si>
    <t xml:space="preserve">    21-M - Elektromontáže   </t>
  </si>
  <si>
    <t xml:space="preserve">    46-M - Zemné práce pri extr.mont.prácach   </t>
  </si>
  <si>
    <t xml:space="preserve">HZS - Hodinové zúčtovacie sadzby   </t>
  </si>
  <si>
    <t xml:space="preserve">OST - Ostatné   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</si>
  <si>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</si>
  <si>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</si>
  <si>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</si>
  <si>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</si>
  <si>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</si>
  <si>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</si>
  <si>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</si>
  <si>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</si>
  <si>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</si>
  <si>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</si>
  <si>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</si>
  <si>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</si>
  <si>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</si>
  <si>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 xml:space="preserve">Práce a dodávky HSV   </t>
  </si>
  <si>
    <t>ROZPOCET</t>
  </si>
  <si>
    <t>2</t>
  </si>
  <si>
    <t xml:space="preserve">Zakladanie   </t>
  </si>
  <si>
    <t>K</t>
  </si>
  <si>
    <t>275351217</t>
  </si>
  <si>
    <t>Debnenie základových pätiek, zhotovenie-tradičné</t>
  </si>
  <si>
    <t>m2</t>
  </si>
  <si>
    <t>4</t>
  </si>
  <si>
    <t>275351218</t>
  </si>
  <si>
    <t>Debnenie základových pätiek, odstránenie-tradičné</t>
  </si>
  <si>
    <t>M</t>
  </si>
  <si>
    <t xml:space="preserve">Práce a dodávky M   </t>
  </si>
  <si>
    <t>3</t>
  </si>
  <si>
    <t>21-M</t>
  </si>
  <si>
    <t xml:space="preserve">Elektromontáže   </t>
  </si>
  <si>
    <t>210010160</t>
  </si>
  <si>
    <t>Rúrka tuhá elektroinštalačná z HDPE, D 50 uložená voľne</t>
  </si>
  <si>
    <t>m</t>
  </si>
  <si>
    <t>64</t>
  </si>
  <si>
    <t>6</t>
  </si>
  <si>
    <t>345710005600</t>
  </si>
  <si>
    <t>Rúrka ohybná DuraMulti DB 7x7/3,5mm</t>
  </si>
  <si>
    <t>256</t>
  </si>
  <si>
    <t>8</t>
  </si>
  <si>
    <t>5</t>
  </si>
  <si>
    <t>210040011</t>
  </si>
  <si>
    <t>Rúrkový oceľový stožiar dľžky 9-12 m, vrátane rozvozu, vztýčenia, očíslovania, zloženia ,ale bez výstroja</t>
  </si>
  <si>
    <t>ks</t>
  </si>
  <si>
    <t>10</t>
  </si>
  <si>
    <t>3160103700</t>
  </si>
  <si>
    <t>Stožiar ST-RSV80-1500 pozinkovaný (ekvivalent)</t>
  </si>
  <si>
    <t>12</t>
  </si>
  <si>
    <t>7</t>
  </si>
  <si>
    <t>01</t>
  </si>
  <si>
    <t>Elektrická výzbroj ROSA TB-1</t>
  </si>
  <si>
    <t>14</t>
  </si>
  <si>
    <t>210100252</t>
  </si>
  <si>
    <t>Ukončenie celoplastových káblov zmrašť. záklopkou alebo páskou do 4 x 25 mm2</t>
  </si>
  <si>
    <t>16</t>
  </si>
  <si>
    <t>9</t>
  </si>
  <si>
    <t>2830165500</t>
  </si>
  <si>
    <t xml:space="preserve">Zmršťovacia káblová koncovka 4 x    6 - 4 x 25 mm2  typ:  VE3512</t>
  </si>
  <si>
    <t>18</t>
  </si>
  <si>
    <t>210101444</t>
  </si>
  <si>
    <t>Chránička kábla verejného osvetlenia v betonovej pätke dn 50mm</t>
  </si>
  <si>
    <t>11</t>
  </si>
  <si>
    <t>3451316119</t>
  </si>
  <si>
    <t>Chránička KOPOFLEX 50</t>
  </si>
  <si>
    <t>22</t>
  </si>
  <si>
    <t>210120101</t>
  </si>
  <si>
    <t>Poistkový náboj vrátane montáže do 60 A vrátane styč. krúžku</t>
  </si>
  <si>
    <t>24</t>
  </si>
  <si>
    <t>13</t>
  </si>
  <si>
    <t>3450112600</t>
  </si>
  <si>
    <t>Poistkový patrón 10A</t>
  </si>
  <si>
    <t>26</t>
  </si>
  <si>
    <t>210120311</t>
  </si>
  <si>
    <t>Bleskoistky NN a VN vrátane zapojenia do 10 kV, 2.5 kA</t>
  </si>
  <si>
    <t>28</t>
  </si>
  <si>
    <t>15</t>
  </si>
  <si>
    <t>99</t>
  </si>
  <si>
    <t>SPD pre LED , SP-T2+T3-320/Y-CLT-LED</t>
  </si>
  <si>
    <t>30</t>
  </si>
  <si>
    <t>210120312</t>
  </si>
  <si>
    <t>Bleskoistky NN a VN vrátane zapojenia do 25 kV, 2.5 kA</t>
  </si>
  <si>
    <t>32</t>
  </si>
  <si>
    <t>17</t>
  </si>
  <si>
    <t>100</t>
  </si>
  <si>
    <t>SPD typ 2 SLP-275 V/1</t>
  </si>
  <si>
    <t>34</t>
  </si>
  <si>
    <t>210201064</t>
  </si>
  <si>
    <t>Montáž a zapojenie svietidiel na osvetlenie vedlajších komunikácií</t>
  </si>
  <si>
    <t>36</t>
  </si>
  <si>
    <t>19</t>
  </si>
  <si>
    <t>3480722600</t>
  </si>
  <si>
    <t>Svietidlá LED SRL 21 , 80W, IP66,3000K,2DIN (ekvivalent) - svietidlá dodáva verejný obstarávateľ Mesto Partizánske</t>
  </si>
  <si>
    <t>38</t>
  </si>
  <si>
    <t>210204122</t>
  </si>
  <si>
    <t>Stožiarová pätka betónová</t>
  </si>
  <si>
    <t>40</t>
  </si>
  <si>
    <t>21</t>
  </si>
  <si>
    <t>03</t>
  </si>
  <si>
    <t>Betón B20</t>
  </si>
  <si>
    <t>m3</t>
  </si>
  <si>
    <t>42</t>
  </si>
  <si>
    <t>04</t>
  </si>
  <si>
    <t>PVC rúra DN 200</t>
  </si>
  <si>
    <t>44</t>
  </si>
  <si>
    <t>23</t>
  </si>
  <si>
    <t>210204201</t>
  </si>
  <si>
    <t>Elektrovýstroj stožiara pre 1 okruh</t>
  </si>
  <si>
    <t>46</t>
  </si>
  <si>
    <t>210220020</t>
  </si>
  <si>
    <t>Uzemňovacie vedenie v zemi FeZn</t>
  </si>
  <si>
    <t>48</t>
  </si>
  <si>
    <t>25</t>
  </si>
  <si>
    <t>3544223850</t>
  </si>
  <si>
    <t xml:space="preserve">Územňovacia pásovina   ocelová žiarovo zinkovaná  označenie   30 x 4 mm, ZIN Hronský Beňadik</t>
  </si>
  <si>
    <t>kg</t>
  </si>
  <si>
    <t>50</t>
  </si>
  <si>
    <t>3544224150</t>
  </si>
  <si>
    <t xml:space="preserve">Územňovací vodič    ocelový žiarovo zinkovaný  označenie     O 10, ZIN Hronský Beňadik</t>
  </si>
  <si>
    <t>52</t>
  </si>
  <si>
    <t>27</t>
  </si>
  <si>
    <t>210220245</t>
  </si>
  <si>
    <t>Svorka FeZn pripojovacia SP</t>
  </si>
  <si>
    <t>54</t>
  </si>
  <si>
    <t>3544219850</t>
  </si>
  <si>
    <t xml:space="preserve">Svorka  pripojovacia  ocelová žiarovo zinkovaná  označenie  SP 1, ZIN Hronský Beňadik</t>
  </si>
  <si>
    <t>56</t>
  </si>
  <si>
    <t>29</t>
  </si>
  <si>
    <t>210220253</t>
  </si>
  <si>
    <t>Svorka FeZn uzemňovacia SR03</t>
  </si>
  <si>
    <t>58</t>
  </si>
  <si>
    <t>3544221300</t>
  </si>
  <si>
    <t xml:space="preserve">Svorka  odbočná spojovacia  ocelová žiarovo zinkovaná  označenie  SR 03 A, ZIN Hronský Beňadik</t>
  </si>
  <si>
    <t>60</t>
  </si>
  <si>
    <t>31</t>
  </si>
  <si>
    <t>210800115</t>
  </si>
  <si>
    <t>Kábel medený uložený voľne CYKY 450/750 V 4x4</t>
  </si>
  <si>
    <t>62</t>
  </si>
  <si>
    <t>341110001500</t>
  </si>
  <si>
    <t>Kábel medený CYKY 4x4 mm2</t>
  </si>
  <si>
    <t>33</t>
  </si>
  <si>
    <t>210810005</t>
  </si>
  <si>
    <t>Silový kábel medený 750 - 1000 V /mm2/ voľne uložený CYKY-CYKYm 750 V 3x1.5</t>
  </si>
  <si>
    <t>66</t>
  </si>
  <si>
    <t>3410105000</t>
  </si>
  <si>
    <t xml:space="preserve">Kábel/vodič pre pevné uloženie - medený CYKY-J   3x  1,5</t>
  </si>
  <si>
    <t>68</t>
  </si>
  <si>
    <t>35</t>
  </si>
  <si>
    <t>210901069</t>
  </si>
  <si>
    <t xml:space="preserve">Kábel hliníkový silový, uložený voľne  AYKY 450/750 V 4x16</t>
  </si>
  <si>
    <t>70</t>
  </si>
  <si>
    <t>341110028800</t>
  </si>
  <si>
    <t>Kábel hliníkový AYKY 4x16 mm2</t>
  </si>
  <si>
    <t>72</t>
  </si>
  <si>
    <t>37</t>
  </si>
  <si>
    <t>MD</t>
  </si>
  <si>
    <t>Mimostavenisková doprava</t>
  </si>
  <si>
    <t>%</t>
  </si>
  <si>
    <t>74</t>
  </si>
  <si>
    <t>MV</t>
  </si>
  <si>
    <t>Murárske výpomoci</t>
  </si>
  <si>
    <t>76</t>
  </si>
  <si>
    <t>39</t>
  </si>
  <si>
    <t>PD</t>
  </si>
  <si>
    <t>Presun dodávok</t>
  </si>
  <si>
    <t>78</t>
  </si>
  <si>
    <t>PM</t>
  </si>
  <si>
    <t>Podružný materiál</t>
  </si>
  <si>
    <t>80</t>
  </si>
  <si>
    <t>41</t>
  </si>
  <si>
    <t>PPV</t>
  </si>
  <si>
    <t>Podiel pridružených výkonov</t>
  </si>
  <si>
    <t>82</t>
  </si>
  <si>
    <t>46-M</t>
  </si>
  <si>
    <t xml:space="preserve">Zemné práce pri extr.mont.prácach   </t>
  </si>
  <si>
    <t>460050004</t>
  </si>
  <si>
    <t>Jama pre jednoduchý stožiar nepätkovaný dĺžky 6-8 m, v rovine,zásyp a zhutnenie,zemina tr.4</t>
  </si>
  <si>
    <t>84</t>
  </si>
  <si>
    <t>43</t>
  </si>
  <si>
    <t>460200163</t>
  </si>
  <si>
    <t>Hĺbenie káblovej ryhy 35 cm širokej a 80 cm hlbokej, v zemine triedy 3</t>
  </si>
  <si>
    <t>86</t>
  </si>
  <si>
    <t>460420351</t>
  </si>
  <si>
    <t>Zriadenie káblového lôžka z piesku vrstvy 5 cm so zakrytím tehlami v smere kábla na šírku 35 cm</t>
  </si>
  <si>
    <t>88</t>
  </si>
  <si>
    <t>45</t>
  </si>
  <si>
    <t>583310000100</t>
  </si>
  <si>
    <t>Kamenivo ťažené drobné frakcia 0-1 mm, STN EN 12620 + A1</t>
  </si>
  <si>
    <t>t</t>
  </si>
  <si>
    <t>90</t>
  </si>
  <si>
    <t>596110000200</t>
  </si>
  <si>
    <t>Tehla plná pálená POROTHERM 29, P20, lxšxv 290x140x65 mm</t>
  </si>
  <si>
    <t>92</t>
  </si>
  <si>
    <t>47</t>
  </si>
  <si>
    <t>460490012</t>
  </si>
  <si>
    <t>Rozvinutie a uloženie výstražnej fólie z PVC do ryhy, šírka 33 cm</t>
  </si>
  <si>
    <t>94</t>
  </si>
  <si>
    <t>2830002000</t>
  </si>
  <si>
    <t>Fólia červená v m</t>
  </si>
  <si>
    <t>96</t>
  </si>
  <si>
    <t>49</t>
  </si>
  <si>
    <t>460510111</t>
  </si>
  <si>
    <t xml:space="preserve">Káblové priestupy v pretlačovaných otvoroch  rúr do D 100 mm</t>
  </si>
  <si>
    <t>98</t>
  </si>
  <si>
    <t>2861124500</t>
  </si>
  <si>
    <t>Rúra KOPOFLEX 75</t>
  </si>
  <si>
    <t>51</t>
  </si>
  <si>
    <t>460560163</t>
  </si>
  <si>
    <t>Ručný zásyp nezap. káblovej ryhy bez zhutn. zeminy, 35 cm širokej, 80 cm hlbokej v zemine tr. 3</t>
  </si>
  <si>
    <t>102</t>
  </si>
  <si>
    <t>460600001</t>
  </si>
  <si>
    <t>Naloženie zeminy, odvoz do 1 km a zloženie na skládke a jazda späť</t>
  </si>
  <si>
    <t>104</t>
  </si>
  <si>
    <t>53</t>
  </si>
  <si>
    <t>460620014</t>
  </si>
  <si>
    <t>Proviz. úprava terénu v zemine tr. 4, aby nerovnosti terénu neboli väčšie ako 2 cm od vodor.hladiny</t>
  </si>
  <si>
    <t>106</t>
  </si>
  <si>
    <t>HZS</t>
  </si>
  <si>
    <t xml:space="preserve">Hodinové zúčtovacie sadzby   </t>
  </si>
  <si>
    <t>HZS000111.1</t>
  </si>
  <si>
    <t>Dodávka osvetlenia prechodu pre chodcov , CitySafety</t>
  </si>
  <si>
    <t>dod</t>
  </si>
  <si>
    <t>262144</t>
  </si>
  <si>
    <t>108</t>
  </si>
  <si>
    <t>55</t>
  </si>
  <si>
    <t>HZS000111.1.1</t>
  </si>
  <si>
    <t>Práca hydraulickej zvíhacej plošiny , obsluha</t>
  </si>
  <si>
    <t>hod</t>
  </si>
  <si>
    <t>110</t>
  </si>
  <si>
    <t>HZS000112</t>
  </si>
  <si>
    <t>Stavebno montážne práce náročnejšie, ucelené, obtiažne, rutinné (Tr.2) v rozsahu viac ako 8 hodín náročnejšie - dopojenie do jestvujúceho osvetlenia</t>
  </si>
  <si>
    <t>112</t>
  </si>
  <si>
    <t>OST</t>
  </si>
  <si>
    <t xml:space="preserve">Ostatné   </t>
  </si>
  <si>
    <t>57</t>
  </si>
  <si>
    <t>HZS000114</t>
  </si>
  <si>
    <t>Stavebno montážne práce najnáročnejšie na odbornosť - prehliadky pracoviska a revízie (Tr 4) v rozsahu viac ako 8 hodín</t>
  </si>
  <si>
    <t>114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</si>
</sst>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1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167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167" fontId="31" fillId="3" borderId="22" xfId="0" applyNumberFormat="1" applyFont="1" applyFill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25</v>
      </c>
      <c r="AN17" s="23" t="s">
        <v>1</v>
      </c>
      <c r="AR17" s="18"/>
      <c r="BE17" s="27"/>
      <c r="BS17" s="15" t="s">
        <v>29</v>
      </c>
    </row>
    <row r="18" s="1" customFormat="1" ht="6.96" customHeight="1">
      <c r="B18" s="18"/>
      <c r="AR18" s="18"/>
      <c r="BE18" s="27"/>
      <c r="BS18" s="15" t="s">
        <v>30</v>
      </c>
    </row>
    <row r="19" s="1" customFormat="1" ht="12" customHeight="1">
      <c r="B19" s="18"/>
      <c r="D19" s="28" t="s">
        <v>31</v>
      </c>
      <c r="AK19" s="28" t="s">
        <v>23</v>
      </c>
      <c r="AN19" s="23" t="s">
        <v>1</v>
      </c>
      <c r="AR19" s="18"/>
      <c r="BE19" s="27"/>
      <c r="BS19" s="15" t="s">
        <v>30</v>
      </c>
    </row>
    <row r="20" s="1" customFormat="1" ht="18.48" customHeight="1">
      <c r="B20" s="18"/>
      <c r="E20" s="23" t="s">
        <v>19</v>
      </c>
      <c r="AK20" s="28" t="s">
        <v>25</v>
      </c>
      <c r="AN20" s="23" t="s">
        <v>1</v>
      </c>
      <c r="AR20" s="18"/>
      <c r="BE20" s="27"/>
      <c r="BS20" s="15" t="s">
        <v>29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37</v>
      </c>
      <c r="E29" s="3"/>
      <c r="F29" s="28" t="s">
        <v>38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39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40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41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42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44</v>
      </c>
      <c r="U35" s="46"/>
      <c r="V35" s="46"/>
      <c r="W35" s="46"/>
      <c r="X35" s="48" t="s">
        <v>45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46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47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48</v>
      </c>
      <c r="AI60" s="37"/>
      <c r="AJ60" s="37"/>
      <c r="AK60" s="37"/>
      <c r="AL60" s="37"/>
      <c r="AM60" s="54" t="s">
        <v>49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51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48</v>
      </c>
      <c r="AI75" s="37"/>
      <c r="AJ75" s="37"/>
      <c r="AK75" s="37"/>
      <c r="AL75" s="37"/>
      <c r="AM75" s="54" t="s">
        <v>49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2019-095-2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Rozšírenie verejného osvetlenia ul. Pod Šípkom a Malinovského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5. 9. 2019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Partizánske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53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54</v>
      </c>
      <c r="D92" s="76"/>
      <c r="E92" s="76"/>
      <c r="F92" s="76"/>
      <c r="G92" s="76"/>
      <c r="H92" s="77"/>
      <c r="I92" s="78" t="s">
        <v>55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56</v>
      </c>
      <c r="AH92" s="76"/>
      <c r="AI92" s="76"/>
      <c r="AJ92" s="76"/>
      <c r="AK92" s="76"/>
      <c r="AL92" s="76"/>
      <c r="AM92" s="76"/>
      <c r="AN92" s="78" t="s">
        <v>57</v>
      </c>
      <c r="AO92" s="76"/>
      <c r="AP92" s="80"/>
      <c r="AQ92" s="81" t="s">
        <v>58</v>
      </c>
      <c r="AR92" s="35"/>
      <c r="AS92" s="82" t="s">
        <v>59</v>
      </c>
      <c r="AT92" s="83" t="s">
        <v>60</v>
      </c>
      <c r="AU92" s="83" t="s">
        <v>61</v>
      </c>
      <c r="AV92" s="83" t="s">
        <v>62</v>
      </c>
      <c r="AW92" s="83" t="s">
        <v>63</v>
      </c>
      <c r="AX92" s="83" t="s">
        <v>64</v>
      </c>
      <c r="AY92" s="83" t="s">
        <v>65</v>
      </c>
      <c r="AZ92" s="83" t="s">
        <v>66</v>
      </c>
      <c r="BA92" s="83" t="s">
        <v>67</v>
      </c>
      <c r="BB92" s="83" t="s">
        <v>68</v>
      </c>
      <c r="BC92" s="83" t="s">
        <v>69</v>
      </c>
      <c r="BD92" s="84" t="s">
        <v>70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71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72</v>
      </c>
      <c r="BT94" s="98" t="s">
        <v>73</v>
      </c>
      <c r="BU94" s="99" t="s">
        <v>74</v>
      </c>
      <c r="BV94" s="98" t="s">
        <v>75</v>
      </c>
      <c r="BW94" s="98" t="s">
        <v>4</v>
      </c>
      <c r="BX94" s="98" t="s">
        <v>76</v>
      </c>
      <c r="CL94" s="98" t="s">
        <v>1</v>
      </c>
    </row>
    <row r="95" s="7" customFormat="1" ht="16.5" customHeight="1">
      <c r="A95" s="100" t="s">
        <v>77</v>
      </c>
      <c r="B95" s="101"/>
      <c r="C95" s="102"/>
      <c r="D95" s="103" t="s">
        <v>78</v>
      </c>
      <c r="E95" s="103"/>
      <c r="F95" s="103"/>
      <c r="G95" s="103"/>
      <c r="H95" s="103"/>
      <c r="I95" s="104"/>
      <c r="J95" s="103" t="s">
        <v>79</v>
      </c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5">
        <f>'1 - ul. Malinovského'!J30</f>
        <v>0</v>
      </c>
      <c r="AH95" s="104"/>
      <c r="AI95" s="104"/>
      <c r="AJ95" s="104"/>
      <c r="AK95" s="104"/>
      <c r="AL95" s="104"/>
      <c r="AM95" s="104"/>
      <c r="AN95" s="105">
        <f>SUM(AG95,AT95)</f>
        <v>0</v>
      </c>
      <c r="AO95" s="104"/>
      <c r="AP95" s="104"/>
      <c r="AQ95" s="106" t="s">
        <v>80</v>
      </c>
      <c r="AR95" s="101"/>
      <c r="AS95" s="107">
        <v>0</v>
      </c>
      <c r="AT95" s="108">
        <f>ROUND(SUM(AV95:AW95),2)</f>
        <v>0</v>
      </c>
      <c r="AU95" s="109">
        <f>'1 - ul. Malinovského'!P123</f>
        <v>0</v>
      </c>
      <c r="AV95" s="108">
        <f>'1 - ul. Malinovského'!J33</f>
        <v>0</v>
      </c>
      <c r="AW95" s="108">
        <f>'1 - ul. Malinovského'!J34</f>
        <v>0</v>
      </c>
      <c r="AX95" s="108">
        <f>'1 - ul. Malinovského'!J35</f>
        <v>0</v>
      </c>
      <c r="AY95" s="108">
        <f>'1 - ul. Malinovského'!J36</f>
        <v>0</v>
      </c>
      <c r="AZ95" s="108">
        <f>'1 - ul. Malinovského'!F33</f>
        <v>0</v>
      </c>
      <c r="BA95" s="108">
        <f>'1 - ul. Malinovského'!F34</f>
        <v>0</v>
      </c>
      <c r="BB95" s="108">
        <f>'1 - ul. Malinovského'!F35</f>
        <v>0</v>
      </c>
      <c r="BC95" s="108">
        <f>'1 - ul. Malinovského'!F36</f>
        <v>0</v>
      </c>
      <c r="BD95" s="110">
        <f>'1 - ul. Malinovského'!F37</f>
        <v>0</v>
      </c>
      <c r="BE95" s="7"/>
      <c r="BT95" s="111" t="s">
        <v>78</v>
      </c>
      <c r="BV95" s="111" t="s">
        <v>75</v>
      </c>
      <c r="BW95" s="111" t="s">
        <v>81</v>
      </c>
      <c r="BX95" s="111" t="s">
        <v>4</v>
      </c>
      <c r="CL95" s="111" t="s">
        <v>1</v>
      </c>
      <c r="CM95" s="111" t="s">
        <v>73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1 - ul. Malinovského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2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2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81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3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82</v>
      </c>
      <c r="I4" s="112"/>
      <c r="L4" s="18"/>
      <c r="M4" s="114" t="s">
        <v>9</v>
      </c>
      <c r="AT4" s="15" t="s">
        <v>3</v>
      </c>
    </row>
    <row r="5" s="1" customFormat="1" ht="6.96" customHeight="1">
      <c r="B5" s="18"/>
      <c r="I5" s="112"/>
      <c r="L5" s="18"/>
    </row>
    <row r="6" s="1" customFormat="1" ht="12" customHeight="1">
      <c r="B6" s="18"/>
      <c r="D6" s="28" t="s">
        <v>14</v>
      </c>
      <c r="I6" s="112"/>
      <c r="L6" s="18"/>
    </row>
    <row r="7" s="1" customFormat="1" ht="16.5" customHeight="1">
      <c r="B7" s="18"/>
      <c r="E7" s="115" t="str">
        <f>'Rekapitulácia stavby'!K6</f>
        <v>Rozšírenie verejného osvetlenia ul. Pod Šípkom a Malinovského</v>
      </c>
      <c r="F7" s="28"/>
      <c r="G7" s="28"/>
      <c r="H7" s="28"/>
      <c r="I7" s="112"/>
      <c r="L7" s="18"/>
    </row>
    <row r="8" s="2" customFormat="1" ht="12" customHeight="1">
      <c r="A8" s="34"/>
      <c r="B8" s="35"/>
      <c r="C8" s="34"/>
      <c r="D8" s="28" t="s">
        <v>83</v>
      </c>
      <c r="E8" s="34"/>
      <c r="F8" s="34"/>
      <c r="G8" s="34"/>
      <c r="H8" s="34"/>
      <c r="I8" s="116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84</v>
      </c>
      <c r="F9" s="34"/>
      <c r="G9" s="34"/>
      <c r="H9" s="34"/>
      <c r="I9" s="116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116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117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117" t="s">
        <v>20</v>
      </c>
      <c r="J12" s="65" t="str">
        <f>'Rekapitulácia stavby'!AN8</f>
        <v>5. 9. 2019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116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117" t="s">
        <v>23</v>
      </c>
      <c r="J14" s="23" t="str">
        <f>IF('Rekapitulácia stavby'!AN10="","",'Rekapitulácia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tr">
        <f>IF('Rekapitulácia stavby'!E11="","",'Rekapitulácia stavby'!E11)</f>
        <v>Mesto Partizánske</v>
      </c>
      <c r="F15" s="34"/>
      <c r="G15" s="34"/>
      <c r="H15" s="34"/>
      <c r="I15" s="117" t="s">
        <v>25</v>
      </c>
      <c r="J15" s="23" t="str">
        <f>IF('Rekapitulácia stavby'!AN11="","",'Rekapitulácia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116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117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117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116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117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117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116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31</v>
      </c>
      <c r="E23" s="34"/>
      <c r="F23" s="34"/>
      <c r="G23" s="34"/>
      <c r="H23" s="34"/>
      <c r="I23" s="117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117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116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32</v>
      </c>
      <c r="E26" s="34"/>
      <c r="F26" s="34"/>
      <c r="G26" s="34"/>
      <c r="H26" s="34"/>
      <c r="I26" s="116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18"/>
      <c r="B27" s="119"/>
      <c r="C27" s="118"/>
      <c r="D27" s="118"/>
      <c r="E27" s="32" t="s">
        <v>1</v>
      </c>
      <c r="F27" s="32"/>
      <c r="G27" s="32"/>
      <c r="H27" s="32"/>
      <c r="I27" s="120"/>
      <c r="J27" s="118"/>
      <c r="K27" s="118"/>
      <c r="L27" s="121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116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2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3" t="s">
        <v>33</v>
      </c>
      <c r="E30" s="34"/>
      <c r="F30" s="34"/>
      <c r="G30" s="34"/>
      <c r="H30" s="34"/>
      <c r="I30" s="116"/>
      <c r="J30" s="92">
        <f>ROUND(J123,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122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35</v>
      </c>
      <c r="G32" s="34"/>
      <c r="H32" s="34"/>
      <c r="I32" s="124" t="s">
        <v>34</v>
      </c>
      <c r="J32" s="39" t="s">
        <v>36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5" t="s">
        <v>37</v>
      </c>
      <c r="E33" s="28" t="s">
        <v>38</v>
      </c>
      <c r="F33" s="126">
        <f>ROUND((SUM(BE123:BE187)),  2)</f>
        <v>0</v>
      </c>
      <c r="G33" s="34"/>
      <c r="H33" s="34"/>
      <c r="I33" s="127">
        <v>0.20000000000000001</v>
      </c>
      <c r="J33" s="126">
        <f>ROUND(((SUM(BE123:BE187))*I33),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28" t="s">
        <v>39</v>
      </c>
      <c r="F34" s="126">
        <f>ROUND((SUM(BF123:BF187)),  2)</f>
        <v>0</v>
      </c>
      <c r="G34" s="34"/>
      <c r="H34" s="34"/>
      <c r="I34" s="127">
        <v>0.20000000000000001</v>
      </c>
      <c r="J34" s="126">
        <f>ROUND(((SUM(BF123:BF187))*I34),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40</v>
      </c>
      <c r="F35" s="126">
        <f>ROUND((SUM(BG123:BG187)),  2)</f>
        <v>0</v>
      </c>
      <c r="G35" s="34"/>
      <c r="H35" s="34"/>
      <c r="I35" s="127">
        <v>0.20000000000000001</v>
      </c>
      <c r="J35" s="126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41</v>
      </c>
      <c r="F36" s="126">
        <f>ROUND((SUM(BH123:BH187)),  2)</f>
        <v>0</v>
      </c>
      <c r="G36" s="34"/>
      <c r="H36" s="34"/>
      <c r="I36" s="127">
        <v>0.20000000000000001</v>
      </c>
      <c r="J36" s="126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42</v>
      </c>
      <c r="F37" s="126">
        <f>ROUND((SUM(BI123:BI187)),  2)</f>
        <v>0</v>
      </c>
      <c r="G37" s="34"/>
      <c r="H37" s="34"/>
      <c r="I37" s="127">
        <v>0</v>
      </c>
      <c r="J37" s="126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116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28"/>
      <c r="D39" s="129" t="s">
        <v>43</v>
      </c>
      <c r="E39" s="77"/>
      <c r="F39" s="77"/>
      <c r="G39" s="130" t="s">
        <v>44</v>
      </c>
      <c r="H39" s="131" t="s">
        <v>45</v>
      </c>
      <c r="I39" s="132"/>
      <c r="J39" s="133">
        <f>SUM(J30:J37)</f>
        <v>0</v>
      </c>
      <c r="K39" s="1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116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I41" s="112"/>
      <c r="L41" s="18"/>
    </row>
    <row r="42" s="1" customFormat="1" ht="14.4" customHeight="1">
      <c r="B42" s="18"/>
      <c r="I42" s="112"/>
      <c r="L42" s="18"/>
    </row>
    <row r="43" s="1" customFormat="1" ht="14.4" customHeight="1">
      <c r="B43" s="18"/>
      <c r="I43" s="112"/>
      <c r="L43" s="18"/>
    </row>
    <row r="44" s="1" customFormat="1" ht="14.4" customHeight="1">
      <c r="B44" s="18"/>
      <c r="I44" s="112"/>
      <c r="L44" s="18"/>
    </row>
    <row r="45" s="1" customFormat="1" ht="14.4" customHeight="1">
      <c r="B45" s="18"/>
      <c r="I45" s="112"/>
      <c r="L45" s="18"/>
    </row>
    <row r="46" s="1" customFormat="1" ht="14.4" customHeight="1">
      <c r="B46" s="18"/>
      <c r="I46" s="112"/>
      <c r="L46" s="18"/>
    </row>
    <row r="47" s="1" customFormat="1" ht="14.4" customHeight="1">
      <c r="B47" s="18"/>
      <c r="I47" s="112"/>
      <c r="L47" s="18"/>
    </row>
    <row r="48" s="1" customFormat="1" ht="14.4" customHeight="1">
      <c r="B48" s="18"/>
      <c r="I48" s="112"/>
      <c r="L48" s="18"/>
    </row>
    <row r="49" s="1" customFormat="1" ht="14.4" customHeight="1">
      <c r="B49" s="18"/>
      <c r="I49" s="112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5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36" t="s">
        <v>49</v>
      </c>
      <c r="G61" s="54" t="s">
        <v>48</v>
      </c>
      <c r="H61" s="37"/>
      <c r="I61" s="137"/>
      <c r="J61" s="138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39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36" t="s">
        <v>49</v>
      </c>
      <c r="G76" s="54" t="s">
        <v>48</v>
      </c>
      <c r="H76" s="37"/>
      <c r="I76" s="137"/>
      <c r="J76" s="138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40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41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85</v>
      </c>
      <c r="D82" s="34"/>
      <c r="E82" s="34"/>
      <c r="F82" s="34"/>
      <c r="G82" s="34"/>
      <c r="H82" s="34"/>
      <c r="I82" s="116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16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16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15" t="str">
        <f>E7</f>
        <v>Rozšírenie verejného osvetlenia ul. Pod Šípkom a Malinovského</v>
      </c>
      <c r="F85" s="28"/>
      <c r="G85" s="28"/>
      <c r="H85" s="28"/>
      <c r="I85" s="116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83</v>
      </c>
      <c r="D86" s="34"/>
      <c r="E86" s="34"/>
      <c r="F86" s="34"/>
      <c r="G86" s="34"/>
      <c r="H86" s="34"/>
      <c r="I86" s="116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1 - ul. Malinovského</v>
      </c>
      <c r="F87" s="34"/>
      <c r="G87" s="34"/>
      <c r="H87" s="34"/>
      <c r="I87" s="116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16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 </v>
      </c>
      <c r="G89" s="34"/>
      <c r="H89" s="34"/>
      <c r="I89" s="117" t="s">
        <v>20</v>
      </c>
      <c r="J89" s="65" t="str">
        <f>IF(J12="","",J12)</f>
        <v>5. 9. 2019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116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>Mesto Partizánske</v>
      </c>
      <c r="G91" s="34"/>
      <c r="H91" s="34"/>
      <c r="I91" s="117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117" t="s">
        <v>31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16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2" t="s">
        <v>86</v>
      </c>
      <c r="D94" s="128"/>
      <c r="E94" s="128"/>
      <c r="F94" s="128"/>
      <c r="G94" s="128"/>
      <c r="H94" s="128"/>
      <c r="I94" s="143"/>
      <c r="J94" s="144" t="s">
        <v>87</v>
      </c>
      <c r="K94" s="128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116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5" t="s">
        <v>88</v>
      </c>
      <c r="D96" s="34"/>
      <c r="E96" s="34"/>
      <c r="F96" s="34"/>
      <c r="G96" s="34"/>
      <c r="H96" s="34"/>
      <c r="I96" s="116"/>
      <c r="J96" s="92">
        <f>J123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89</v>
      </c>
    </row>
    <row r="97" s="9" customFormat="1" ht="24.96" customHeight="1">
      <c r="A97" s="9"/>
      <c r="B97" s="146"/>
      <c r="C97" s="9"/>
      <c r="D97" s="147" t="s">
        <v>90</v>
      </c>
      <c r="E97" s="148"/>
      <c r="F97" s="148"/>
      <c r="G97" s="148"/>
      <c r="H97" s="148"/>
      <c r="I97" s="149"/>
      <c r="J97" s="150">
        <f>J124</f>
        <v>0</v>
      </c>
      <c r="K97" s="9"/>
      <c r="L97" s="14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1"/>
      <c r="C98" s="10"/>
      <c r="D98" s="152" t="s">
        <v>91</v>
      </c>
      <c r="E98" s="153"/>
      <c r="F98" s="153"/>
      <c r="G98" s="153"/>
      <c r="H98" s="153"/>
      <c r="I98" s="154"/>
      <c r="J98" s="155">
        <f>J125</f>
        <v>0</v>
      </c>
      <c r="K98" s="10"/>
      <c r="L98" s="15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46"/>
      <c r="C99" s="9"/>
      <c r="D99" s="147" t="s">
        <v>92</v>
      </c>
      <c r="E99" s="148"/>
      <c r="F99" s="148"/>
      <c r="G99" s="148"/>
      <c r="H99" s="148"/>
      <c r="I99" s="149"/>
      <c r="J99" s="150">
        <f>J128</f>
        <v>0</v>
      </c>
      <c r="K99" s="9"/>
      <c r="L99" s="14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1"/>
      <c r="C100" s="10"/>
      <c r="D100" s="152" t="s">
        <v>93</v>
      </c>
      <c r="E100" s="153"/>
      <c r="F100" s="153"/>
      <c r="G100" s="153"/>
      <c r="H100" s="153"/>
      <c r="I100" s="154"/>
      <c r="J100" s="155">
        <f>J129</f>
        <v>0</v>
      </c>
      <c r="K100" s="10"/>
      <c r="L100" s="15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1"/>
      <c r="C101" s="10"/>
      <c r="D101" s="152" t="s">
        <v>94</v>
      </c>
      <c r="E101" s="153"/>
      <c r="F101" s="153"/>
      <c r="G101" s="153"/>
      <c r="H101" s="153"/>
      <c r="I101" s="154"/>
      <c r="J101" s="155">
        <f>J169</f>
        <v>0</v>
      </c>
      <c r="K101" s="10"/>
      <c r="L101" s="15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9" customFormat="1" ht="24.96" customHeight="1">
      <c r="A102" s="9"/>
      <c r="B102" s="146"/>
      <c r="C102" s="9"/>
      <c r="D102" s="147" t="s">
        <v>95</v>
      </c>
      <c r="E102" s="148"/>
      <c r="F102" s="148"/>
      <c r="G102" s="148"/>
      <c r="H102" s="148"/>
      <c r="I102" s="149"/>
      <c r="J102" s="150">
        <f>J182</f>
        <v>0</v>
      </c>
      <c r="K102" s="9"/>
      <c r="L102" s="146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46"/>
      <c r="C103" s="9"/>
      <c r="D103" s="147" t="s">
        <v>96</v>
      </c>
      <c r="E103" s="148"/>
      <c r="F103" s="148"/>
      <c r="G103" s="148"/>
      <c r="H103" s="148"/>
      <c r="I103" s="149"/>
      <c r="J103" s="150">
        <f>J186</f>
        <v>0</v>
      </c>
      <c r="K103" s="9"/>
      <c r="L103" s="146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116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56"/>
      <c r="C105" s="57"/>
      <c r="D105" s="57"/>
      <c r="E105" s="57"/>
      <c r="F105" s="57"/>
      <c r="G105" s="57"/>
      <c r="H105" s="57"/>
      <c r="I105" s="140"/>
      <c r="J105" s="57"/>
      <c r="K105" s="57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9" s="2" customFormat="1" ht="6.96" customHeight="1">
      <c r="A109" s="34"/>
      <c r="B109" s="58"/>
      <c r="C109" s="59"/>
      <c r="D109" s="59"/>
      <c r="E109" s="59"/>
      <c r="F109" s="59"/>
      <c r="G109" s="59"/>
      <c r="H109" s="59"/>
      <c r="I109" s="141"/>
      <c r="J109" s="59"/>
      <c r="K109" s="59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4.96" customHeight="1">
      <c r="A110" s="34"/>
      <c r="B110" s="35"/>
      <c r="C110" s="19" t="s">
        <v>97</v>
      </c>
      <c r="D110" s="34"/>
      <c r="E110" s="34"/>
      <c r="F110" s="34"/>
      <c r="G110" s="34"/>
      <c r="H110" s="34"/>
      <c r="I110" s="116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16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14</v>
      </c>
      <c r="D112" s="34"/>
      <c r="E112" s="34"/>
      <c r="F112" s="34"/>
      <c r="G112" s="34"/>
      <c r="H112" s="34"/>
      <c r="I112" s="116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6.5" customHeight="1">
      <c r="A113" s="34"/>
      <c r="B113" s="35"/>
      <c r="C113" s="34"/>
      <c r="D113" s="34"/>
      <c r="E113" s="115" t="str">
        <f>E7</f>
        <v>Rozšírenie verejného osvetlenia ul. Pod Šípkom a Malinovského</v>
      </c>
      <c r="F113" s="28"/>
      <c r="G113" s="28"/>
      <c r="H113" s="28"/>
      <c r="I113" s="116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2" customHeight="1">
      <c r="A114" s="34"/>
      <c r="B114" s="35"/>
      <c r="C114" s="28" t="s">
        <v>83</v>
      </c>
      <c r="D114" s="34"/>
      <c r="E114" s="34"/>
      <c r="F114" s="34"/>
      <c r="G114" s="34"/>
      <c r="H114" s="34"/>
      <c r="I114" s="116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6.5" customHeight="1">
      <c r="A115" s="34"/>
      <c r="B115" s="35"/>
      <c r="C115" s="34"/>
      <c r="D115" s="34"/>
      <c r="E115" s="63" t="str">
        <f>E9</f>
        <v>1 - ul. Malinovského</v>
      </c>
      <c r="F115" s="34"/>
      <c r="G115" s="34"/>
      <c r="H115" s="34"/>
      <c r="I115" s="116"/>
      <c r="J115" s="34"/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116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2" customHeight="1">
      <c r="A117" s="34"/>
      <c r="B117" s="35"/>
      <c r="C117" s="28" t="s">
        <v>18</v>
      </c>
      <c r="D117" s="34"/>
      <c r="E117" s="34"/>
      <c r="F117" s="23" t="str">
        <f>F12</f>
        <v xml:space="preserve"> </v>
      </c>
      <c r="G117" s="34"/>
      <c r="H117" s="34"/>
      <c r="I117" s="117" t="s">
        <v>20</v>
      </c>
      <c r="J117" s="65" t="str">
        <f>IF(J12="","",J12)</f>
        <v>5. 9. 2019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116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5.15" customHeight="1">
      <c r="A119" s="34"/>
      <c r="B119" s="35"/>
      <c r="C119" s="28" t="s">
        <v>22</v>
      </c>
      <c r="D119" s="34"/>
      <c r="E119" s="34"/>
      <c r="F119" s="23" t="str">
        <f>E15</f>
        <v>Mesto Partizánske</v>
      </c>
      <c r="G119" s="34"/>
      <c r="H119" s="34"/>
      <c r="I119" s="117" t="s">
        <v>28</v>
      </c>
      <c r="J119" s="32" t="str">
        <f>E21</f>
        <v xml:space="preserve"> </v>
      </c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5.15" customHeight="1">
      <c r="A120" s="34"/>
      <c r="B120" s="35"/>
      <c r="C120" s="28" t="s">
        <v>26</v>
      </c>
      <c r="D120" s="34"/>
      <c r="E120" s="34"/>
      <c r="F120" s="23" t="str">
        <f>IF(E18="","",E18)</f>
        <v>Vyplň údaj</v>
      </c>
      <c r="G120" s="34"/>
      <c r="H120" s="34"/>
      <c r="I120" s="117" t="s">
        <v>31</v>
      </c>
      <c r="J120" s="32" t="str">
        <f>E24</f>
        <v xml:space="preserve"> </v>
      </c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0.32" customHeight="1">
      <c r="A121" s="34"/>
      <c r="B121" s="35"/>
      <c r="C121" s="34"/>
      <c r="D121" s="34"/>
      <c r="E121" s="34"/>
      <c r="F121" s="34"/>
      <c r="G121" s="34"/>
      <c r="H121" s="34"/>
      <c r="I121" s="116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11" customFormat="1" ht="29.28" customHeight="1">
      <c r="A122" s="156"/>
      <c r="B122" s="157"/>
      <c r="C122" s="158" t="s">
        <v>98</v>
      </c>
      <c r="D122" s="159" t="s">
        <v>58</v>
      </c>
      <c r="E122" s="159" t="s">
        <v>54</v>
      </c>
      <c r="F122" s="159" t="s">
        <v>55</v>
      </c>
      <c r="G122" s="159" t="s">
        <v>99</v>
      </c>
      <c r="H122" s="159" t="s">
        <v>100</v>
      </c>
      <c r="I122" s="160" t="s">
        <v>101</v>
      </c>
      <c r="J122" s="161" t="s">
        <v>87</v>
      </c>
      <c r="K122" s="162" t="s">
        <v>102</v>
      </c>
      <c r="L122" s="163"/>
      <c r="M122" s="82" t="s">
        <v>1</v>
      </c>
      <c r="N122" s="83" t="s">
        <v>37</v>
      </c>
      <c r="O122" s="83" t="s">
        <v>103</v>
      </c>
      <c r="P122" s="83" t="s">
        <v>104</v>
      </c>
      <c r="Q122" s="83" t="s">
        <v>105</v>
      </c>
      <c r="R122" s="83" t="s">
        <v>106</v>
      </c>
      <c r="S122" s="83" t="s">
        <v>107</v>
      </c>
      <c r="T122" s="84" t="s">
        <v>108</v>
      </c>
      <c r="U122" s="156"/>
      <c r="V122" s="156"/>
      <c r="W122" s="156"/>
      <c r="X122" s="156"/>
      <c r="Y122" s="156"/>
      <c r="Z122" s="156"/>
      <c r="AA122" s="156"/>
      <c r="AB122" s="156"/>
      <c r="AC122" s="156"/>
      <c r="AD122" s="156"/>
      <c r="AE122" s="156"/>
    </row>
    <row r="123" s="2" customFormat="1" ht="22.8" customHeight="1">
      <c r="A123" s="34"/>
      <c r="B123" s="35"/>
      <c r="C123" s="89" t="s">
        <v>88</v>
      </c>
      <c r="D123" s="34"/>
      <c r="E123" s="34"/>
      <c r="F123" s="34"/>
      <c r="G123" s="34"/>
      <c r="H123" s="34"/>
      <c r="I123" s="116"/>
      <c r="J123" s="164">
        <f>BK123</f>
        <v>0</v>
      </c>
      <c r="K123" s="34"/>
      <c r="L123" s="35"/>
      <c r="M123" s="85"/>
      <c r="N123" s="69"/>
      <c r="O123" s="86"/>
      <c r="P123" s="165">
        <f>P124+P128+P182+P186</f>
        <v>0</v>
      </c>
      <c r="Q123" s="86"/>
      <c r="R123" s="165">
        <f>R124+R128+R182+R186</f>
        <v>23.49098</v>
      </c>
      <c r="S123" s="86"/>
      <c r="T123" s="166">
        <f>T124+T128+T182+T186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T123" s="15" t="s">
        <v>72</v>
      </c>
      <c r="AU123" s="15" t="s">
        <v>89</v>
      </c>
      <c r="BK123" s="167">
        <f>BK124+BK128+BK182+BK186</f>
        <v>0</v>
      </c>
    </row>
    <row r="124" s="12" customFormat="1" ht="25.92" customHeight="1">
      <c r="A124" s="12"/>
      <c r="B124" s="168"/>
      <c r="C124" s="12"/>
      <c r="D124" s="169" t="s">
        <v>72</v>
      </c>
      <c r="E124" s="170" t="s">
        <v>109</v>
      </c>
      <c r="F124" s="170" t="s">
        <v>110</v>
      </c>
      <c r="G124" s="12"/>
      <c r="H124" s="12"/>
      <c r="I124" s="171"/>
      <c r="J124" s="172">
        <f>BK124</f>
        <v>0</v>
      </c>
      <c r="K124" s="12"/>
      <c r="L124" s="168"/>
      <c r="M124" s="173"/>
      <c r="N124" s="174"/>
      <c r="O124" s="174"/>
      <c r="P124" s="175">
        <f>P125</f>
        <v>0</v>
      </c>
      <c r="Q124" s="174"/>
      <c r="R124" s="175">
        <f>R125</f>
        <v>0.21978</v>
      </c>
      <c r="S124" s="174"/>
      <c r="T124" s="176">
        <f>T125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169" t="s">
        <v>78</v>
      </c>
      <c r="AT124" s="177" t="s">
        <v>72</v>
      </c>
      <c r="AU124" s="177" t="s">
        <v>73</v>
      </c>
      <c r="AY124" s="169" t="s">
        <v>111</v>
      </c>
      <c r="BK124" s="178">
        <f>BK125</f>
        <v>0</v>
      </c>
    </row>
    <row r="125" s="12" customFormat="1" ht="22.8" customHeight="1">
      <c r="A125" s="12"/>
      <c r="B125" s="168"/>
      <c r="C125" s="12"/>
      <c r="D125" s="169" t="s">
        <v>72</v>
      </c>
      <c r="E125" s="179" t="s">
        <v>112</v>
      </c>
      <c r="F125" s="179" t="s">
        <v>113</v>
      </c>
      <c r="G125" s="12"/>
      <c r="H125" s="12"/>
      <c r="I125" s="171"/>
      <c r="J125" s="180">
        <f>BK125</f>
        <v>0</v>
      </c>
      <c r="K125" s="12"/>
      <c r="L125" s="168"/>
      <c r="M125" s="173"/>
      <c r="N125" s="174"/>
      <c r="O125" s="174"/>
      <c r="P125" s="175">
        <f>SUM(P126:P127)</f>
        <v>0</v>
      </c>
      <c r="Q125" s="174"/>
      <c r="R125" s="175">
        <f>SUM(R126:R127)</f>
        <v>0.21978</v>
      </c>
      <c r="S125" s="174"/>
      <c r="T125" s="176">
        <f>SUM(T126:T127)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169" t="s">
        <v>78</v>
      </c>
      <c r="AT125" s="177" t="s">
        <v>72</v>
      </c>
      <c r="AU125" s="177" t="s">
        <v>78</v>
      </c>
      <c r="AY125" s="169" t="s">
        <v>111</v>
      </c>
      <c r="BK125" s="178">
        <f>SUM(BK126:BK127)</f>
        <v>0</v>
      </c>
    </row>
    <row r="126" s="2" customFormat="1" ht="16.5" customHeight="1">
      <c r="A126" s="34"/>
      <c r="B126" s="181"/>
      <c r="C126" s="182" t="s">
        <v>78</v>
      </c>
      <c r="D126" s="182" t="s">
        <v>114</v>
      </c>
      <c r="E126" s="183" t="s">
        <v>115</v>
      </c>
      <c r="F126" s="184" t="s">
        <v>116</v>
      </c>
      <c r="G126" s="185" t="s">
        <v>117</v>
      </c>
      <c r="H126" s="186">
        <v>54</v>
      </c>
      <c r="I126" s="187"/>
      <c r="J126" s="186">
        <f>ROUND(I126*H126,3)</f>
        <v>0</v>
      </c>
      <c r="K126" s="188"/>
      <c r="L126" s="35"/>
      <c r="M126" s="189" t="s">
        <v>1</v>
      </c>
      <c r="N126" s="190" t="s">
        <v>39</v>
      </c>
      <c r="O126" s="73"/>
      <c r="P126" s="191">
        <f>O126*H126</f>
        <v>0</v>
      </c>
      <c r="Q126" s="191">
        <v>0.0040699999999999998</v>
      </c>
      <c r="R126" s="191">
        <f>Q126*H126</f>
        <v>0.21978</v>
      </c>
      <c r="S126" s="191">
        <v>0</v>
      </c>
      <c r="T126" s="192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3" t="s">
        <v>118</v>
      </c>
      <c r="AT126" s="193" t="s">
        <v>114</v>
      </c>
      <c r="AU126" s="193" t="s">
        <v>112</v>
      </c>
      <c r="AY126" s="15" t="s">
        <v>111</v>
      </c>
      <c r="BE126" s="194">
        <f>IF(N126="základná",J126,0)</f>
        <v>0</v>
      </c>
      <c r="BF126" s="194">
        <f>IF(N126="znížená",J126,0)</f>
        <v>0</v>
      </c>
      <c r="BG126" s="194">
        <f>IF(N126="zákl. prenesená",J126,0)</f>
        <v>0</v>
      </c>
      <c r="BH126" s="194">
        <f>IF(N126="zníž. prenesená",J126,0)</f>
        <v>0</v>
      </c>
      <c r="BI126" s="194">
        <f>IF(N126="nulová",J126,0)</f>
        <v>0</v>
      </c>
      <c r="BJ126" s="15" t="s">
        <v>112</v>
      </c>
      <c r="BK126" s="195">
        <f>ROUND(I126*H126,3)</f>
        <v>0</v>
      </c>
      <c r="BL126" s="15" t="s">
        <v>118</v>
      </c>
      <c r="BM126" s="193" t="s">
        <v>112</v>
      </c>
    </row>
    <row r="127" s="2" customFormat="1" ht="16.5" customHeight="1">
      <c r="A127" s="34"/>
      <c r="B127" s="181"/>
      <c r="C127" s="182" t="s">
        <v>112</v>
      </c>
      <c r="D127" s="182" t="s">
        <v>114</v>
      </c>
      <c r="E127" s="183" t="s">
        <v>119</v>
      </c>
      <c r="F127" s="184" t="s">
        <v>120</v>
      </c>
      <c r="G127" s="185" t="s">
        <v>117</v>
      </c>
      <c r="H127" s="186">
        <v>54</v>
      </c>
      <c r="I127" s="187"/>
      <c r="J127" s="186">
        <f>ROUND(I127*H127,3)</f>
        <v>0</v>
      </c>
      <c r="K127" s="188"/>
      <c r="L127" s="35"/>
      <c r="M127" s="189" t="s">
        <v>1</v>
      </c>
      <c r="N127" s="190" t="s">
        <v>39</v>
      </c>
      <c r="O127" s="73"/>
      <c r="P127" s="191">
        <f>O127*H127</f>
        <v>0</v>
      </c>
      <c r="Q127" s="191">
        <v>0</v>
      </c>
      <c r="R127" s="191">
        <f>Q127*H127</f>
        <v>0</v>
      </c>
      <c r="S127" s="191">
        <v>0</v>
      </c>
      <c r="T127" s="192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3" t="s">
        <v>118</v>
      </c>
      <c r="AT127" s="193" t="s">
        <v>114</v>
      </c>
      <c r="AU127" s="193" t="s">
        <v>112</v>
      </c>
      <c r="AY127" s="15" t="s">
        <v>111</v>
      </c>
      <c r="BE127" s="194">
        <f>IF(N127="základná",J127,0)</f>
        <v>0</v>
      </c>
      <c r="BF127" s="194">
        <f>IF(N127="znížená",J127,0)</f>
        <v>0</v>
      </c>
      <c r="BG127" s="194">
        <f>IF(N127="zákl. prenesená",J127,0)</f>
        <v>0</v>
      </c>
      <c r="BH127" s="194">
        <f>IF(N127="zníž. prenesená",J127,0)</f>
        <v>0</v>
      </c>
      <c r="BI127" s="194">
        <f>IF(N127="nulová",J127,0)</f>
        <v>0</v>
      </c>
      <c r="BJ127" s="15" t="s">
        <v>112</v>
      </c>
      <c r="BK127" s="195">
        <f>ROUND(I127*H127,3)</f>
        <v>0</v>
      </c>
      <c r="BL127" s="15" t="s">
        <v>118</v>
      </c>
      <c r="BM127" s="193" t="s">
        <v>118</v>
      </c>
    </row>
    <row r="128" s="12" customFormat="1" ht="25.92" customHeight="1">
      <c r="A128" s="12"/>
      <c r="B128" s="168"/>
      <c r="C128" s="12"/>
      <c r="D128" s="169" t="s">
        <v>72</v>
      </c>
      <c r="E128" s="170" t="s">
        <v>121</v>
      </c>
      <c r="F128" s="170" t="s">
        <v>122</v>
      </c>
      <c r="G128" s="12"/>
      <c r="H128" s="12"/>
      <c r="I128" s="171"/>
      <c r="J128" s="172">
        <f>BK128</f>
        <v>0</v>
      </c>
      <c r="K128" s="12"/>
      <c r="L128" s="168"/>
      <c r="M128" s="173"/>
      <c r="N128" s="174"/>
      <c r="O128" s="174"/>
      <c r="P128" s="175">
        <f>P129+P169</f>
        <v>0</v>
      </c>
      <c r="Q128" s="174"/>
      <c r="R128" s="175">
        <f>R129+R169</f>
        <v>23.2712</v>
      </c>
      <c r="S128" s="174"/>
      <c r="T128" s="176">
        <f>T129+T169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9" t="s">
        <v>123</v>
      </c>
      <c r="AT128" s="177" t="s">
        <v>72</v>
      </c>
      <c r="AU128" s="177" t="s">
        <v>73</v>
      </c>
      <c r="AY128" s="169" t="s">
        <v>111</v>
      </c>
      <c r="BK128" s="178">
        <f>BK129+BK169</f>
        <v>0</v>
      </c>
    </row>
    <row r="129" s="12" customFormat="1" ht="22.8" customHeight="1">
      <c r="A129" s="12"/>
      <c r="B129" s="168"/>
      <c r="C129" s="12"/>
      <c r="D129" s="169" t="s">
        <v>72</v>
      </c>
      <c r="E129" s="179" t="s">
        <v>124</v>
      </c>
      <c r="F129" s="179" t="s">
        <v>125</v>
      </c>
      <c r="G129" s="12"/>
      <c r="H129" s="12"/>
      <c r="I129" s="171"/>
      <c r="J129" s="180">
        <f>BK129</f>
        <v>0</v>
      </c>
      <c r="K129" s="12"/>
      <c r="L129" s="168"/>
      <c r="M129" s="173"/>
      <c r="N129" s="174"/>
      <c r="O129" s="174"/>
      <c r="P129" s="175">
        <f>SUM(P130:P168)</f>
        <v>0</v>
      </c>
      <c r="Q129" s="174"/>
      <c r="R129" s="175">
        <f>SUM(R130:R168)</f>
        <v>4.6426000000000016</v>
      </c>
      <c r="S129" s="174"/>
      <c r="T129" s="176">
        <f>SUM(T130:T168)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169" t="s">
        <v>123</v>
      </c>
      <c r="AT129" s="177" t="s">
        <v>72</v>
      </c>
      <c r="AU129" s="177" t="s">
        <v>78</v>
      </c>
      <c r="AY129" s="169" t="s">
        <v>111</v>
      </c>
      <c r="BK129" s="178">
        <f>SUM(BK130:BK168)</f>
        <v>0</v>
      </c>
    </row>
    <row r="130" s="2" customFormat="1" ht="24" customHeight="1">
      <c r="A130" s="34"/>
      <c r="B130" s="181"/>
      <c r="C130" s="182" t="s">
        <v>123</v>
      </c>
      <c r="D130" s="182" t="s">
        <v>114</v>
      </c>
      <c r="E130" s="183" t="s">
        <v>126</v>
      </c>
      <c r="F130" s="184" t="s">
        <v>127</v>
      </c>
      <c r="G130" s="185" t="s">
        <v>128</v>
      </c>
      <c r="H130" s="186">
        <v>590</v>
      </c>
      <c r="I130" s="187"/>
      <c r="J130" s="186">
        <f>ROUND(I130*H130,3)</f>
        <v>0</v>
      </c>
      <c r="K130" s="188"/>
      <c r="L130" s="35"/>
      <c r="M130" s="189" t="s">
        <v>1</v>
      </c>
      <c r="N130" s="190" t="s">
        <v>39</v>
      </c>
      <c r="O130" s="73"/>
      <c r="P130" s="191">
        <f>O130*H130</f>
        <v>0</v>
      </c>
      <c r="Q130" s="191">
        <v>0</v>
      </c>
      <c r="R130" s="191">
        <f>Q130*H130</f>
        <v>0</v>
      </c>
      <c r="S130" s="191">
        <v>0</v>
      </c>
      <c r="T130" s="192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3" t="s">
        <v>129</v>
      </c>
      <c r="AT130" s="193" t="s">
        <v>114</v>
      </c>
      <c r="AU130" s="193" t="s">
        <v>112</v>
      </c>
      <c r="AY130" s="15" t="s">
        <v>111</v>
      </c>
      <c r="BE130" s="194">
        <f>IF(N130="základná",J130,0)</f>
        <v>0</v>
      </c>
      <c r="BF130" s="194">
        <f>IF(N130="znížená",J130,0)</f>
        <v>0</v>
      </c>
      <c r="BG130" s="194">
        <f>IF(N130="zákl. prenesená",J130,0)</f>
        <v>0</v>
      </c>
      <c r="BH130" s="194">
        <f>IF(N130="zníž. prenesená",J130,0)</f>
        <v>0</v>
      </c>
      <c r="BI130" s="194">
        <f>IF(N130="nulová",J130,0)</f>
        <v>0</v>
      </c>
      <c r="BJ130" s="15" t="s">
        <v>112</v>
      </c>
      <c r="BK130" s="195">
        <f>ROUND(I130*H130,3)</f>
        <v>0</v>
      </c>
      <c r="BL130" s="15" t="s">
        <v>129</v>
      </c>
      <c r="BM130" s="193" t="s">
        <v>130</v>
      </c>
    </row>
    <row r="131" s="2" customFormat="1" ht="16.5" customHeight="1">
      <c r="A131" s="34"/>
      <c r="B131" s="181"/>
      <c r="C131" s="196" t="s">
        <v>118</v>
      </c>
      <c r="D131" s="196" t="s">
        <v>121</v>
      </c>
      <c r="E131" s="197" t="s">
        <v>131</v>
      </c>
      <c r="F131" s="198" t="s">
        <v>132</v>
      </c>
      <c r="G131" s="199" t="s">
        <v>128</v>
      </c>
      <c r="H131" s="200">
        <v>590</v>
      </c>
      <c r="I131" s="201"/>
      <c r="J131" s="200">
        <f>ROUND(I131*H131,3)</f>
        <v>0</v>
      </c>
      <c r="K131" s="202"/>
      <c r="L131" s="203"/>
      <c r="M131" s="204" t="s">
        <v>1</v>
      </c>
      <c r="N131" s="205" t="s">
        <v>39</v>
      </c>
      <c r="O131" s="73"/>
      <c r="P131" s="191">
        <f>O131*H131</f>
        <v>0</v>
      </c>
      <c r="Q131" s="191">
        <v>0.00089999999999999998</v>
      </c>
      <c r="R131" s="191">
        <f>Q131*H131</f>
        <v>0.53100000000000003</v>
      </c>
      <c r="S131" s="191">
        <v>0</v>
      </c>
      <c r="T131" s="192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3" t="s">
        <v>133</v>
      </c>
      <c r="AT131" s="193" t="s">
        <v>121</v>
      </c>
      <c r="AU131" s="193" t="s">
        <v>112</v>
      </c>
      <c r="AY131" s="15" t="s">
        <v>111</v>
      </c>
      <c r="BE131" s="194">
        <f>IF(N131="základná",J131,0)</f>
        <v>0</v>
      </c>
      <c r="BF131" s="194">
        <f>IF(N131="znížená",J131,0)</f>
        <v>0</v>
      </c>
      <c r="BG131" s="194">
        <f>IF(N131="zákl. prenesená",J131,0)</f>
        <v>0</v>
      </c>
      <c r="BH131" s="194">
        <f>IF(N131="zníž. prenesená",J131,0)</f>
        <v>0</v>
      </c>
      <c r="BI131" s="194">
        <f>IF(N131="nulová",J131,0)</f>
        <v>0</v>
      </c>
      <c r="BJ131" s="15" t="s">
        <v>112</v>
      </c>
      <c r="BK131" s="195">
        <f>ROUND(I131*H131,3)</f>
        <v>0</v>
      </c>
      <c r="BL131" s="15" t="s">
        <v>129</v>
      </c>
      <c r="BM131" s="193" t="s">
        <v>134</v>
      </c>
    </row>
    <row r="132" s="2" customFormat="1" ht="24" customHeight="1">
      <c r="A132" s="34"/>
      <c r="B132" s="181"/>
      <c r="C132" s="182" t="s">
        <v>135</v>
      </c>
      <c r="D132" s="182" t="s">
        <v>114</v>
      </c>
      <c r="E132" s="183" t="s">
        <v>136</v>
      </c>
      <c r="F132" s="184" t="s">
        <v>137</v>
      </c>
      <c r="G132" s="185" t="s">
        <v>138</v>
      </c>
      <c r="H132" s="186">
        <v>16</v>
      </c>
      <c r="I132" s="187"/>
      <c r="J132" s="186">
        <f>ROUND(I132*H132,3)</f>
        <v>0</v>
      </c>
      <c r="K132" s="188"/>
      <c r="L132" s="35"/>
      <c r="M132" s="189" t="s">
        <v>1</v>
      </c>
      <c r="N132" s="190" t="s">
        <v>39</v>
      </c>
      <c r="O132" s="73"/>
      <c r="P132" s="191">
        <f>O132*H132</f>
        <v>0</v>
      </c>
      <c r="Q132" s="191">
        <v>0</v>
      </c>
      <c r="R132" s="191">
        <f>Q132*H132</f>
        <v>0</v>
      </c>
      <c r="S132" s="191">
        <v>0</v>
      </c>
      <c r="T132" s="192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3" t="s">
        <v>129</v>
      </c>
      <c r="AT132" s="193" t="s">
        <v>114</v>
      </c>
      <c r="AU132" s="193" t="s">
        <v>112</v>
      </c>
      <c r="AY132" s="15" t="s">
        <v>111</v>
      </c>
      <c r="BE132" s="194">
        <f>IF(N132="základná",J132,0)</f>
        <v>0</v>
      </c>
      <c r="BF132" s="194">
        <f>IF(N132="znížená",J132,0)</f>
        <v>0</v>
      </c>
      <c r="BG132" s="194">
        <f>IF(N132="zákl. prenesená",J132,0)</f>
        <v>0</v>
      </c>
      <c r="BH132" s="194">
        <f>IF(N132="zníž. prenesená",J132,0)</f>
        <v>0</v>
      </c>
      <c r="BI132" s="194">
        <f>IF(N132="nulová",J132,0)</f>
        <v>0</v>
      </c>
      <c r="BJ132" s="15" t="s">
        <v>112</v>
      </c>
      <c r="BK132" s="195">
        <f>ROUND(I132*H132,3)</f>
        <v>0</v>
      </c>
      <c r="BL132" s="15" t="s">
        <v>129</v>
      </c>
      <c r="BM132" s="193" t="s">
        <v>139</v>
      </c>
    </row>
    <row r="133" s="2" customFormat="1" ht="16.5" customHeight="1">
      <c r="A133" s="34"/>
      <c r="B133" s="181"/>
      <c r="C133" s="196" t="s">
        <v>130</v>
      </c>
      <c r="D133" s="196" t="s">
        <v>121</v>
      </c>
      <c r="E133" s="197" t="s">
        <v>140</v>
      </c>
      <c r="F133" s="198" t="s">
        <v>141</v>
      </c>
      <c r="G133" s="199" t="s">
        <v>138</v>
      </c>
      <c r="H133" s="200">
        <v>16</v>
      </c>
      <c r="I133" s="201"/>
      <c r="J133" s="200">
        <f>ROUND(I133*H133,3)</f>
        <v>0</v>
      </c>
      <c r="K133" s="202"/>
      <c r="L133" s="203"/>
      <c r="M133" s="204" t="s">
        <v>1</v>
      </c>
      <c r="N133" s="205" t="s">
        <v>39</v>
      </c>
      <c r="O133" s="73"/>
      <c r="P133" s="191">
        <f>O133*H133</f>
        <v>0</v>
      </c>
      <c r="Q133" s="191">
        <v>0.17397000000000001</v>
      </c>
      <c r="R133" s="191">
        <f>Q133*H133</f>
        <v>2.7835200000000002</v>
      </c>
      <c r="S133" s="191">
        <v>0</v>
      </c>
      <c r="T133" s="192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3" t="s">
        <v>133</v>
      </c>
      <c r="AT133" s="193" t="s">
        <v>121</v>
      </c>
      <c r="AU133" s="193" t="s">
        <v>112</v>
      </c>
      <c r="AY133" s="15" t="s">
        <v>111</v>
      </c>
      <c r="BE133" s="194">
        <f>IF(N133="základná",J133,0)</f>
        <v>0</v>
      </c>
      <c r="BF133" s="194">
        <f>IF(N133="znížená",J133,0)</f>
        <v>0</v>
      </c>
      <c r="BG133" s="194">
        <f>IF(N133="zákl. prenesená",J133,0)</f>
        <v>0</v>
      </c>
      <c r="BH133" s="194">
        <f>IF(N133="zníž. prenesená",J133,0)</f>
        <v>0</v>
      </c>
      <c r="BI133" s="194">
        <f>IF(N133="nulová",J133,0)</f>
        <v>0</v>
      </c>
      <c r="BJ133" s="15" t="s">
        <v>112</v>
      </c>
      <c r="BK133" s="195">
        <f>ROUND(I133*H133,3)</f>
        <v>0</v>
      </c>
      <c r="BL133" s="15" t="s">
        <v>129</v>
      </c>
      <c r="BM133" s="193" t="s">
        <v>142</v>
      </c>
    </row>
    <row r="134" s="2" customFormat="1" ht="16.5" customHeight="1">
      <c r="A134" s="34"/>
      <c r="B134" s="181"/>
      <c r="C134" s="196" t="s">
        <v>143</v>
      </c>
      <c r="D134" s="196" t="s">
        <v>121</v>
      </c>
      <c r="E134" s="197" t="s">
        <v>144</v>
      </c>
      <c r="F134" s="198" t="s">
        <v>145</v>
      </c>
      <c r="G134" s="199" t="s">
        <v>138</v>
      </c>
      <c r="H134" s="200">
        <v>16</v>
      </c>
      <c r="I134" s="201"/>
      <c r="J134" s="200">
        <f>ROUND(I134*H134,3)</f>
        <v>0</v>
      </c>
      <c r="K134" s="202"/>
      <c r="L134" s="203"/>
      <c r="M134" s="204" t="s">
        <v>1</v>
      </c>
      <c r="N134" s="205" t="s">
        <v>39</v>
      </c>
      <c r="O134" s="73"/>
      <c r="P134" s="191">
        <f>O134*H134</f>
        <v>0</v>
      </c>
      <c r="Q134" s="191">
        <v>0</v>
      </c>
      <c r="R134" s="191">
        <f>Q134*H134</f>
        <v>0</v>
      </c>
      <c r="S134" s="191">
        <v>0</v>
      </c>
      <c r="T134" s="192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3" t="s">
        <v>133</v>
      </c>
      <c r="AT134" s="193" t="s">
        <v>121</v>
      </c>
      <c r="AU134" s="193" t="s">
        <v>112</v>
      </c>
      <c r="AY134" s="15" t="s">
        <v>111</v>
      </c>
      <c r="BE134" s="194">
        <f>IF(N134="základná",J134,0)</f>
        <v>0</v>
      </c>
      <c r="BF134" s="194">
        <f>IF(N134="znížená",J134,0)</f>
        <v>0</v>
      </c>
      <c r="BG134" s="194">
        <f>IF(N134="zákl. prenesená",J134,0)</f>
        <v>0</v>
      </c>
      <c r="BH134" s="194">
        <f>IF(N134="zníž. prenesená",J134,0)</f>
        <v>0</v>
      </c>
      <c r="BI134" s="194">
        <f>IF(N134="nulová",J134,0)</f>
        <v>0</v>
      </c>
      <c r="BJ134" s="15" t="s">
        <v>112</v>
      </c>
      <c r="BK134" s="195">
        <f>ROUND(I134*H134,3)</f>
        <v>0</v>
      </c>
      <c r="BL134" s="15" t="s">
        <v>129</v>
      </c>
      <c r="BM134" s="193" t="s">
        <v>146</v>
      </c>
    </row>
    <row r="135" s="2" customFormat="1" ht="24" customHeight="1">
      <c r="A135" s="34"/>
      <c r="B135" s="181"/>
      <c r="C135" s="182" t="s">
        <v>134</v>
      </c>
      <c r="D135" s="182" t="s">
        <v>114</v>
      </c>
      <c r="E135" s="183" t="s">
        <v>147</v>
      </c>
      <c r="F135" s="184" t="s">
        <v>148</v>
      </c>
      <c r="G135" s="185" t="s">
        <v>138</v>
      </c>
      <c r="H135" s="186">
        <v>32</v>
      </c>
      <c r="I135" s="187"/>
      <c r="J135" s="186">
        <f>ROUND(I135*H135,3)</f>
        <v>0</v>
      </c>
      <c r="K135" s="188"/>
      <c r="L135" s="35"/>
      <c r="M135" s="189" t="s">
        <v>1</v>
      </c>
      <c r="N135" s="190" t="s">
        <v>39</v>
      </c>
      <c r="O135" s="73"/>
      <c r="P135" s="191">
        <f>O135*H135</f>
        <v>0</v>
      </c>
      <c r="Q135" s="191">
        <v>0</v>
      </c>
      <c r="R135" s="191">
        <f>Q135*H135</f>
        <v>0</v>
      </c>
      <c r="S135" s="191">
        <v>0</v>
      </c>
      <c r="T135" s="192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3" t="s">
        <v>129</v>
      </c>
      <c r="AT135" s="193" t="s">
        <v>114</v>
      </c>
      <c r="AU135" s="193" t="s">
        <v>112</v>
      </c>
      <c r="AY135" s="15" t="s">
        <v>111</v>
      </c>
      <c r="BE135" s="194">
        <f>IF(N135="základná",J135,0)</f>
        <v>0</v>
      </c>
      <c r="BF135" s="194">
        <f>IF(N135="znížená",J135,0)</f>
        <v>0</v>
      </c>
      <c r="BG135" s="194">
        <f>IF(N135="zákl. prenesená",J135,0)</f>
        <v>0</v>
      </c>
      <c r="BH135" s="194">
        <f>IF(N135="zníž. prenesená",J135,0)</f>
        <v>0</v>
      </c>
      <c r="BI135" s="194">
        <f>IF(N135="nulová",J135,0)</f>
        <v>0</v>
      </c>
      <c r="BJ135" s="15" t="s">
        <v>112</v>
      </c>
      <c r="BK135" s="195">
        <f>ROUND(I135*H135,3)</f>
        <v>0</v>
      </c>
      <c r="BL135" s="15" t="s">
        <v>129</v>
      </c>
      <c r="BM135" s="193" t="s">
        <v>149</v>
      </c>
    </row>
    <row r="136" s="2" customFormat="1" ht="24" customHeight="1">
      <c r="A136" s="34"/>
      <c r="B136" s="181"/>
      <c r="C136" s="196" t="s">
        <v>150</v>
      </c>
      <c r="D136" s="196" t="s">
        <v>121</v>
      </c>
      <c r="E136" s="197" t="s">
        <v>151</v>
      </c>
      <c r="F136" s="198" t="s">
        <v>152</v>
      </c>
      <c r="G136" s="199" t="s">
        <v>138</v>
      </c>
      <c r="H136" s="200">
        <v>32</v>
      </c>
      <c r="I136" s="201"/>
      <c r="J136" s="200">
        <f>ROUND(I136*H136,3)</f>
        <v>0</v>
      </c>
      <c r="K136" s="202"/>
      <c r="L136" s="203"/>
      <c r="M136" s="204" t="s">
        <v>1</v>
      </c>
      <c r="N136" s="205" t="s">
        <v>39</v>
      </c>
      <c r="O136" s="73"/>
      <c r="P136" s="191">
        <f>O136*H136</f>
        <v>0</v>
      </c>
      <c r="Q136" s="191">
        <v>6.0000000000000002E-05</v>
      </c>
      <c r="R136" s="191">
        <f>Q136*H136</f>
        <v>0.0019200000000000001</v>
      </c>
      <c r="S136" s="191">
        <v>0</v>
      </c>
      <c r="T136" s="192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3" t="s">
        <v>133</v>
      </c>
      <c r="AT136" s="193" t="s">
        <v>121</v>
      </c>
      <c r="AU136" s="193" t="s">
        <v>112</v>
      </c>
      <c r="AY136" s="15" t="s">
        <v>111</v>
      </c>
      <c r="BE136" s="194">
        <f>IF(N136="základná",J136,0)</f>
        <v>0</v>
      </c>
      <c r="BF136" s="194">
        <f>IF(N136="znížená",J136,0)</f>
        <v>0</v>
      </c>
      <c r="BG136" s="194">
        <f>IF(N136="zákl. prenesená",J136,0)</f>
        <v>0</v>
      </c>
      <c r="BH136" s="194">
        <f>IF(N136="zníž. prenesená",J136,0)</f>
        <v>0</v>
      </c>
      <c r="BI136" s="194">
        <f>IF(N136="nulová",J136,0)</f>
        <v>0</v>
      </c>
      <c r="BJ136" s="15" t="s">
        <v>112</v>
      </c>
      <c r="BK136" s="195">
        <f>ROUND(I136*H136,3)</f>
        <v>0</v>
      </c>
      <c r="BL136" s="15" t="s">
        <v>129</v>
      </c>
      <c r="BM136" s="193" t="s">
        <v>153</v>
      </c>
    </row>
    <row r="137" s="2" customFormat="1" ht="24" customHeight="1">
      <c r="A137" s="34"/>
      <c r="B137" s="181"/>
      <c r="C137" s="182" t="s">
        <v>139</v>
      </c>
      <c r="D137" s="182" t="s">
        <v>114</v>
      </c>
      <c r="E137" s="183" t="s">
        <v>154</v>
      </c>
      <c r="F137" s="184" t="s">
        <v>155</v>
      </c>
      <c r="G137" s="185" t="s">
        <v>128</v>
      </c>
      <c r="H137" s="186">
        <v>72</v>
      </c>
      <c r="I137" s="187"/>
      <c r="J137" s="186">
        <f>ROUND(I137*H137,3)</f>
        <v>0</v>
      </c>
      <c r="K137" s="188"/>
      <c r="L137" s="35"/>
      <c r="M137" s="189" t="s">
        <v>1</v>
      </c>
      <c r="N137" s="190" t="s">
        <v>39</v>
      </c>
      <c r="O137" s="73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3" t="s">
        <v>129</v>
      </c>
      <c r="AT137" s="193" t="s">
        <v>114</v>
      </c>
      <c r="AU137" s="193" t="s">
        <v>112</v>
      </c>
      <c r="AY137" s="15" t="s">
        <v>111</v>
      </c>
      <c r="BE137" s="194">
        <f>IF(N137="základná",J137,0)</f>
        <v>0</v>
      </c>
      <c r="BF137" s="194">
        <f>IF(N137="znížená",J137,0)</f>
        <v>0</v>
      </c>
      <c r="BG137" s="194">
        <f>IF(N137="zákl. prenesená",J137,0)</f>
        <v>0</v>
      </c>
      <c r="BH137" s="194">
        <f>IF(N137="zníž. prenesená",J137,0)</f>
        <v>0</v>
      </c>
      <c r="BI137" s="194">
        <f>IF(N137="nulová",J137,0)</f>
        <v>0</v>
      </c>
      <c r="BJ137" s="15" t="s">
        <v>112</v>
      </c>
      <c r="BK137" s="195">
        <f>ROUND(I137*H137,3)</f>
        <v>0</v>
      </c>
      <c r="BL137" s="15" t="s">
        <v>129</v>
      </c>
      <c r="BM137" s="193" t="s">
        <v>7</v>
      </c>
    </row>
    <row r="138" s="2" customFormat="1" ht="16.5" customHeight="1">
      <c r="A138" s="34"/>
      <c r="B138" s="181"/>
      <c r="C138" s="196" t="s">
        <v>156</v>
      </c>
      <c r="D138" s="196" t="s">
        <v>121</v>
      </c>
      <c r="E138" s="197" t="s">
        <v>157</v>
      </c>
      <c r="F138" s="198" t="s">
        <v>158</v>
      </c>
      <c r="G138" s="199" t="s">
        <v>128</v>
      </c>
      <c r="H138" s="200">
        <v>72</v>
      </c>
      <c r="I138" s="201"/>
      <c r="J138" s="200">
        <f>ROUND(I138*H138,3)</f>
        <v>0</v>
      </c>
      <c r="K138" s="202"/>
      <c r="L138" s="203"/>
      <c r="M138" s="204" t="s">
        <v>1</v>
      </c>
      <c r="N138" s="205" t="s">
        <v>39</v>
      </c>
      <c r="O138" s="73"/>
      <c r="P138" s="191">
        <f>O138*H138</f>
        <v>0</v>
      </c>
      <c r="Q138" s="191">
        <v>0.0022699999999999999</v>
      </c>
      <c r="R138" s="191">
        <f>Q138*H138</f>
        <v>0.16344</v>
      </c>
      <c r="S138" s="191">
        <v>0</v>
      </c>
      <c r="T138" s="192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3" t="s">
        <v>133</v>
      </c>
      <c r="AT138" s="193" t="s">
        <v>121</v>
      </c>
      <c r="AU138" s="193" t="s">
        <v>112</v>
      </c>
      <c r="AY138" s="15" t="s">
        <v>111</v>
      </c>
      <c r="BE138" s="194">
        <f>IF(N138="základná",J138,0)</f>
        <v>0</v>
      </c>
      <c r="BF138" s="194">
        <f>IF(N138="znížená",J138,0)</f>
        <v>0</v>
      </c>
      <c r="BG138" s="194">
        <f>IF(N138="zákl. prenesená",J138,0)</f>
        <v>0</v>
      </c>
      <c r="BH138" s="194">
        <f>IF(N138="zníž. prenesená",J138,0)</f>
        <v>0</v>
      </c>
      <c r="BI138" s="194">
        <f>IF(N138="nulová",J138,0)</f>
        <v>0</v>
      </c>
      <c r="BJ138" s="15" t="s">
        <v>112</v>
      </c>
      <c r="BK138" s="195">
        <f>ROUND(I138*H138,3)</f>
        <v>0</v>
      </c>
      <c r="BL138" s="15" t="s">
        <v>129</v>
      </c>
      <c r="BM138" s="193" t="s">
        <v>159</v>
      </c>
    </row>
    <row r="139" s="2" customFormat="1" ht="24" customHeight="1">
      <c r="A139" s="34"/>
      <c r="B139" s="181"/>
      <c r="C139" s="182" t="s">
        <v>142</v>
      </c>
      <c r="D139" s="182" t="s">
        <v>114</v>
      </c>
      <c r="E139" s="183" t="s">
        <v>160</v>
      </c>
      <c r="F139" s="184" t="s">
        <v>161</v>
      </c>
      <c r="G139" s="185" t="s">
        <v>138</v>
      </c>
      <c r="H139" s="186">
        <v>16</v>
      </c>
      <c r="I139" s="187"/>
      <c r="J139" s="186">
        <f>ROUND(I139*H139,3)</f>
        <v>0</v>
      </c>
      <c r="K139" s="188"/>
      <c r="L139" s="35"/>
      <c r="M139" s="189" t="s">
        <v>1</v>
      </c>
      <c r="N139" s="190" t="s">
        <v>39</v>
      </c>
      <c r="O139" s="73"/>
      <c r="P139" s="191">
        <f>O139*H139</f>
        <v>0</v>
      </c>
      <c r="Q139" s="191">
        <v>0</v>
      </c>
      <c r="R139" s="191">
        <f>Q139*H139</f>
        <v>0</v>
      </c>
      <c r="S139" s="191">
        <v>0</v>
      </c>
      <c r="T139" s="19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3" t="s">
        <v>129</v>
      </c>
      <c r="AT139" s="193" t="s">
        <v>114</v>
      </c>
      <c r="AU139" s="193" t="s">
        <v>112</v>
      </c>
      <c r="AY139" s="15" t="s">
        <v>111</v>
      </c>
      <c r="BE139" s="194">
        <f>IF(N139="základná",J139,0)</f>
        <v>0</v>
      </c>
      <c r="BF139" s="194">
        <f>IF(N139="znížená",J139,0)</f>
        <v>0</v>
      </c>
      <c r="BG139" s="194">
        <f>IF(N139="zákl. prenesená",J139,0)</f>
        <v>0</v>
      </c>
      <c r="BH139" s="194">
        <f>IF(N139="zníž. prenesená",J139,0)</f>
        <v>0</v>
      </c>
      <c r="BI139" s="194">
        <f>IF(N139="nulová",J139,0)</f>
        <v>0</v>
      </c>
      <c r="BJ139" s="15" t="s">
        <v>112</v>
      </c>
      <c r="BK139" s="195">
        <f>ROUND(I139*H139,3)</f>
        <v>0</v>
      </c>
      <c r="BL139" s="15" t="s">
        <v>129</v>
      </c>
      <c r="BM139" s="193" t="s">
        <v>162</v>
      </c>
    </row>
    <row r="140" s="2" customFormat="1" ht="16.5" customHeight="1">
      <c r="A140" s="34"/>
      <c r="B140" s="181"/>
      <c r="C140" s="196" t="s">
        <v>163</v>
      </c>
      <c r="D140" s="196" t="s">
        <v>121</v>
      </c>
      <c r="E140" s="197" t="s">
        <v>164</v>
      </c>
      <c r="F140" s="198" t="s">
        <v>165</v>
      </c>
      <c r="G140" s="199" t="s">
        <v>138</v>
      </c>
      <c r="H140" s="200">
        <v>16</v>
      </c>
      <c r="I140" s="201"/>
      <c r="J140" s="200">
        <f>ROUND(I140*H140,3)</f>
        <v>0</v>
      </c>
      <c r="K140" s="202"/>
      <c r="L140" s="203"/>
      <c r="M140" s="204" t="s">
        <v>1</v>
      </c>
      <c r="N140" s="205" t="s">
        <v>39</v>
      </c>
      <c r="O140" s="73"/>
      <c r="P140" s="191">
        <f>O140*H140</f>
        <v>0</v>
      </c>
      <c r="Q140" s="191">
        <v>6.0000000000000002E-05</v>
      </c>
      <c r="R140" s="191">
        <f>Q140*H140</f>
        <v>0.00096000000000000002</v>
      </c>
      <c r="S140" s="191">
        <v>0</v>
      </c>
      <c r="T140" s="19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3" t="s">
        <v>133</v>
      </c>
      <c r="AT140" s="193" t="s">
        <v>121</v>
      </c>
      <c r="AU140" s="193" t="s">
        <v>112</v>
      </c>
      <c r="AY140" s="15" t="s">
        <v>111</v>
      </c>
      <c r="BE140" s="194">
        <f>IF(N140="základná",J140,0)</f>
        <v>0</v>
      </c>
      <c r="BF140" s="194">
        <f>IF(N140="znížená",J140,0)</f>
        <v>0</v>
      </c>
      <c r="BG140" s="194">
        <f>IF(N140="zákl. prenesená",J140,0)</f>
        <v>0</v>
      </c>
      <c r="BH140" s="194">
        <f>IF(N140="zníž. prenesená",J140,0)</f>
        <v>0</v>
      </c>
      <c r="BI140" s="194">
        <f>IF(N140="nulová",J140,0)</f>
        <v>0</v>
      </c>
      <c r="BJ140" s="15" t="s">
        <v>112</v>
      </c>
      <c r="BK140" s="195">
        <f>ROUND(I140*H140,3)</f>
        <v>0</v>
      </c>
      <c r="BL140" s="15" t="s">
        <v>129</v>
      </c>
      <c r="BM140" s="193" t="s">
        <v>166</v>
      </c>
    </row>
    <row r="141" s="2" customFormat="1" ht="24" customHeight="1">
      <c r="A141" s="34"/>
      <c r="B141" s="181"/>
      <c r="C141" s="182" t="s">
        <v>146</v>
      </c>
      <c r="D141" s="182" t="s">
        <v>114</v>
      </c>
      <c r="E141" s="183" t="s">
        <v>167</v>
      </c>
      <c r="F141" s="184" t="s">
        <v>168</v>
      </c>
      <c r="G141" s="185" t="s">
        <v>138</v>
      </c>
      <c r="H141" s="186">
        <v>16</v>
      </c>
      <c r="I141" s="187"/>
      <c r="J141" s="186">
        <f>ROUND(I141*H141,3)</f>
        <v>0</v>
      </c>
      <c r="K141" s="188"/>
      <c r="L141" s="35"/>
      <c r="M141" s="189" t="s">
        <v>1</v>
      </c>
      <c r="N141" s="190" t="s">
        <v>39</v>
      </c>
      <c r="O141" s="73"/>
      <c r="P141" s="191">
        <f>O141*H141</f>
        <v>0</v>
      </c>
      <c r="Q141" s="191">
        <v>0</v>
      </c>
      <c r="R141" s="191">
        <f>Q141*H141</f>
        <v>0</v>
      </c>
      <c r="S141" s="191">
        <v>0</v>
      </c>
      <c r="T141" s="19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3" t="s">
        <v>129</v>
      </c>
      <c r="AT141" s="193" t="s">
        <v>114</v>
      </c>
      <c r="AU141" s="193" t="s">
        <v>112</v>
      </c>
      <c r="AY141" s="15" t="s">
        <v>111</v>
      </c>
      <c r="BE141" s="194">
        <f>IF(N141="základná",J141,0)</f>
        <v>0</v>
      </c>
      <c r="BF141" s="194">
        <f>IF(N141="znížená",J141,0)</f>
        <v>0</v>
      </c>
      <c r="BG141" s="194">
        <f>IF(N141="zákl. prenesená",J141,0)</f>
        <v>0</v>
      </c>
      <c r="BH141" s="194">
        <f>IF(N141="zníž. prenesená",J141,0)</f>
        <v>0</v>
      </c>
      <c r="BI141" s="194">
        <f>IF(N141="nulová",J141,0)</f>
        <v>0</v>
      </c>
      <c r="BJ141" s="15" t="s">
        <v>112</v>
      </c>
      <c r="BK141" s="195">
        <f>ROUND(I141*H141,3)</f>
        <v>0</v>
      </c>
      <c r="BL141" s="15" t="s">
        <v>129</v>
      </c>
      <c r="BM141" s="193" t="s">
        <v>169</v>
      </c>
    </row>
    <row r="142" s="2" customFormat="1" ht="16.5" customHeight="1">
      <c r="A142" s="34"/>
      <c r="B142" s="181"/>
      <c r="C142" s="196" t="s">
        <v>170</v>
      </c>
      <c r="D142" s="196" t="s">
        <v>121</v>
      </c>
      <c r="E142" s="197" t="s">
        <v>171</v>
      </c>
      <c r="F142" s="198" t="s">
        <v>172</v>
      </c>
      <c r="G142" s="199" t="s">
        <v>138</v>
      </c>
      <c r="H142" s="200">
        <v>16</v>
      </c>
      <c r="I142" s="201"/>
      <c r="J142" s="200">
        <f>ROUND(I142*H142,3)</f>
        <v>0</v>
      </c>
      <c r="K142" s="202"/>
      <c r="L142" s="203"/>
      <c r="M142" s="204" t="s">
        <v>1</v>
      </c>
      <c r="N142" s="205" t="s">
        <v>39</v>
      </c>
      <c r="O142" s="73"/>
      <c r="P142" s="191">
        <f>O142*H142</f>
        <v>0</v>
      </c>
      <c r="Q142" s="191">
        <v>0</v>
      </c>
      <c r="R142" s="191">
        <f>Q142*H142</f>
        <v>0</v>
      </c>
      <c r="S142" s="191">
        <v>0</v>
      </c>
      <c r="T142" s="19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3" t="s">
        <v>133</v>
      </c>
      <c r="AT142" s="193" t="s">
        <v>121</v>
      </c>
      <c r="AU142" s="193" t="s">
        <v>112</v>
      </c>
      <c r="AY142" s="15" t="s">
        <v>111</v>
      </c>
      <c r="BE142" s="194">
        <f>IF(N142="základná",J142,0)</f>
        <v>0</v>
      </c>
      <c r="BF142" s="194">
        <f>IF(N142="znížená",J142,0)</f>
        <v>0</v>
      </c>
      <c r="BG142" s="194">
        <f>IF(N142="zákl. prenesená",J142,0)</f>
        <v>0</v>
      </c>
      <c r="BH142" s="194">
        <f>IF(N142="zníž. prenesená",J142,0)</f>
        <v>0</v>
      </c>
      <c r="BI142" s="194">
        <f>IF(N142="nulová",J142,0)</f>
        <v>0</v>
      </c>
      <c r="BJ142" s="15" t="s">
        <v>112</v>
      </c>
      <c r="BK142" s="195">
        <f>ROUND(I142*H142,3)</f>
        <v>0</v>
      </c>
      <c r="BL142" s="15" t="s">
        <v>129</v>
      </c>
      <c r="BM142" s="193" t="s">
        <v>173</v>
      </c>
    </row>
    <row r="143" s="2" customFormat="1" ht="24" customHeight="1">
      <c r="A143" s="34"/>
      <c r="B143" s="181"/>
      <c r="C143" s="182" t="s">
        <v>149</v>
      </c>
      <c r="D143" s="182" t="s">
        <v>114</v>
      </c>
      <c r="E143" s="183" t="s">
        <v>174</v>
      </c>
      <c r="F143" s="184" t="s">
        <v>175</v>
      </c>
      <c r="G143" s="185" t="s">
        <v>138</v>
      </c>
      <c r="H143" s="186">
        <v>16</v>
      </c>
      <c r="I143" s="187"/>
      <c r="J143" s="186">
        <f>ROUND(I143*H143,3)</f>
        <v>0</v>
      </c>
      <c r="K143" s="188"/>
      <c r="L143" s="35"/>
      <c r="M143" s="189" t="s">
        <v>1</v>
      </c>
      <c r="N143" s="190" t="s">
        <v>39</v>
      </c>
      <c r="O143" s="73"/>
      <c r="P143" s="191">
        <f>O143*H143</f>
        <v>0</v>
      </c>
      <c r="Q143" s="191">
        <v>0</v>
      </c>
      <c r="R143" s="191">
        <f>Q143*H143</f>
        <v>0</v>
      </c>
      <c r="S143" s="191">
        <v>0</v>
      </c>
      <c r="T143" s="19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3" t="s">
        <v>129</v>
      </c>
      <c r="AT143" s="193" t="s">
        <v>114</v>
      </c>
      <c r="AU143" s="193" t="s">
        <v>112</v>
      </c>
      <c r="AY143" s="15" t="s">
        <v>111</v>
      </c>
      <c r="BE143" s="194">
        <f>IF(N143="základná",J143,0)</f>
        <v>0</v>
      </c>
      <c r="BF143" s="194">
        <f>IF(N143="znížená",J143,0)</f>
        <v>0</v>
      </c>
      <c r="BG143" s="194">
        <f>IF(N143="zákl. prenesená",J143,0)</f>
        <v>0</v>
      </c>
      <c r="BH143" s="194">
        <f>IF(N143="zníž. prenesená",J143,0)</f>
        <v>0</v>
      </c>
      <c r="BI143" s="194">
        <f>IF(N143="nulová",J143,0)</f>
        <v>0</v>
      </c>
      <c r="BJ143" s="15" t="s">
        <v>112</v>
      </c>
      <c r="BK143" s="195">
        <f>ROUND(I143*H143,3)</f>
        <v>0</v>
      </c>
      <c r="BL143" s="15" t="s">
        <v>129</v>
      </c>
      <c r="BM143" s="193" t="s">
        <v>176</v>
      </c>
    </row>
    <row r="144" s="2" customFormat="1" ht="16.5" customHeight="1">
      <c r="A144" s="34"/>
      <c r="B144" s="181"/>
      <c r="C144" s="196" t="s">
        <v>177</v>
      </c>
      <c r="D144" s="196" t="s">
        <v>121</v>
      </c>
      <c r="E144" s="197" t="s">
        <v>178</v>
      </c>
      <c r="F144" s="198" t="s">
        <v>179</v>
      </c>
      <c r="G144" s="199" t="s">
        <v>138</v>
      </c>
      <c r="H144" s="200">
        <v>16</v>
      </c>
      <c r="I144" s="201"/>
      <c r="J144" s="200">
        <f>ROUND(I144*H144,3)</f>
        <v>0</v>
      </c>
      <c r="K144" s="202"/>
      <c r="L144" s="203"/>
      <c r="M144" s="204" t="s">
        <v>1</v>
      </c>
      <c r="N144" s="205" t="s">
        <v>39</v>
      </c>
      <c r="O144" s="73"/>
      <c r="P144" s="191">
        <f>O144*H144</f>
        <v>0</v>
      </c>
      <c r="Q144" s="191">
        <v>0</v>
      </c>
      <c r="R144" s="191">
        <f>Q144*H144</f>
        <v>0</v>
      </c>
      <c r="S144" s="191">
        <v>0</v>
      </c>
      <c r="T144" s="19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3" t="s">
        <v>133</v>
      </c>
      <c r="AT144" s="193" t="s">
        <v>121</v>
      </c>
      <c r="AU144" s="193" t="s">
        <v>112</v>
      </c>
      <c r="AY144" s="15" t="s">
        <v>111</v>
      </c>
      <c r="BE144" s="194">
        <f>IF(N144="základná",J144,0)</f>
        <v>0</v>
      </c>
      <c r="BF144" s="194">
        <f>IF(N144="znížená",J144,0)</f>
        <v>0</v>
      </c>
      <c r="BG144" s="194">
        <f>IF(N144="zákl. prenesená",J144,0)</f>
        <v>0</v>
      </c>
      <c r="BH144" s="194">
        <f>IF(N144="zníž. prenesená",J144,0)</f>
        <v>0</v>
      </c>
      <c r="BI144" s="194">
        <f>IF(N144="nulová",J144,0)</f>
        <v>0</v>
      </c>
      <c r="BJ144" s="15" t="s">
        <v>112</v>
      </c>
      <c r="BK144" s="195">
        <f>ROUND(I144*H144,3)</f>
        <v>0</v>
      </c>
      <c r="BL144" s="15" t="s">
        <v>129</v>
      </c>
      <c r="BM144" s="193" t="s">
        <v>180</v>
      </c>
    </row>
    <row r="145" s="2" customFormat="1" ht="24" customHeight="1">
      <c r="A145" s="34"/>
      <c r="B145" s="181"/>
      <c r="C145" s="182" t="s">
        <v>153</v>
      </c>
      <c r="D145" s="182" t="s">
        <v>114</v>
      </c>
      <c r="E145" s="183" t="s">
        <v>181</v>
      </c>
      <c r="F145" s="184" t="s">
        <v>182</v>
      </c>
      <c r="G145" s="185" t="s">
        <v>138</v>
      </c>
      <c r="H145" s="186">
        <v>16</v>
      </c>
      <c r="I145" s="187"/>
      <c r="J145" s="186">
        <f>ROUND(I145*H145,3)</f>
        <v>0</v>
      </c>
      <c r="K145" s="188"/>
      <c r="L145" s="35"/>
      <c r="M145" s="189" t="s">
        <v>1</v>
      </c>
      <c r="N145" s="190" t="s">
        <v>39</v>
      </c>
      <c r="O145" s="73"/>
      <c r="P145" s="191">
        <f>O145*H145</f>
        <v>0</v>
      </c>
      <c r="Q145" s="191">
        <v>0</v>
      </c>
      <c r="R145" s="191">
        <f>Q145*H145</f>
        <v>0</v>
      </c>
      <c r="S145" s="191">
        <v>0</v>
      </c>
      <c r="T145" s="19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3" t="s">
        <v>129</v>
      </c>
      <c r="AT145" s="193" t="s">
        <v>114</v>
      </c>
      <c r="AU145" s="193" t="s">
        <v>112</v>
      </c>
      <c r="AY145" s="15" t="s">
        <v>111</v>
      </c>
      <c r="BE145" s="194">
        <f>IF(N145="základná",J145,0)</f>
        <v>0</v>
      </c>
      <c r="BF145" s="194">
        <f>IF(N145="znížená",J145,0)</f>
        <v>0</v>
      </c>
      <c r="BG145" s="194">
        <f>IF(N145="zákl. prenesená",J145,0)</f>
        <v>0</v>
      </c>
      <c r="BH145" s="194">
        <f>IF(N145="zníž. prenesená",J145,0)</f>
        <v>0</v>
      </c>
      <c r="BI145" s="194">
        <f>IF(N145="nulová",J145,0)</f>
        <v>0</v>
      </c>
      <c r="BJ145" s="15" t="s">
        <v>112</v>
      </c>
      <c r="BK145" s="195">
        <f>ROUND(I145*H145,3)</f>
        <v>0</v>
      </c>
      <c r="BL145" s="15" t="s">
        <v>129</v>
      </c>
      <c r="BM145" s="193" t="s">
        <v>183</v>
      </c>
    </row>
    <row r="146" s="2" customFormat="1" ht="36" customHeight="1">
      <c r="A146" s="34"/>
      <c r="B146" s="181"/>
      <c r="C146" s="196" t="s">
        <v>184</v>
      </c>
      <c r="D146" s="196" t="s">
        <v>121</v>
      </c>
      <c r="E146" s="197" t="s">
        <v>185</v>
      </c>
      <c r="F146" s="198" t="s">
        <v>186</v>
      </c>
      <c r="G146" s="199" t="s">
        <v>138</v>
      </c>
      <c r="H146" s="200">
        <v>0</v>
      </c>
      <c r="I146" s="201"/>
      <c r="J146" s="200">
        <f>ROUND(I146*H146,3)</f>
        <v>0</v>
      </c>
      <c r="K146" s="202"/>
      <c r="L146" s="203"/>
      <c r="M146" s="204" t="s">
        <v>1</v>
      </c>
      <c r="N146" s="205" t="s">
        <v>39</v>
      </c>
      <c r="O146" s="73"/>
      <c r="P146" s="191">
        <f>O146*H146</f>
        <v>0</v>
      </c>
      <c r="Q146" s="191">
        <v>0.0048900000000000002</v>
      </c>
      <c r="R146" s="191">
        <f>Q146*H146</f>
        <v>0</v>
      </c>
      <c r="S146" s="191">
        <v>0</v>
      </c>
      <c r="T146" s="19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3" t="s">
        <v>133</v>
      </c>
      <c r="AT146" s="193" t="s">
        <v>121</v>
      </c>
      <c r="AU146" s="193" t="s">
        <v>112</v>
      </c>
      <c r="AY146" s="15" t="s">
        <v>111</v>
      </c>
      <c r="BE146" s="194">
        <f>IF(N146="základná",J146,0)</f>
        <v>0</v>
      </c>
      <c r="BF146" s="194">
        <f>IF(N146="znížená",J146,0)</f>
        <v>0</v>
      </c>
      <c r="BG146" s="194">
        <f>IF(N146="zákl. prenesená",J146,0)</f>
        <v>0</v>
      </c>
      <c r="BH146" s="194">
        <f>IF(N146="zníž. prenesená",J146,0)</f>
        <v>0</v>
      </c>
      <c r="BI146" s="194">
        <f>IF(N146="nulová",J146,0)</f>
        <v>0</v>
      </c>
      <c r="BJ146" s="15" t="s">
        <v>112</v>
      </c>
      <c r="BK146" s="195">
        <f>ROUND(I146*H146,3)</f>
        <v>0</v>
      </c>
      <c r="BL146" s="15" t="s">
        <v>129</v>
      </c>
      <c r="BM146" s="193" t="s">
        <v>187</v>
      </c>
    </row>
    <row r="147" s="2" customFormat="1" ht="16.5" customHeight="1">
      <c r="A147" s="34"/>
      <c r="B147" s="181"/>
      <c r="C147" s="182" t="s">
        <v>7</v>
      </c>
      <c r="D147" s="182" t="s">
        <v>114</v>
      </c>
      <c r="E147" s="183" t="s">
        <v>188</v>
      </c>
      <c r="F147" s="184" t="s">
        <v>189</v>
      </c>
      <c r="G147" s="185" t="s">
        <v>138</v>
      </c>
      <c r="H147" s="186">
        <v>18</v>
      </c>
      <c r="I147" s="187"/>
      <c r="J147" s="186">
        <f>ROUND(I147*H147,3)</f>
        <v>0</v>
      </c>
      <c r="K147" s="188"/>
      <c r="L147" s="35"/>
      <c r="M147" s="189" t="s">
        <v>1</v>
      </c>
      <c r="N147" s="190" t="s">
        <v>39</v>
      </c>
      <c r="O147" s="73"/>
      <c r="P147" s="191">
        <f>O147*H147</f>
        <v>0</v>
      </c>
      <c r="Q147" s="191">
        <v>0</v>
      </c>
      <c r="R147" s="191">
        <f>Q147*H147</f>
        <v>0</v>
      </c>
      <c r="S147" s="191">
        <v>0</v>
      </c>
      <c r="T147" s="19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3" t="s">
        <v>129</v>
      </c>
      <c r="AT147" s="193" t="s">
        <v>114</v>
      </c>
      <c r="AU147" s="193" t="s">
        <v>112</v>
      </c>
      <c r="AY147" s="15" t="s">
        <v>111</v>
      </c>
      <c r="BE147" s="194">
        <f>IF(N147="základná",J147,0)</f>
        <v>0</v>
      </c>
      <c r="BF147" s="194">
        <f>IF(N147="znížená",J147,0)</f>
        <v>0</v>
      </c>
      <c r="BG147" s="194">
        <f>IF(N147="zákl. prenesená",J147,0)</f>
        <v>0</v>
      </c>
      <c r="BH147" s="194">
        <f>IF(N147="zníž. prenesená",J147,0)</f>
        <v>0</v>
      </c>
      <c r="BI147" s="194">
        <f>IF(N147="nulová",J147,0)</f>
        <v>0</v>
      </c>
      <c r="BJ147" s="15" t="s">
        <v>112</v>
      </c>
      <c r="BK147" s="195">
        <f>ROUND(I147*H147,3)</f>
        <v>0</v>
      </c>
      <c r="BL147" s="15" t="s">
        <v>129</v>
      </c>
      <c r="BM147" s="193" t="s">
        <v>190</v>
      </c>
    </row>
    <row r="148" s="2" customFormat="1" ht="16.5" customHeight="1">
      <c r="A148" s="34"/>
      <c r="B148" s="181"/>
      <c r="C148" s="196" t="s">
        <v>191</v>
      </c>
      <c r="D148" s="196" t="s">
        <v>121</v>
      </c>
      <c r="E148" s="197" t="s">
        <v>192</v>
      </c>
      <c r="F148" s="198" t="s">
        <v>193</v>
      </c>
      <c r="G148" s="199" t="s">
        <v>194</v>
      </c>
      <c r="H148" s="200">
        <v>7.5</v>
      </c>
      <c r="I148" s="201"/>
      <c r="J148" s="200">
        <f>ROUND(I148*H148,3)</f>
        <v>0</v>
      </c>
      <c r="K148" s="202"/>
      <c r="L148" s="203"/>
      <c r="M148" s="204" t="s">
        <v>1</v>
      </c>
      <c r="N148" s="205" t="s">
        <v>39</v>
      </c>
      <c r="O148" s="73"/>
      <c r="P148" s="191">
        <f>O148*H148</f>
        <v>0</v>
      </c>
      <c r="Q148" s="191">
        <v>0</v>
      </c>
      <c r="R148" s="191">
        <f>Q148*H148</f>
        <v>0</v>
      </c>
      <c r="S148" s="191">
        <v>0</v>
      </c>
      <c r="T148" s="19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3" t="s">
        <v>133</v>
      </c>
      <c r="AT148" s="193" t="s">
        <v>121</v>
      </c>
      <c r="AU148" s="193" t="s">
        <v>112</v>
      </c>
      <c r="AY148" s="15" t="s">
        <v>111</v>
      </c>
      <c r="BE148" s="194">
        <f>IF(N148="základná",J148,0)</f>
        <v>0</v>
      </c>
      <c r="BF148" s="194">
        <f>IF(N148="znížená",J148,0)</f>
        <v>0</v>
      </c>
      <c r="BG148" s="194">
        <f>IF(N148="zákl. prenesená",J148,0)</f>
        <v>0</v>
      </c>
      <c r="BH148" s="194">
        <f>IF(N148="zníž. prenesená",J148,0)</f>
        <v>0</v>
      </c>
      <c r="BI148" s="194">
        <f>IF(N148="nulová",J148,0)</f>
        <v>0</v>
      </c>
      <c r="BJ148" s="15" t="s">
        <v>112</v>
      </c>
      <c r="BK148" s="195">
        <f>ROUND(I148*H148,3)</f>
        <v>0</v>
      </c>
      <c r="BL148" s="15" t="s">
        <v>129</v>
      </c>
      <c r="BM148" s="193" t="s">
        <v>195</v>
      </c>
    </row>
    <row r="149" s="2" customFormat="1" ht="16.5" customHeight="1">
      <c r="A149" s="34"/>
      <c r="B149" s="181"/>
      <c r="C149" s="196" t="s">
        <v>159</v>
      </c>
      <c r="D149" s="196" t="s">
        <v>121</v>
      </c>
      <c r="E149" s="197" t="s">
        <v>196</v>
      </c>
      <c r="F149" s="198" t="s">
        <v>197</v>
      </c>
      <c r="G149" s="199" t="s">
        <v>128</v>
      </c>
      <c r="H149" s="200">
        <v>27</v>
      </c>
      <c r="I149" s="201"/>
      <c r="J149" s="200">
        <f>ROUND(I149*H149,3)</f>
        <v>0</v>
      </c>
      <c r="K149" s="202"/>
      <c r="L149" s="203"/>
      <c r="M149" s="204" t="s">
        <v>1</v>
      </c>
      <c r="N149" s="205" t="s">
        <v>39</v>
      </c>
      <c r="O149" s="73"/>
      <c r="P149" s="191">
        <f>O149*H149</f>
        <v>0</v>
      </c>
      <c r="Q149" s="191">
        <v>0</v>
      </c>
      <c r="R149" s="191">
        <f>Q149*H149</f>
        <v>0</v>
      </c>
      <c r="S149" s="191">
        <v>0</v>
      </c>
      <c r="T149" s="19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3" t="s">
        <v>133</v>
      </c>
      <c r="AT149" s="193" t="s">
        <v>121</v>
      </c>
      <c r="AU149" s="193" t="s">
        <v>112</v>
      </c>
      <c r="AY149" s="15" t="s">
        <v>111</v>
      </c>
      <c r="BE149" s="194">
        <f>IF(N149="základná",J149,0)</f>
        <v>0</v>
      </c>
      <c r="BF149" s="194">
        <f>IF(N149="znížená",J149,0)</f>
        <v>0</v>
      </c>
      <c r="BG149" s="194">
        <f>IF(N149="zákl. prenesená",J149,0)</f>
        <v>0</v>
      </c>
      <c r="BH149" s="194">
        <f>IF(N149="zníž. prenesená",J149,0)</f>
        <v>0</v>
      </c>
      <c r="BI149" s="194">
        <f>IF(N149="nulová",J149,0)</f>
        <v>0</v>
      </c>
      <c r="BJ149" s="15" t="s">
        <v>112</v>
      </c>
      <c r="BK149" s="195">
        <f>ROUND(I149*H149,3)</f>
        <v>0</v>
      </c>
      <c r="BL149" s="15" t="s">
        <v>129</v>
      </c>
      <c r="BM149" s="193" t="s">
        <v>198</v>
      </c>
    </row>
    <row r="150" s="2" customFormat="1" ht="16.5" customHeight="1">
      <c r="A150" s="34"/>
      <c r="B150" s="181"/>
      <c r="C150" s="182" t="s">
        <v>199</v>
      </c>
      <c r="D150" s="182" t="s">
        <v>114</v>
      </c>
      <c r="E150" s="183" t="s">
        <v>200</v>
      </c>
      <c r="F150" s="184" t="s">
        <v>201</v>
      </c>
      <c r="G150" s="185" t="s">
        <v>138</v>
      </c>
      <c r="H150" s="186">
        <v>16</v>
      </c>
      <c r="I150" s="187"/>
      <c r="J150" s="186">
        <f>ROUND(I150*H150,3)</f>
        <v>0</v>
      </c>
      <c r="K150" s="188"/>
      <c r="L150" s="35"/>
      <c r="M150" s="189" t="s">
        <v>1</v>
      </c>
      <c r="N150" s="190" t="s">
        <v>39</v>
      </c>
      <c r="O150" s="73"/>
      <c r="P150" s="191">
        <f>O150*H150</f>
        <v>0</v>
      </c>
      <c r="Q150" s="191">
        <v>0</v>
      </c>
      <c r="R150" s="191">
        <f>Q150*H150</f>
        <v>0</v>
      </c>
      <c r="S150" s="191">
        <v>0</v>
      </c>
      <c r="T150" s="19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93" t="s">
        <v>129</v>
      </c>
      <c r="AT150" s="193" t="s">
        <v>114</v>
      </c>
      <c r="AU150" s="193" t="s">
        <v>112</v>
      </c>
      <c r="AY150" s="15" t="s">
        <v>111</v>
      </c>
      <c r="BE150" s="194">
        <f>IF(N150="základná",J150,0)</f>
        <v>0</v>
      </c>
      <c r="BF150" s="194">
        <f>IF(N150="znížená",J150,0)</f>
        <v>0</v>
      </c>
      <c r="BG150" s="194">
        <f>IF(N150="zákl. prenesená",J150,0)</f>
        <v>0</v>
      </c>
      <c r="BH150" s="194">
        <f>IF(N150="zníž. prenesená",J150,0)</f>
        <v>0</v>
      </c>
      <c r="BI150" s="194">
        <f>IF(N150="nulová",J150,0)</f>
        <v>0</v>
      </c>
      <c r="BJ150" s="15" t="s">
        <v>112</v>
      </c>
      <c r="BK150" s="195">
        <f>ROUND(I150*H150,3)</f>
        <v>0</v>
      </c>
      <c r="BL150" s="15" t="s">
        <v>129</v>
      </c>
      <c r="BM150" s="193" t="s">
        <v>202</v>
      </c>
    </row>
    <row r="151" s="2" customFormat="1" ht="16.5" customHeight="1">
      <c r="A151" s="34"/>
      <c r="B151" s="181"/>
      <c r="C151" s="182" t="s">
        <v>162</v>
      </c>
      <c r="D151" s="182" t="s">
        <v>114</v>
      </c>
      <c r="E151" s="183" t="s">
        <v>203</v>
      </c>
      <c r="F151" s="184" t="s">
        <v>204</v>
      </c>
      <c r="G151" s="185" t="s">
        <v>128</v>
      </c>
      <c r="H151" s="186">
        <v>658</v>
      </c>
      <c r="I151" s="187"/>
      <c r="J151" s="186">
        <f>ROUND(I151*H151,3)</f>
        <v>0</v>
      </c>
      <c r="K151" s="188"/>
      <c r="L151" s="35"/>
      <c r="M151" s="189" t="s">
        <v>1</v>
      </c>
      <c r="N151" s="190" t="s">
        <v>39</v>
      </c>
      <c r="O151" s="73"/>
      <c r="P151" s="191">
        <f>O151*H151</f>
        <v>0</v>
      </c>
      <c r="Q151" s="191">
        <v>0</v>
      </c>
      <c r="R151" s="191">
        <f>Q151*H151</f>
        <v>0</v>
      </c>
      <c r="S151" s="191">
        <v>0</v>
      </c>
      <c r="T151" s="19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3" t="s">
        <v>129</v>
      </c>
      <c r="AT151" s="193" t="s">
        <v>114</v>
      </c>
      <c r="AU151" s="193" t="s">
        <v>112</v>
      </c>
      <c r="AY151" s="15" t="s">
        <v>111</v>
      </c>
      <c r="BE151" s="194">
        <f>IF(N151="základná",J151,0)</f>
        <v>0</v>
      </c>
      <c r="BF151" s="194">
        <f>IF(N151="znížená",J151,0)</f>
        <v>0</v>
      </c>
      <c r="BG151" s="194">
        <f>IF(N151="zákl. prenesená",J151,0)</f>
        <v>0</v>
      </c>
      <c r="BH151" s="194">
        <f>IF(N151="zníž. prenesená",J151,0)</f>
        <v>0</v>
      </c>
      <c r="BI151" s="194">
        <f>IF(N151="nulová",J151,0)</f>
        <v>0</v>
      </c>
      <c r="BJ151" s="15" t="s">
        <v>112</v>
      </c>
      <c r="BK151" s="195">
        <f>ROUND(I151*H151,3)</f>
        <v>0</v>
      </c>
      <c r="BL151" s="15" t="s">
        <v>129</v>
      </c>
      <c r="BM151" s="193" t="s">
        <v>205</v>
      </c>
    </row>
    <row r="152" s="2" customFormat="1" ht="24" customHeight="1">
      <c r="A152" s="34"/>
      <c r="B152" s="181"/>
      <c r="C152" s="196" t="s">
        <v>206</v>
      </c>
      <c r="D152" s="196" t="s">
        <v>121</v>
      </c>
      <c r="E152" s="197" t="s">
        <v>207</v>
      </c>
      <c r="F152" s="198" t="s">
        <v>208</v>
      </c>
      <c r="G152" s="199" t="s">
        <v>209</v>
      </c>
      <c r="H152" s="200">
        <v>618</v>
      </c>
      <c r="I152" s="201"/>
      <c r="J152" s="200">
        <f>ROUND(I152*H152,3)</f>
        <v>0</v>
      </c>
      <c r="K152" s="202"/>
      <c r="L152" s="203"/>
      <c r="M152" s="204" t="s">
        <v>1</v>
      </c>
      <c r="N152" s="205" t="s">
        <v>39</v>
      </c>
      <c r="O152" s="73"/>
      <c r="P152" s="191">
        <f>O152*H152</f>
        <v>0</v>
      </c>
      <c r="Q152" s="191">
        <v>0.001</v>
      </c>
      <c r="R152" s="191">
        <f>Q152*H152</f>
        <v>0.61799999999999999</v>
      </c>
      <c r="S152" s="191">
        <v>0</v>
      </c>
      <c r="T152" s="192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3" t="s">
        <v>133</v>
      </c>
      <c r="AT152" s="193" t="s">
        <v>121</v>
      </c>
      <c r="AU152" s="193" t="s">
        <v>112</v>
      </c>
      <c r="AY152" s="15" t="s">
        <v>111</v>
      </c>
      <c r="BE152" s="194">
        <f>IF(N152="základná",J152,0)</f>
        <v>0</v>
      </c>
      <c r="BF152" s="194">
        <f>IF(N152="znížená",J152,0)</f>
        <v>0</v>
      </c>
      <c r="BG152" s="194">
        <f>IF(N152="zákl. prenesená",J152,0)</f>
        <v>0</v>
      </c>
      <c r="BH152" s="194">
        <f>IF(N152="zníž. prenesená",J152,0)</f>
        <v>0</v>
      </c>
      <c r="BI152" s="194">
        <f>IF(N152="nulová",J152,0)</f>
        <v>0</v>
      </c>
      <c r="BJ152" s="15" t="s">
        <v>112</v>
      </c>
      <c r="BK152" s="195">
        <f>ROUND(I152*H152,3)</f>
        <v>0</v>
      </c>
      <c r="BL152" s="15" t="s">
        <v>129</v>
      </c>
      <c r="BM152" s="193" t="s">
        <v>210</v>
      </c>
    </row>
    <row r="153" s="2" customFormat="1" ht="24" customHeight="1">
      <c r="A153" s="34"/>
      <c r="B153" s="181"/>
      <c r="C153" s="196" t="s">
        <v>166</v>
      </c>
      <c r="D153" s="196" t="s">
        <v>121</v>
      </c>
      <c r="E153" s="197" t="s">
        <v>211</v>
      </c>
      <c r="F153" s="198" t="s">
        <v>212</v>
      </c>
      <c r="G153" s="199" t="s">
        <v>209</v>
      </c>
      <c r="H153" s="200">
        <v>40</v>
      </c>
      <c r="I153" s="201"/>
      <c r="J153" s="200">
        <f>ROUND(I153*H153,3)</f>
        <v>0</v>
      </c>
      <c r="K153" s="202"/>
      <c r="L153" s="203"/>
      <c r="M153" s="204" t="s">
        <v>1</v>
      </c>
      <c r="N153" s="205" t="s">
        <v>39</v>
      </c>
      <c r="O153" s="73"/>
      <c r="P153" s="191">
        <f>O153*H153</f>
        <v>0</v>
      </c>
      <c r="Q153" s="191">
        <v>0.001</v>
      </c>
      <c r="R153" s="191">
        <f>Q153*H153</f>
        <v>0.040000000000000001</v>
      </c>
      <c r="S153" s="191">
        <v>0</v>
      </c>
      <c r="T153" s="19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3" t="s">
        <v>133</v>
      </c>
      <c r="AT153" s="193" t="s">
        <v>121</v>
      </c>
      <c r="AU153" s="193" t="s">
        <v>112</v>
      </c>
      <c r="AY153" s="15" t="s">
        <v>111</v>
      </c>
      <c r="BE153" s="194">
        <f>IF(N153="základná",J153,0)</f>
        <v>0</v>
      </c>
      <c r="BF153" s="194">
        <f>IF(N153="znížená",J153,0)</f>
        <v>0</v>
      </c>
      <c r="BG153" s="194">
        <f>IF(N153="zákl. prenesená",J153,0)</f>
        <v>0</v>
      </c>
      <c r="BH153" s="194">
        <f>IF(N153="zníž. prenesená",J153,0)</f>
        <v>0</v>
      </c>
      <c r="BI153" s="194">
        <f>IF(N153="nulová",J153,0)</f>
        <v>0</v>
      </c>
      <c r="BJ153" s="15" t="s">
        <v>112</v>
      </c>
      <c r="BK153" s="195">
        <f>ROUND(I153*H153,3)</f>
        <v>0</v>
      </c>
      <c r="BL153" s="15" t="s">
        <v>129</v>
      </c>
      <c r="BM153" s="193" t="s">
        <v>213</v>
      </c>
    </row>
    <row r="154" s="2" customFormat="1" ht="16.5" customHeight="1">
      <c r="A154" s="34"/>
      <c r="B154" s="181"/>
      <c r="C154" s="182" t="s">
        <v>214</v>
      </c>
      <c r="D154" s="182" t="s">
        <v>114</v>
      </c>
      <c r="E154" s="183" t="s">
        <v>215</v>
      </c>
      <c r="F154" s="184" t="s">
        <v>216</v>
      </c>
      <c r="G154" s="185" t="s">
        <v>138</v>
      </c>
      <c r="H154" s="186">
        <v>18</v>
      </c>
      <c r="I154" s="187"/>
      <c r="J154" s="186">
        <f>ROUND(I154*H154,3)</f>
        <v>0</v>
      </c>
      <c r="K154" s="188"/>
      <c r="L154" s="35"/>
      <c r="M154" s="189" t="s">
        <v>1</v>
      </c>
      <c r="N154" s="190" t="s">
        <v>39</v>
      </c>
      <c r="O154" s="73"/>
      <c r="P154" s="191">
        <f>O154*H154</f>
        <v>0</v>
      </c>
      <c r="Q154" s="191">
        <v>0</v>
      </c>
      <c r="R154" s="191">
        <f>Q154*H154</f>
        <v>0</v>
      </c>
      <c r="S154" s="191">
        <v>0</v>
      </c>
      <c r="T154" s="19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3" t="s">
        <v>129</v>
      </c>
      <c r="AT154" s="193" t="s">
        <v>114</v>
      </c>
      <c r="AU154" s="193" t="s">
        <v>112</v>
      </c>
      <c r="AY154" s="15" t="s">
        <v>111</v>
      </c>
      <c r="BE154" s="194">
        <f>IF(N154="základná",J154,0)</f>
        <v>0</v>
      </c>
      <c r="BF154" s="194">
        <f>IF(N154="znížená",J154,0)</f>
        <v>0</v>
      </c>
      <c r="BG154" s="194">
        <f>IF(N154="zákl. prenesená",J154,0)</f>
        <v>0</v>
      </c>
      <c r="BH154" s="194">
        <f>IF(N154="zníž. prenesená",J154,0)</f>
        <v>0</v>
      </c>
      <c r="BI154" s="194">
        <f>IF(N154="nulová",J154,0)</f>
        <v>0</v>
      </c>
      <c r="BJ154" s="15" t="s">
        <v>112</v>
      </c>
      <c r="BK154" s="195">
        <f>ROUND(I154*H154,3)</f>
        <v>0</v>
      </c>
      <c r="BL154" s="15" t="s">
        <v>129</v>
      </c>
      <c r="BM154" s="193" t="s">
        <v>217</v>
      </c>
    </row>
    <row r="155" s="2" customFormat="1" ht="24" customHeight="1">
      <c r="A155" s="34"/>
      <c r="B155" s="181"/>
      <c r="C155" s="196" t="s">
        <v>169</v>
      </c>
      <c r="D155" s="196" t="s">
        <v>121</v>
      </c>
      <c r="E155" s="197" t="s">
        <v>218</v>
      </c>
      <c r="F155" s="198" t="s">
        <v>219</v>
      </c>
      <c r="G155" s="199" t="s">
        <v>138</v>
      </c>
      <c r="H155" s="200">
        <v>18</v>
      </c>
      <c r="I155" s="201"/>
      <c r="J155" s="200">
        <f>ROUND(I155*H155,3)</f>
        <v>0</v>
      </c>
      <c r="K155" s="202"/>
      <c r="L155" s="203"/>
      <c r="M155" s="204" t="s">
        <v>1</v>
      </c>
      <c r="N155" s="205" t="s">
        <v>39</v>
      </c>
      <c r="O155" s="73"/>
      <c r="P155" s="191">
        <f>O155*H155</f>
        <v>0</v>
      </c>
      <c r="Q155" s="191">
        <v>0.00025999999999999998</v>
      </c>
      <c r="R155" s="191">
        <f>Q155*H155</f>
        <v>0.0046799999999999993</v>
      </c>
      <c r="S155" s="191">
        <v>0</v>
      </c>
      <c r="T155" s="19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3" t="s">
        <v>133</v>
      </c>
      <c r="AT155" s="193" t="s">
        <v>121</v>
      </c>
      <c r="AU155" s="193" t="s">
        <v>112</v>
      </c>
      <c r="AY155" s="15" t="s">
        <v>111</v>
      </c>
      <c r="BE155" s="194">
        <f>IF(N155="základná",J155,0)</f>
        <v>0</v>
      </c>
      <c r="BF155" s="194">
        <f>IF(N155="znížená",J155,0)</f>
        <v>0</v>
      </c>
      <c r="BG155" s="194">
        <f>IF(N155="zákl. prenesená",J155,0)</f>
        <v>0</v>
      </c>
      <c r="BH155" s="194">
        <f>IF(N155="zníž. prenesená",J155,0)</f>
        <v>0</v>
      </c>
      <c r="BI155" s="194">
        <f>IF(N155="nulová",J155,0)</f>
        <v>0</v>
      </c>
      <c r="BJ155" s="15" t="s">
        <v>112</v>
      </c>
      <c r="BK155" s="195">
        <f>ROUND(I155*H155,3)</f>
        <v>0</v>
      </c>
      <c r="BL155" s="15" t="s">
        <v>129</v>
      </c>
      <c r="BM155" s="193" t="s">
        <v>220</v>
      </c>
    </row>
    <row r="156" s="2" customFormat="1" ht="16.5" customHeight="1">
      <c r="A156" s="34"/>
      <c r="B156" s="181"/>
      <c r="C156" s="182" t="s">
        <v>221</v>
      </c>
      <c r="D156" s="182" t="s">
        <v>114</v>
      </c>
      <c r="E156" s="183" t="s">
        <v>222</v>
      </c>
      <c r="F156" s="184" t="s">
        <v>223</v>
      </c>
      <c r="G156" s="185" t="s">
        <v>138</v>
      </c>
      <c r="H156" s="186">
        <v>36</v>
      </c>
      <c r="I156" s="187"/>
      <c r="J156" s="186">
        <f>ROUND(I156*H156,3)</f>
        <v>0</v>
      </c>
      <c r="K156" s="188"/>
      <c r="L156" s="35"/>
      <c r="M156" s="189" t="s">
        <v>1</v>
      </c>
      <c r="N156" s="190" t="s">
        <v>39</v>
      </c>
      <c r="O156" s="73"/>
      <c r="P156" s="191">
        <f>O156*H156</f>
        <v>0</v>
      </c>
      <c r="Q156" s="191">
        <v>0</v>
      </c>
      <c r="R156" s="191">
        <f>Q156*H156</f>
        <v>0</v>
      </c>
      <c r="S156" s="191">
        <v>0</v>
      </c>
      <c r="T156" s="19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3" t="s">
        <v>129</v>
      </c>
      <c r="AT156" s="193" t="s">
        <v>114</v>
      </c>
      <c r="AU156" s="193" t="s">
        <v>112</v>
      </c>
      <c r="AY156" s="15" t="s">
        <v>111</v>
      </c>
      <c r="BE156" s="194">
        <f>IF(N156="základná",J156,0)</f>
        <v>0</v>
      </c>
      <c r="BF156" s="194">
        <f>IF(N156="znížená",J156,0)</f>
        <v>0</v>
      </c>
      <c r="BG156" s="194">
        <f>IF(N156="zákl. prenesená",J156,0)</f>
        <v>0</v>
      </c>
      <c r="BH156" s="194">
        <f>IF(N156="zníž. prenesená",J156,0)</f>
        <v>0</v>
      </c>
      <c r="BI156" s="194">
        <f>IF(N156="nulová",J156,0)</f>
        <v>0</v>
      </c>
      <c r="BJ156" s="15" t="s">
        <v>112</v>
      </c>
      <c r="BK156" s="195">
        <f>ROUND(I156*H156,3)</f>
        <v>0</v>
      </c>
      <c r="BL156" s="15" t="s">
        <v>129</v>
      </c>
      <c r="BM156" s="193" t="s">
        <v>224</v>
      </c>
    </row>
    <row r="157" s="2" customFormat="1" ht="24" customHeight="1">
      <c r="A157" s="34"/>
      <c r="B157" s="181"/>
      <c r="C157" s="196" t="s">
        <v>173</v>
      </c>
      <c r="D157" s="196" t="s">
        <v>121</v>
      </c>
      <c r="E157" s="197" t="s">
        <v>225</v>
      </c>
      <c r="F157" s="198" t="s">
        <v>226</v>
      </c>
      <c r="G157" s="199" t="s">
        <v>138</v>
      </c>
      <c r="H157" s="200">
        <v>36</v>
      </c>
      <c r="I157" s="201"/>
      <c r="J157" s="200">
        <f>ROUND(I157*H157,3)</f>
        <v>0</v>
      </c>
      <c r="K157" s="202"/>
      <c r="L157" s="203"/>
      <c r="M157" s="204" t="s">
        <v>1</v>
      </c>
      <c r="N157" s="205" t="s">
        <v>39</v>
      </c>
      <c r="O157" s="73"/>
      <c r="P157" s="191">
        <f>O157*H157</f>
        <v>0</v>
      </c>
      <c r="Q157" s="191">
        <v>0.00027999999999999998</v>
      </c>
      <c r="R157" s="191">
        <f>Q157*H157</f>
        <v>0.010079999999999999</v>
      </c>
      <c r="S157" s="191">
        <v>0</v>
      </c>
      <c r="T157" s="19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3" t="s">
        <v>133</v>
      </c>
      <c r="AT157" s="193" t="s">
        <v>121</v>
      </c>
      <c r="AU157" s="193" t="s">
        <v>112</v>
      </c>
      <c r="AY157" s="15" t="s">
        <v>111</v>
      </c>
      <c r="BE157" s="194">
        <f>IF(N157="základná",J157,0)</f>
        <v>0</v>
      </c>
      <c r="BF157" s="194">
        <f>IF(N157="znížená",J157,0)</f>
        <v>0</v>
      </c>
      <c r="BG157" s="194">
        <f>IF(N157="zákl. prenesená",J157,0)</f>
        <v>0</v>
      </c>
      <c r="BH157" s="194">
        <f>IF(N157="zníž. prenesená",J157,0)</f>
        <v>0</v>
      </c>
      <c r="BI157" s="194">
        <f>IF(N157="nulová",J157,0)</f>
        <v>0</v>
      </c>
      <c r="BJ157" s="15" t="s">
        <v>112</v>
      </c>
      <c r="BK157" s="195">
        <f>ROUND(I157*H157,3)</f>
        <v>0</v>
      </c>
      <c r="BL157" s="15" t="s">
        <v>129</v>
      </c>
      <c r="BM157" s="193" t="s">
        <v>227</v>
      </c>
    </row>
    <row r="158" s="2" customFormat="1" ht="16.5" customHeight="1">
      <c r="A158" s="34"/>
      <c r="B158" s="181"/>
      <c r="C158" s="182" t="s">
        <v>228</v>
      </c>
      <c r="D158" s="182" t="s">
        <v>114</v>
      </c>
      <c r="E158" s="183" t="s">
        <v>229</v>
      </c>
      <c r="F158" s="184" t="s">
        <v>230</v>
      </c>
      <c r="G158" s="185" t="s">
        <v>128</v>
      </c>
      <c r="H158" s="186">
        <v>662</v>
      </c>
      <c r="I158" s="187"/>
      <c r="J158" s="186">
        <f>ROUND(I158*H158,3)</f>
        <v>0</v>
      </c>
      <c r="K158" s="188"/>
      <c r="L158" s="35"/>
      <c r="M158" s="189" t="s">
        <v>1</v>
      </c>
      <c r="N158" s="190" t="s">
        <v>39</v>
      </c>
      <c r="O158" s="73"/>
      <c r="P158" s="191">
        <f>O158*H158</f>
        <v>0</v>
      </c>
      <c r="Q158" s="191">
        <v>0</v>
      </c>
      <c r="R158" s="191">
        <f>Q158*H158</f>
        <v>0</v>
      </c>
      <c r="S158" s="191">
        <v>0</v>
      </c>
      <c r="T158" s="192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3" t="s">
        <v>129</v>
      </c>
      <c r="AT158" s="193" t="s">
        <v>114</v>
      </c>
      <c r="AU158" s="193" t="s">
        <v>112</v>
      </c>
      <c r="AY158" s="15" t="s">
        <v>111</v>
      </c>
      <c r="BE158" s="194">
        <f>IF(N158="základná",J158,0)</f>
        <v>0</v>
      </c>
      <c r="BF158" s="194">
        <f>IF(N158="znížená",J158,0)</f>
        <v>0</v>
      </c>
      <c r="BG158" s="194">
        <f>IF(N158="zákl. prenesená",J158,0)</f>
        <v>0</v>
      </c>
      <c r="BH158" s="194">
        <f>IF(N158="zníž. prenesená",J158,0)</f>
        <v>0</v>
      </c>
      <c r="BI158" s="194">
        <f>IF(N158="nulová",J158,0)</f>
        <v>0</v>
      </c>
      <c r="BJ158" s="15" t="s">
        <v>112</v>
      </c>
      <c r="BK158" s="195">
        <f>ROUND(I158*H158,3)</f>
        <v>0</v>
      </c>
      <c r="BL158" s="15" t="s">
        <v>129</v>
      </c>
      <c r="BM158" s="193" t="s">
        <v>231</v>
      </c>
    </row>
    <row r="159" s="2" customFormat="1" ht="16.5" customHeight="1">
      <c r="A159" s="34"/>
      <c r="B159" s="181"/>
      <c r="C159" s="196" t="s">
        <v>176</v>
      </c>
      <c r="D159" s="196" t="s">
        <v>121</v>
      </c>
      <c r="E159" s="197" t="s">
        <v>232</v>
      </c>
      <c r="F159" s="198" t="s">
        <v>233</v>
      </c>
      <c r="G159" s="199" t="s">
        <v>128</v>
      </c>
      <c r="H159" s="200">
        <v>662</v>
      </c>
      <c r="I159" s="201"/>
      <c r="J159" s="200">
        <f>ROUND(I159*H159,3)</f>
        <v>0</v>
      </c>
      <c r="K159" s="202"/>
      <c r="L159" s="203"/>
      <c r="M159" s="204" t="s">
        <v>1</v>
      </c>
      <c r="N159" s="205" t="s">
        <v>39</v>
      </c>
      <c r="O159" s="73"/>
      <c r="P159" s="191">
        <f>O159*H159</f>
        <v>0</v>
      </c>
      <c r="Q159" s="191">
        <v>0.00032000000000000003</v>
      </c>
      <c r="R159" s="191">
        <f>Q159*H159</f>
        <v>0.21184000000000003</v>
      </c>
      <c r="S159" s="191">
        <v>0</v>
      </c>
      <c r="T159" s="19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3" t="s">
        <v>133</v>
      </c>
      <c r="AT159" s="193" t="s">
        <v>121</v>
      </c>
      <c r="AU159" s="193" t="s">
        <v>112</v>
      </c>
      <c r="AY159" s="15" t="s">
        <v>111</v>
      </c>
      <c r="BE159" s="194">
        <f>IF(N159="základná",J159,0)</f>
        <v>0</v>
      </c>
      <c r="BF159" s="194">
        <f>IF(N159="znížená",J159,0)</f>
        <v>0</v>
      </c>
      <c r="BG159" s="194">
        <f>IF(N159="zákl. prenesená",J159,0)</f>
        <v>0</v>
      </c>
      <c r="BH159" s="194">
        <f>IF(N159="zníž. prenesená",J159,0)</f>
        <v>0</v>
      </c>
      <c r="BI159" s="194">
        <f>IF(N159="nulová",J159,0)</f>
        <v>0</v>
      </c>
      <c r="BJ159" s="15" t="s">
        <v>112</v>
      </c>
      <c r="BK159" s="195">
        <f>ROUND(I159*H159,3)</f>
        <v>0</v>
      </c>
      <c r="BL159" s="15" t="s">
        <v>129</v>
      </c>
      <c r="BM159" s="193" t="s">
        <v>129</v>
      </c>
    </row>
    <row r="160" s="2" customFormat="1" ht="24" customHeight="1">
      <c r="A160" s="34"/>
      <c r="B160" s="181"/>
      <c r="C160" s="182" t="s">
        <v>234</v>
      </c>
      <c r="D160" s="182" t="s">
        <v>114</v>
      </c>
      <c r="E160" s="183" t="s">
        <v>235</v>
      </c>
      <c r="F160" s="184" t="s">
        <v>236</v>
      </c>
      <c r="G160" s="185" t="s">
        <v>128</v>
      </c>
      <c r="H160" s="186">
        <v>176</v>
      </c>
      <c r="I160" s="187"/>
      <c r="J160" s="186">
        <f>ROUND(I160*H160,3)</f>
        <v>0</v>
      </c>
      <c r="K160" s="188"/>
      <c r="L160" s="35"/>
      <c r="M160" s="189" t="s">
        <v>1</v>
      </c>
      <c r="N160" s="190" t="s">
        <v>39</v>
      </c>
      <c r="O160" s="73"/>
      <c r="P160" s="191">
        <f>O160*H160</f>
        <v>0</v>
      </c>
      <c r="Q160" s="191">
        <v>0</v>
      </c>
      <c r="R160" s="191">
        <f>Q160*H160</f>
        <v>0</v>
      </c>
      <c r="S160" s="191">
        <v>0</v>
      </c>
      <c r="T160" s="192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3" t="s">
        <v>129</v>
      </c>
      <c r="AT160" s="193" t="s">
        <v>114</v>
      </c>
      <c r="AU160" s="193" t="s">
        <v>112</v>
      </c>
      <c r="AY160" s="15" t="s">
        <v>111</v>
      </c>
      <c r="BE160" s="194">
        <f>IF(N160="základná",J160,0)</f>
        <v>0</v>
      </c>
      <c r="BF160" s="194">
        <f>IF(N160="znížená",J160,0)</f>
        <v>0</v>
      </c>
      <c r="BG160" s="194">
        <f>IF(N160="zákl. prenesená",J160,0)</f>
        <v>0</v>
      </c>
      <c r="BH160" s="194">
        <f>IF(N160="zníž. prenesená",J160,0)</f>
        <v>0</v>
      </c>
      <c r="BI160" s="194">
        <f>IF(N160="nulová",J160,0)</f>
        <v>0</v>
      </c>
      <c r="BJ160" s="15" t="s">
        <v>112</v>
      </c>
      <c r="BK160" s="195">
        <f>ROUND(I160*H160,3)</f>
        <v>0</v>
      </c>
      <c r="BL160" s="15" t="s">
        <v>129</v>
      </c>
      <c r="BM160" s="193" t="s">
        <v>237</v>
      </c>
    </row>
    <row r="161" s="2" customFormat="1" ht="24" customHeight="1">
      <c r="A161" s="34"/>
      <c r="B161" s="181"/>
      <c r="C161" s="196" t="s">
        <v>180</v>
      </c>
      <c r="D161" s="196" t="s">
        <v>121</v>
      </c>
      <c r="E161" s="197" t="s">
        <v>238</v>
      </c>
      <c r="F161" s="198" t="s">
        <v>239</v>
      </c>
      <c r="G161" s="199" t="s">
        <v>128</v>
      </c>
      <c r="H161" s="200">
        <v>176</v>
      </c>
      <c r="I161" s="201"/>
      <c r="J161" s="200">
        <f>ROUND(I161*H161,3)</f>
        <v>0</v>
      </c>
      <c r="K161" s="202"/>
      <c r="L161" s="203"/>
      <c r="M161" s="204" t="s">
        <v>1</v>
      </c>
      <c r="N161" s="205" t="s">
        <v>39</v>
      </c>
      <c r="O161" s="73"/>
      <c r="P161" s="191">
        <f>O161*H161</f>
        <v>0</v>
      </c>
      <c r="Q161" s="191">
        <v>0.00010000000000000001</v>
      </c>
      <c r="R161" s="191">
        <f>Q161*H161</f>
        <v>0.017600000000000001</v>
      </c>
      <c r="S161" s="191">
        <v>0</v>
      </c>
      <c r="T161" s="19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3" t="s">
        <v>133</v>
      </c>
      <c r="AT161" s="193" t="s">
        <v>121</v>
      </c>
      <c r="AU161" s="193" t="s">
        <v>112</v>
      </c>
      <c r="AY161" s="15" t="s">
        <v>111</v>
      </c>
      <c r="BE161" s="194">
        <f>IF(N161="základná",J161,0)</f>
        <v>0</v>
      </c>
      <c r="BF161" s="194">
        <f>IF(N161="znížená",J161,0)</f>
        <v>0</v>
      </c>
      <c r="BG161" s="194">
        <f>IF(N161="zákl. prenesená",J161,0)</f>
        <v>0</v>
      </c>
      <c r="BH161" s="194">
        <f>IF(N161="zníž. prenesená",J161,0)</f>
        <v>0</v>
      </c>
      <c r="BI161" s="194">
        <f>IF(N161="nulová",J161,0)</f>
        <v>0</v>
      </c>
      <c r="BJ161" s="15" t="s">
        <v>112</v>
      </c>
      <c r="BK161" s="195">
        <f>ROUND(I161*H161,3)</f>
        <v>0</v>
      </c>
      <c r="BL161" s="15" t="s">
        <v>129</v>
      </c>
      <c r="BM161" s="193" t="s">
        <v>240</v>
      </c>
    </row>
    <row r="162" s="2" customFormat="1" ht="24" customHeight="1">
      <c r="A162" s="34"/>
      <c r="B162" s="181"/>
      <c r="C162" s="182" t="s">
        <v>241</v>
      </c>
      <c r="D162" s="182" t="s">
        <v>114</v>
      </c>
      <c r="E162" s="183" t="s">
        <v>242</v>
      </c>
      <c r="F162" s="184" t="s">
        <v>243</v>
      </c>
      <c r="G162" s="185" t="s">
        <v>128</v>
      </c>
      <c r="H162" s="186">
        <v>618</v>
      </c>
      <c r="I162" s="187"/>
      <c r="J162" s="186">
        <f>ROUND(I162*H162,3)</f>
        <v>0</v>
      </c>
      <c r="K162" s="188"/>
      <c r="L162" s="35"/>
      <c r="M162" s="189" t="s">
        <v>1</v>
      </c>
      <c r="N162" s="190" t="s">
        <v>39</v>
      </c>
      <c r="O162" s="73"/>
      <c r="P162" s="191">
        <f>O162*H162</f>
        <v>0</v>
      </c>
      <c r="Q162" s="191">
        <v>0</v>
      </c>
      <c r="R162" s="191">
        <f>Q162*H162</f>
        <v>0</v>
      </c>
      <c r="S162" s="191">
        <v>0</v>
      </c>
      <c r="T162" s="19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3" t="s">
        <v>129</v>
      </c>
      <c r="AT162" s="193" t="s">
        <v>114</v>
      </c>
      <c r="AU162" s="193" t="s">
        <v>112</v>
      </c>
      <c r="AY162" s="15" t="s">
        <v>111</v>
      </c>
      <c r="BE162" s="194">
        <f>IF(N162="základná",J162,0)</f>
        <v>0</v>
      </c>
      <c r="BF162" s="194">
        <f>IF(N162="znížená",J162,0)</f>
        <v>0</v>
      </c>
      <c r="BG162" s="194">
        <f>IF(N162="zákl. prenesená",J162,0)</f>
        <v>0</v>
      </c>
      <c r="BH162" s="194">
        <f>IF(N162="zníž. prenesená",J162,0)</f>
        <v>0</v>
      </c>
      <c r="BI162" s="194">
        <f>IF(N162="nulová",J162,0)</f>
        <v>0</v>
      </c>
      <c r="BJ162" s="15" t="s">
        <v>112</v>
      </c>
      <c r="BK162" s="195">
        <f>ROUND(I162*H162,3)</f>
        <v>0</v>
      </c>
      <c r="BL162" s="15" t="s">
        <v>129</v>
      </c>
      <c r="BM162" s="193" t="s">
        <v>244</v>
      </c>
    </row>
    <row r="163" s="2" customFormat="1" ht="16.5" customHeight="1">
      <c r="A163" s="34"/>
      <c r="B163" s="181"/>
      <c r="C163" s="196" t="s">
        <v>183</v>
      </c>
      <c r="D163" s="196" t="s">
        <v>121</v>
      </c>
      <c r="E163" s="197" t="s">
        <v>245</v>
      </c>
      <c r="F163" s="198" t="s">
        <v>246</v>
      </c>
      <c r="G163" s="199" t="s">
        <v>128</v>
      </c>
      <c r="H163" s="200">
        <v>618</v>
      </c>
      <c r="I163" s="201"/>
      <c r="J163" s="200">
        <f>ROUND(I163*H163,3)</f>
        <v>0</v>
      </c>
      <c r="K163" s="202"/>
      <c r="L163" s="203"/>
      <c r="M163" s="204" t="s">
        <v>1</v>
      </c>
      <c r="N163" s="205" t="s">
        <v>39</v>
      </c>
      <c r="O163" s="73"/>
      <c r="P163" s="191">
        <f>O163*H163</f>
        <v>0</v>
      </c>
      <c r="Q163" s="191">
        <v>0.00042000000000000002</v>
      </c>
      <c r="R163" s="191">
        <f>Q163*H163</f>
        <v>0.25956000000000001</v>
      </c>
      <c r="S163" s="191">
        <v>0</v>
      </c>
      <c r="T163" s="19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3" t="s">
        <v>133</v>
      </c>
      <c r="AT163" s="193" t="s">
        <v>121</v>
      </c>
      <c r="AU163" s="193" t="s">
        <v>112</v>
      </c>
      <c r="AY163" s="15" t="s">
        <v>111</v>
      </c>
      <c r="BE163" s="194">
        <f>IF(N163="základná",J163,0)</f>
        <v>0</v>
      </c>
      <c r="BF163" s="194">
        <f>IF(N163="znížená",J163,0)</f>
        <v>0</v>
      </c>
      <c r="BG163" s="194">
        <f>IF(N163="zákl. prenesená",J163,0)</f>
        <v>0</v>
      </c>
      <c r="BH163" s="194">
        <f>IF(N163="zníž. prenesená",J163,0)</f>
        <v>0</v>
      </c>
      <c r="BI163" s="194">
        <f>IF(N163="nulová",J163,0)</f>
        <v>0</v>
      </c>
      <c r="BJ163" s="15" t="s">
        <v>112</v>
      </c>
      <c r="BK163" s="195">
        <f>ROUND(I163*H163,3)</f>
        <v>0</v>
      </c>
      <c r="BL163" s="15" t="s">
        <v>129</v>
      </c>
      <c r="BM163" s="193" t="s">
        <v>247</v>
      </c>
    </row>
    <row r="164" s="2" customFormat="1" ht="16.5" customHeight="1">
      <c r="A164" s="34"/>
      <c r="B164" s="181"/>
      <c r="C164" s="182" t="s">
        <v>248</v>
      </c>
      <c r="D164" s="182" t="s">
        <v>114</v>
      </c>
      <c r="E164" s="183" t="s">
        <v>249</v>
      </c>
      <c r="F164" s="184" t="s">
        <v>250</v>
      </c>
      <c r="G164" s="185" t="s">
        <v>251</v>
      </c>
      <c r="H164" s="187"/>
      <c r="I164" s="187"/>
      <c r="J164" s="186">
        <f>ROUND(I164*H164,3)</f>
        <v>0</v>
      </c>
      <c r="K164" s="188"/>
      <c r="L164" s="35"/>
      <c r="M164" s="189" t="s">
        <v>1</v>
      </c>
      <c r="N164" s="190" t="s">
        <v>39</v>
      </c>
      <c r="O164" s="73"/>
      <c r="P164" s="191">
        <f>O164*H164</f>
        <v>0</v>
      </c>
      <c r="Q164" s="191">
        <v>0</v>
      </c>
      <c r="R164" s="191">
        <f>Q164*H164</f>
        <v>0</v>
      </c>
      <c r="S164" s="191">
        <v>0</v>
      </c>
      <c r="T164" s="192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93" t="s">
        <v>129</v>
      </c>
      <c r="AT164" s="193" t="s">
        <v>114</v>
      </c>
      <c r="AU164" s="193" t="s">
        <v>112</v>
      </c>
      <c r="AY164" s="15" t="s">
        <v>111</v>
      </c>
      <c r="BE164" s="194">
        <f>IF(N164="základná",J164,0)</f>
        <v>0</v>
      </c>
      <c r="BF164" s="194">
        <f>IF(N164="znížená",J164,0)</f>
        <v>0</v>
      </c>
      <c r="BG164" s="194">
        <f>IF(N164="zákl. prenesená",J164,0)</f>
        <v>0</v>
      </c>
      <c r="BH164" s="194">
        <f>IF(N164="zníž. prenesená",J164,0)</f>
        <v>0</v>
      </c>
      <c r="BI164" s="194">
        <f>IF(N164="nulová",J164,0)</f>
        <v>0</v>
      </c>
      <c r="BJ164" s="15" t="s">
        <v>112</v>
      </c>
      <c r="BK164" s="195">
        <f>ROUND(I164*H164,3)</f>
        <v>0</v>
      </c>
      <c r="BL164" s="15" t="s">
        <v>129</v>
      </c>
      <c r="BM164" s="193" t="s">
        <v>252</v>
      </c>
    </row>
    <row r="165" s="2" customFormat="1" ht="16.5" customHeight="1">
      <c r="A165" s="34"/>
      <c r="B165" s="181"/>
      <c r="C165" s="182" t="s">
        <v>187</v>
      </c>
      <c r="D165" s="182" t="s">
        <v>114</v>
      </c>
      <c r="E165" s="183" t="s">
        <v>253</v>
      </c>
      <c r="F165" s="184" t="s">
        <v>254</v>
      </c>
      <c r="G165" s="185" t="s">
        <v>251</v>
      </c>
      <c r="H165" s="187"/>
      <c r="I165" s="187"/>
      <c r="J165" s="186">
        <f>ROUND(I165*H165,3)</f>
        <v>0</v>
      </c>
      <c r="K165" s="188"/>
      <c r="L165" s="35"/>
      <c r="M165" s="189" t="s">
        <v>1</v>
      </c>
      <c r="N165" s="190" t="s">
        <v>39</v>
      </c>
      <c r="O165" s="73"/>
      <c r="P165" s="191">
        <f>O165*H165</f>
        <v>0</v>
      </c>
      <c r="Q165" s="191">
        <v>0</v>
      </c>
      <c r="R165" s="191">
        <f>Q165*H165</f>
        <v>0</v>
      </c>
      <c r="S165" s="191">
        <v>0</v>
      </c>
      <c r="T165" s="192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3" t="s">
        <v>129</v>
      </c>
      <c r="AT165" s="193" t="s">
        <v>114</v>
      </c>
      <c r="AU165" s="193" t="s">
        <v>112</v>
      </c>
      <c r="AY165" s="15" t="s">
        <v>111</v>
      </c>
      <c r="BE165" s="194">
        <f>IF(N165="základná",J165,0)</f>
        <v>0</v>
      </c>
      <c r="BF165" s="194">
        <f>IF(N165="znížená",J165,0)</f>
        <v>0</v>
      </c>
      <c r="BG165" s="194">
        <f>IF(N165="zákl. prenesená",J165,0)</f>
        <v>0</v>
      </c>
      <c r="BH165" s="194">
        <f>IF(N165="zníž. prenesená",J165,0)</f>
        <v>0</v>
      </c>
      <c r="BI165" s="194">
        <f>IF(N165="nulová",J165,0)</f>
        <v>0</v>
      </c>
      <c r="BJ165" s="15" t="s">
        <v>112</v>
      </c>
      <c r="BK165" s="195">
        <f>ROUND(I165*H165,3)</f>
        <v>0</v>
      </c>
      <c r="BL165" s="15" t="s">
        <v>129</v>
      </c>
      <c r="BM165" s="193" t="s">
        <v>255</v>
      </c>
    </row>
    <row r="166" s="2" customFormat="1" ht="16.5" customHeight="1">
      <c r="A166" s="34"/>
      <c r="B166" s="181"/>
      <c r="C166" s="182" t="s">
        <v>256</v>
      </c>
      <c r="D166" s="182" t="s">
        <v>114</v>
      </c>
      <c r="E166" s="183" t="s">
        <v>257</v>
      </c>
      <c r="F166" s="184" t="s">
        <v>258</v>
      </c>
      <c r="G166" s="185" t="s">
        <v>251</v>
      </c>
      <c r="H166" s="187"/>
      <c r="I166" s="187"/>
      <c r="J166" s="186">
        <f>ROUND(I166*H166,3)</f>
        <v>0</v>
      </c>
      <c r="K166" s="188"/>
      <c r="L166" s="35"/>
      <c r="M166" s="189" t="s">
        <v>1</v>
      </c>
      <c r="N166" s="190" t="s">
        <v>39</v>
      </c>
      <c r="O166" s="73"/>
      <c r="P166" s="191">
        <f>O166*H166</f>
        <v>0</v>
      </c>
      <c r="Q166" s="191">
        <v>0</v>
      </c>
      <c r="R166" s="191">
        <f>Q166*H166</f>
        <v>0</v>
      </c>
      <c r="S166" s="191">
        <v>0</v>
      </c>
      <c r="T166" s="192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93" t="s">
        <v>129</v>
      </c>
      <c r="AT166" s="193" t="s">
        <v>114</v>
      </c>
      <c r="AU166" s="193" t="s">
        <v>112</v>
      </c>
      <c r="AY166" s="15" t="s">
        <v>111</v>
      </c>
      <c r="BE166" s="194">
        <f>IF(N166="základná",J166,0)</f>
        <v>0</v>
      </c>
      <c r="BF166" s="194">
        <f>IF(N166="znížená",J166,0)</f>
        <v>0</v>
      </c>
      <c r="BG166" s="194">
        <f>IF(N166="zákl. prenesená",J166,0)</f>
        <v>0</v>
      </c>
      <c r="BH166" s="194">
        <f>IF(N166="zníž. prenesená",J166,0)</f>
        <v>0</v>
      </c>
      <c r="BI166" s="194">
        <f>IF(N166="nulová",J166,0)</f>
        <v>0</v>
      </c>
      <c r="BJ166" s="15" t="s">
        <v>112</v>
      </c>
      <c r="BK166" s="195">
        <f>ROUND(I166*H166,3)</f>
        <v>0</v>
      </c>
      <c r="BL166" s="15" t="s">
        <v>129</v>
      </c>
      <c r="BM166" s="193" t="s">
        <v>259</v>
      </c>
    </row>
    <row r="167" s="2" customFormat="1" ht="16.5" customHeight="1">
      <c r="A167" s="34"/>
      <c r="B167" s="181"/>
      <c r="C167" s="182" t="s">
        <v>190</v>
      </c>
      <c r="D167" s="182" t="s">
        <v>114</v>
      </c>
      <c r="E167" s="183" t="s">
        <v>260</v>
      </c>
      <c r="F167" s="184" t="s">
        <v>261</v>
      </c>
      <c r="G167" s="185" t="s">
        <v>251</v>
      </c>
      <c r="H167" s="187"/>
      <c r="I167" s="187"/>
      <c r="J167" s="186">
        <f>ROUND(I167*H167,3)</f>
        <v>0</v>
      </c>
      <c r="K167" s="188"/>
      <c r="L167" s="35"/>
      <c r="M167" s="189" t="s">
        <v>1</v>
      </c>
      <c r="N167" s="190" t="s">
        <v>39</v>
      </c>
      <c r="O167" s="73"/>
      <c r="P167" s="191">
        <f>O167*H167</f>
        <v>0</v>
      </c>
      <c r="Q167" s="191">
        <v>0</v>
      </c>
      <c r="R167" s="191">
        <f>Q167*H167</f>
        <v>0</v>
      </c>
      <c r="S167" s="191">
        <v>0</v>
      </c>
      <c r="T167" s="192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93" t="s">
        <v>129</v>
      </c>
      <c r="AT167" s="193" t="s">
        <v>114</v>
      </c>
      <c r="AU167" s="193" t="s">
        <v>112</v>
      </c>
      <c r="AY167" s="15" t="s">
        <v>111</v>
      </c>
      <c r="BE167" s="194">
        <f>IF(N167="základná",J167,0)</f>
        <v>0</v>
      </c>
      <c r="BF167" s="194">
        <f>IF(N167="znížená",J167,0)</f>
        <v>0</v>
      </c>
      <c r="BG167" s="194">
        <f>IF(N167="zákl. prenesená",J167,0)</f>
        <v>0</v>
      </c>
      <c r="BH167" s="194">
        <f>IF(N167="zníž. prenesená",J167,0)</f>
        <v>0</v>
      </c>
      <c r="BI167" s="194">
        <f>IF(N167="nulová",J167,0)</f>
        <v>0</v>
      </c>
      <c r="BJ167" s="15" t="s">
        <v>112</v>
      </c>
      <c r="BK167" s="195">
        <f>ROUND(I167*H167,3)</f>
        <v>0</v>
      </c>
      <c r="BL167" s="15" t="s">
        <v>129</v>
      </c>
      <c r="BM167" s="193" t="s">
        <v>262</v>
      </c>
    </row>
    <row r="168" s="2" customFormat="1" ht="16.5" customHeight="1">
      <c r="A168" s="34"/>
      <c r="B168" s="181"/>
      <c r="C168" s="182" t="s">
        <v>263</v>
      </c>
      <c r="D168" s="182" t="s">
        <v>114</v>
      </c>
      <c r="E168" s="183" t="s">
        <v>264</v>
      </c>
      <c r="F168" s="184" t="s">
        <v>265</v>
      </c>
      <c r="G168" s="185" t="s">
        <v>251</v>
      </c>
      <c r="H168" s="187"/>
      <c r="I168" s="187"/>
      <c r="J168" s="186">
        <f>ROUND(I168*H168,3)</f>
        <v>0</v>
      </c>
      <c r="K168" s="188"/>
      <c r="L168" s="35"/>
      <c r="M168" s="189" t="s">
        <v>1</v>
      </c>
      <c r="N168" s="190" t="s">
        <v>39</v>
      </c>
      <c r="O168" s="73"/>
      <c r="P168" s="191">
        <f>O168*H168</f>
        <v>0</v>
      </c>
      <c r="Q168" s="191">
        <v>0</v>
      </c>
      <c r="R168" s="191">
        <f>Q168*H168</f>
        <v>0</v>
      </c>
      <c r="S168" s="191">
        <v>0</v>
      </c>
      <c r="T168" s="192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93" t="s">
        <v>129</v>
      </c>
      <c r="AT168" s="193" t="s">
        <v>114</v>
      </c>
      <c r="AU168" s="193" t="s">
        <v>112</v>
      </c>
      <c r="AY168" s="15" t="s">
        <v>111</v>
      </c>
      <c r="BE168" s="194">
        <f>IF(N168="základná",J168,0)</f>
        <v>0</v>
      </c>
      <c r="BF168" s="194">
        <f>IF(N168="znížená",J168,0)</f>
        <v>0</v>
      </c>
      <c r="BG168" s="194">
        <f>IF(N168="zákl. prenesená",J168,0)</f>
        <v>0</v>
      </c>
      <c r="BH168" s="194">
        <f>IF(N168="zníž. prenesená",J168,0)</f>
        <v>0</v>
      </c>
      <c r="BI168" s="194">
        <f>IF(N168="nulová",J168,0)</f>
        <v>0</v>
      </c>
      <c r="BJ168" s="15" t="s">
        <v>112</v>
      </c>
      <c r="BK168" s="195">
        <f>ROUND(I168*H168,3)</f>
        <v>0</v>
      </c>
      <c r="BL168" s="15" t="s">
        <v>129</v>
      </c>
      <c r="BM168" s="193" t="s">
        <v>266</v>
      </c>
    </row>
    <row r="169" s="12" customFormat="1" ht="22.8" customHeight="1">
      <c r="A169" s="12"/>
      <c r="B169" s="168"/>
      <c r="C169" s="12"/>
      <c r="D169" s="169" t="s">
        <v>72</v>
      </c>
      <c r="E169" s="179" t="s">
        <v>267</v>
      </c>
      <c r="F169" s="179" t="s">
        <v>268</v>
      </c>
      <c r="G169" s="12"/>
      <c r="H169" s="12"/>
      <c r="I169" s="171"/>
      <c r="J169" s="180">
        <f>BK169</f>
        <v>0</v>
      </c>
      <c r="K169" s="12"/>
      <c r="L169" s="168"/>
      <c r="M169" s="173"/>
      <c r="N169" s="174"/>
      <c r="O169" s="174"/>
      <c r="P169" s="175">
        <f>SUM(P170:P181)</f>
        <v>0</v>
      </c>
      <c r="Q169" s="174"/>
      <c r="R169" s="175">
        <f>SUM(R170:R181)</f>
        <v>18.628599999999999</v>
      </c>
      <c r="S169" s="174"/>
      <c r="T169" s="176">
        <f>SUM(T170:T181)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69" t="s">
        <v>123</v>
      </c>
      <c r="AT169" s="177" t="s">
        <v>72</v>
      </c>
      <c r="AU169" s="177" t="s">
        <v>78</v>
      </c>
      <c r="AY169" s="169" t="s">
        <v>111</v>
      </c>
      <c r="BK169" s="178">
        <f>SUM(BK170:BK181)</f>
        <v>0</v>
      </c>
    </row>
    <row r="170" s="2" customFormat="1" ht="24" customHeight="1">
      <c r="A170" s="34"/>
      <c r="B170" s="181"/>
      <c r="C170" s="182" t="s">
        <v>195</v>
      </c>
      <c r="D170" s="182" t="s">
        <v>114</v>
      </c>
      <c r="E170" s="183" t="s">
        <v>269</v>
      </c>
      <c r="F170" s="184" t="s">
        <v>270</v>
      </c>
      <c r="G170" s="185" t="s">
        <v>138</v>
      </c>
      <c r="H170" s="186">
        <v>18</v>
      </c>
      <c r="I170" s="187"/>
      <c r="J170" s="186">
        <f>ROUND(I170*H170,3)</f>
        <v>0</v>
      </c>
      <c r="K170" s="188"/>
      <c r="L170" s="35"/>
      <c r="M170" s="189" t="s">
        <v>1</v>
      </c>
      <c r="N170" s="190" t="s">
        <v>39</v>
      </c>
      <c r="O170" s="73"/>
      <c r="P170" s="191">
        <f>O170*H170</f>
        <v>0</v>
      </c>
      <c r="Q170" s="191">
        <v>0</v>
      </c>
      <c r="R170" s="191">
        <f>Q170*H170</f>
        <v>0</v>
      </c>
      <c r="S170" s="191">
        <v>0</v>
      </c>
      <c r="T170" s="192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93" t="s">
        <v>129</v>
      </c>
      <c r="AT170" s="193" t="s">
        <v>114</v>
      </c>
      <c r="AU170" s="193" t="s">
        <v>112</v>
      </c>
      <c r="AY170" s="15" t="s">
        <v>111</v>
      </c>
      <c r="BE170" s="194">
        <f>IF(N170="základná",J170,0)</f>
        <v>0</v>
      </c>
      <c r="BF170" s="194">
        <f>IF(N170="znížená",J170,0)</f>
        <v>0</v>
      </c>
      <c r="BG170" s="194">
        <f>IF(N170="zákl. prenesená",J170,0)</f>
        <v>0</v>
      </c>
      <c r="BH170" s="194">
        <f>IF(N170="zníž. prenesená",J170,0)</f>
        <v>0</v>
      </c>
      <c r="BI170" s="194">
        <f>IF(N170="nulová",J170,0)</f>
        <v>0</v>
      </c>
      <c r="BJ170" s="15" t="s">
        <v>112</v>
      </c>
      <c r="BK170" s="195">
        <f>ROUND(I170*H170,3)</f>
        <v>0</v>
      </c>
      <c r="BL170" s="15" t="s">
        <v>129</v>
      </c>
      <c r="BM170" s="193" t="s">
        <v>271</v>
      </c>
    </row>
    <row r="171" s="2" customFormat="1" ht="24" customHeight="1">
      <c r="A171" s="34"/>
      <c r="B171" s="181"/>
      <c r="C171" s="182" t="s">
        <v>272</v>
      </c>
      <c r="D171" s="182" t="s">
        <v>114</v>
      </c>
      <c r="E171" s="183" t="s">
        <v>273</v>
      </c>
      <c r="F171" s="184" t="s">
        <v>274</v>
      </c>
      <c r="G171" s="185" t="s">
        <v>128</v>
      </c>
      <c r="H171" s="186">
        <v>620</v>
      </c>
      <c r="I171" s="187"/>
      <c r="J171" s="186">
        <f>ROUND(I171*H171,3)</f>
        <v>0</v>
      </c>
      <c r="K171" s="188"/>
      <c r="L171" s="35"/>
      <c r="M171" s="189" t="s">
        <v>1</v>
      </c>
      <c r="N171" s="190" t="s">
        <v>39</v>
      </c>
      <c r="O171" s="73"/>
      <c r="P171" s="191">
        <f>O171*H171</f>
        <v>0</v>
      </c>
      <c r="Q171" s="191">
        <v>0</v>
      </c>
      <c r="R171" s="191">
        <f>Q171*H171</f>
        <v>0</v>
      </c>
      <c r="S171" s="191">
        <v>0</v>
      </c>
      <c r="T171" s="192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93" t="s">
        <v>129</v>
      </c>
      <c r="AT171" s="193" t="s">
        <v>114</v>
      </c>
      <c r="AU171" s="193" t="s">
        <v>112</v>
      </c>
      <c r="AY171" s="15" t="s">
        <v>111</v>
      </c>
      <c r="BE171" s="194">
        <f>IF(N171="základná",J171,0)</f>
        <v>0</v>
      </c>
      <c r="BF171" s="194">
        <f>IF(N171="znížená",J171,0)</f>
        <v>0</v>
      </c>
      <c r="BG171" s="194">
        <f>IF(N171="zákl. prenesená",J171,0)</f>
        <v>0</v>
      </c>
      <c r="BH171" s="194">
        <f>IF(N171="zníž. prenesená",J171,0)</f>
        <v>0</v>
      </c>
      <c r="BI171" s="194">
        <f>IF(N171="nulová",J171,0)</f>
        <v>0</v>
      </c>
      <c r="BJ171" s="15" t="s">
        <v>112</v>
      </c>
      <c r="BK171" s="195">
        <f>ROUND(I171*H171,3)</f>
        <v>0</v>
      </c>
      <c r="BL171" s="15" t="s">
        <v>129</v>
      </c>
      <c r="BM171" s="193" t="s">
        <v>275</v>
      </c>
    </row>
    <row r="172" s="2" customFormat="1" ht="24" customHeight="1">
      <c r="A172" s="34"/>
      <c r="B172" s="181"/>
      <c r="C172" s="182" t="s">
        <v>198</v>
      </c>
      <c r="D172" s="182" t="s">
        <v>114</v>
      </c>
      <c r="E172" s="183" t="s">
        <v>276</v>
      </c>
      <c r="F172" s="184" t="s">
        <v>277</v>
      </c>
      <c r="G172" s="185" t="s">
        <v>128</v>
      </c>
      <c r="H172" s="186">
        <v>620</v>
      </c>
      <c r="I172" s="187"/>
      <c r="J172" s="186">
        <f>ROUND(I172*H172,3)</f>
        <v>0</v>
      </c>
      <c r="K172" s="188"/>
      <c r="L172" s="35"/>
      <c r="M172" s="189" t="s">
        <v>1</v>
      </c>
      <c r="N172" s="190" t="s">
        <v>39</v>
      </c>
      <c r="O172" s="73"/>
      <c r="P172" s="191">
        <f>O172*H172</f>
        <v>0</v>
      </c>
      <c r="Q172" s="191">
        <v>0</v>
      </c>
      <c r="R172" s="191">
        <f>Q172*H172</f>
        <v>0</v>
      </c>
      <c r="S172" s="191">
        <v>0</v>
      </c>
      <c r="T172" s="192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93" t="s">
        <v>129</v>
      </c>
      <c r="AT172" s="193" t="s">
        <v>114</v>
      </c>
      <c r="AU172" s="193" t="s">
        <v>112</v>
      </c>
      <c r="AY172" s="15" t="s">
        <v>111</v>
      </c>
      <c r="BE172" s="194">
        <f>IF(N172="základná",J172,0)</f>
        <v>0</v>
      </c>
      <c r="BF172" s="194">
        <f>IF(N172="znížená",J172,0)</f>
        <v>0</v>
      </c>
      <c r="BG172" s="194">
        <f>IF(N172="zákl. prenesená",J172,0)</f>
        <v>0</v>
      </c>
      <c r="BH172" s="194">
        <f>IF(N172="zníž. prenesená",J172,0)</f>
        <v>0</v>
      </c>
      <c r="BI172" s="194">
        <f>IF(N172="nulová",J172,0)</f>
        <v>0</v>
      </c>
      <c r="BJ172" s="15" t="s">
        <v>112</v>
      </c>
      <c r="BK172" s="195">
        <f>ROUND(I172*H172,3)</f>
        <v>0</v>
      </c>
      <c r="BL172" s="15" t="s">
        <v>129</v>
      </c>
      <c r="BM172" s="193" t="s">
        <v>278</v>
      </c>
    </row>
    <row r="173" s="2" customFormat="1" ht="24" customHeight="1">
      <c r="A173" s="34"/>
      <c r="B173" s="181"/>
      <c r="C173" s="196" t="s">
        <v>279</v>
      </c>
      <c r="D173" s="196" t="s">
        <v>121</v>
      </c>
      <c r="E173" s="197" t="s">
        <v>280</v>
      </c>
      <c r="F173" s="198" t="s">
        <v>281</v>
      </c>
      <c r="G173" s="199" t="s">
        <v>282</v>
      </c>
      <c r="H173" s="200">
        <v>10.85</v>
      </c>
      <c r="I173" s="201"/>
      <c r="J173" s="200">
        <f>ROUND(I173*H173,3)</f>
        <v>0</v>
      </c>
      <c r="K173" s="202"/>
      <c r="L173" s="203"/>
      <c r="M173" s="204" t="s">
        <v>1</v>
      </c>
      <c r="N173" s="205" t="s">
        <v>39</v>
      </c>
      <c r="O173" s="73"/>
      <c r="P173" s="191">
        <f>O173*H173</f>
        <v>0</v>
      </c>
      <c r="Q173" s="191">
        <v>1</v>
      </c>
      <c r="R173" s="191">
        <f>Q173*H173</f>
        <v>10.85</v>
      </c>
      <c r="S173" s="191">
        <v>0</v>
      </c>
      <c r="T173" s="192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3" t="s">
        <v>133</v>
      </c>
      <c r="AT173" s="193" t="s">
        <v>121</v>
      </c>
      <c r="AU173" s="193" t="s">
        <v>112</v>
      </c>
      <c r="AY173" s="15" t="s">
        <v>111</v>
      </c>
      <c r="BE173" s="194">
        <f>IF(N173="základná",J173,0)</f>
        <v>0</v>
      </c>
      <c r="BF173" s="194">
        <f>IF(N173="znížená",J173,0)</f>
        <v>0</v>
      </c>
      <c r="BG173" s="194">
        <f>IF(N173="zákl. prenesená",J173,0)</f>
        <v>0</v>
      </c>
      <c r="BH173" s="194">
        <f>IF(N173="zníž. prenesená",J173,0)</f>
        <v>0</v>
      </c>
      <c r="BI173" s="194">
        <f>IF(N173="nulová",J173,0)</f>
        <v>0</v>
      </c>
      <c r="BJ173" s="15" t="s">
        <v>112</v>
      </c>
      <c r="BK173" s="195">
        <f>ROUND(I173*H173,3)</f>
        <v>0</v>
      </c>
      <c r="BL173" s="15" t="s">
        <v>129</v>
      </c>
      <c r="BM173" s="193" t="s">
        <v>283</v>
      </c>
    </row>
    <row r="174" s="2" customFormat="1" ht="24" customHeight="1">
      <c r="A174" s="34"/>
      <c r="B174" s="181"/>
      <c r="C174" s="196" t="s">
        <v>202</v>
      </c>
      <c r="D174" s="196" t="s">
        <v>121</v>
      </c>
      <c r="E174" s="197" t="s">
        <v>284</v>
      </c>
      <c r="F174" s="198" t="s">
        <v>285</v>
      </c>
      <c r="G174" s="199" t="s">
        <v>138</v>
      </c>
      <c r="H174" s="200">
        <v>1860</v>
      </c>
      <c r="I174" s="201"/>
      <c r="J174" s="200">
        <f>ROUND(I174*H174,3)</f>
        <v>0</v>
      </c>
      <c r="K174" s="202"/>
      <c r="L174" s="203"/>
      <c r="M174" s="204" t="s">
        <v>1</v>
      </c>
      <c r="N174" s="205" t="s">
        <v>39</v>
      </c>
      <c r="O174" s="73"/>
      <c r="P174" s="191">
        <f>O174*H174</f>
        <v>0</v>
      </c>
      <c r="Q174" s="191">
        <v>0.0041000000000000003</v>
      </c>
      <c r="R174" s="191">
        <f>Q174*H174</f>
        <v>7.6260000000000003</v>
      </c>
      <c r="S174" s="191">
        <v>0</v>
      </c>
      <c r="T174" s="192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93" t="s">
        <v>133</v>
      </c>
      <c r="AT174" s="193" t="s">
        <v>121</v>
      </c>
      <c r="AU174" s="193" t="s">
        <v>112</v>
      </c>
      <c r="AY174" s="15" t="s">
        <v>111</v>
      </c>
      <c r="BE174" s="194">
        <f>IF(N174="základná",J174,0)</f>
        <v>0</v>
      </c>
      <c r="BF174" s="194">
        <f>IF(N174="znížená",J174,0)</f>
        <v>0</v>
      </c>
      <c r="BG174" s="194">
        <f>IF(N174="zákl. prenesená",J174,0)</f>
        <v>0</v>
      </c>
      <c r="BH174" s="194">
        <f>IF(N174="zníž. prenesená",J174,0)</f>
        <v>0</v>
      </c>
      <c r="BI174" s="194">
        <f>IF(N174="nulová",J174,0)</f>
        <v>0</v>
      </c>
      <c r="BJ174" s="15" t="s">
        <v>112</v>
      </c>
      <c r="BK174" s="195">
        <f>ROUND(I174*H174,3)</f>
        <v>0</v>
      </c>
      <c r="BL174" s="15" t="s">
        <v>129</v>
      </c>
      <c r="BM174" s="193" t="s">
        <v>286</v>
      </c>
    </row>
    <row r="175" s="2" customFormat="1" ht="24" customHeight="1">
      <c r="A175" s="34"/>
      <c r="B175" s="181"/>
      <c r="C175" s="182" t="s">
        <v>287</v>
      </c>
      <c r="D175" s="182" t="s">
        <v>114</v>
      </c>
      <c r="E175" s="183" t="s">
        <v>288</v>
      </c>
      <c r="F175" s="184" t="s">
        <v>289</v>
      </c>
      <c r="G175" s="185" t="s">
        <v>128</v>
      </c>
      <c r="H175" s="186">
        <v>620</v>
      </c>
      <c r="I175" s="187"/>
      <c r="J175" s="186">
        <f>ROUND(I175*H175,3)</f>
        <v>0</v>
      </c>
      <c r="K175" s="188"/>
      <c r="L175" s="35"/>
      <c r="M175" s="189" t="s">
        <v>1</v>
      </c>
      <c r="N175" s="190" t="s">
        <v>39</v>
      </c>
      <c r="O175" s="73"/>
      <c r="P175" s="191">
        <f>O175*H175</f>
        <v>0</v>
      </c>
      <c r="Q175" s="191">
        <v>0</v>
      </c>
      <c r="R175" s="191">
        <f>Q175*H175</f>
        <v>0</v>
      </c>
      <c r="S175" s="191">
        <v>0</v>
      </c>
      <c r="T175" s="192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93" t="s">
        <v>129</v>
      </c>
      <c r="AT175" s="193" t="s">
        <v>114</v>
      </c>
      <c r="AU175" s="193" t="s">
        <v>112</v>
      </c>
      <c r="AY175" s="15" t="s">
        <v>111</v>
      </c>
      <c r="BE175" s="194">
        <f>IF(N175="základná",J175,0)</f>
        <v>0</v>
      </c>
      <c r="BF175" s="194">
        <f>IF(N175="znížená",J175,0)</f>
        <v>0</v>
      </c>
      <c r="BG175" s="194">
        <f>IF(N175="zákl. prenesená",J175,0)</f>
        <v>0</v>
      </c>
      <c r="BH175" s="194">
        <f>IF(N175="zníž. prenesená",J175,0)</f>
        <v>0</v>
      </c>
      <c r="BI175" s="194">
        <f>IF(N175="nulová",J175,0)</f>
        <v>0</v>
      </c>
      <c r="BJ175" s="15" t="s">
        <v>112</v>
      </c>
      <c r="BK175" s="195">
        <f>ROUND(I175*H175,3)</f>
        <v>0</v>
      </c>
      <c r="BL175" s="15" t="s">
        <v>129</v>
      </c>
      <c r="BM175" s="193" t="s">
        <v>290</v>
      </c>
    </row>
    <row r="176" s="2" customFormat="1" ht="16.5" customHeight="1">
      <c r="A176" s="34"/>
      <c r="B176" s="181"/>
      <c r="C176" s="196" t="s">
        <v>205</v>
      </c>
      <c r="D176" s="196" t="s">
        <v>121</v>
      </c>
      <c r="E176" s="197" t="s">
        <v>291</v>
      </c>
      <c r="F176" s="198" t="s">
        <v>292</v>
      </c>
      <c r="G176" s="199" t="s">
        <v>128</v>
      </c>
      <c r="H176" s="200">
        <v>620</v>
      </c>
      <c r="I176" s="201"/>
      <c r="J176" s="200">
        <f>ROUND(I176*H176,3)</f>
        <v>0</v>
      </c>
      <c r="K176" s="202"/>
      <c r="L176" s="203"/>
      <c r="M176" s="204" t="s">
        <v>1</v>
      </c>
      <c r="N176" s="205" t="s">
        <v>39</v>
      </c>
      <c r="O176" s="73"/>
      <c r="P176" s="191">
        <f>O176*H176</f>
        <v>0</v>
      </c>
      <c r="Q176" s="191">
        <v>0.00021000000000000001</v>
      </c>
      <c r="R176" s="191">
        <f>Q176*H176</f>
        <v>0.13020000000000001</v>
      </c>
      <c r="S176" s="191">
        <v>0</v>
      </c>
      <c r="T176" s="192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93" t="s">
        <v>133</v>
      </c>
      <c r="AT176" s="193" t="s">
        <v>121</v>
      </c>
      <c r="AU176" s="193" t="s">
        <v>112</v>
      </c>
      <c r="AY176" s="15" t="s">
        <v>111</v>
      </c>
      <c r="BE176" s="194">
        <f>IF(N176="základná",J176,0)</f>
        <v>0</v>
      </c>
      <c r="BF176" s="194">
        <f>IF(N176="znížená",J176,0)</f>
        <v>0</v>
      </c>
      <c r="BG176" s="194">
        <f>IF(N176="zákl. prenesená",J176,0)</f>
        <v>0</v>
      </c>
      <c r="BH176" s="194">
        <f>IF(N176="zníž. prenesená",J176,0)</f>
        <v>0</v>
      </c>
      <c r="BI176" s="194">
        <f>IF(N176="nulová",J176,0)</f>
        <v>0</v>
      </c>
      <c r="BJ176" s="15" t="s">
        <v>112</v>
      </c>
      <c r="BK176" s="195">
        <f>ROUND(I176*H176,3)</f>
        <v>0</v>
      </c>
      <c r="BL176" s="15" t="s">
        <v>129</v>
      </c>
      <c r="BM176" s="193" t="s">
        <v>293</v>
      </c>
    </row>
    <row r="177" s="2" customFormat="1" ht="24" customHeight="1">
      <c r="A177" s="34"/>
      <c r="B177" s="181"/>
      <c r="C177" s="182" t="s">
        <v>294</v>
      </c>
      <c r="D177" s="182" t="s">
        <v>114</v>
      </c>
      <c r="E177" s="183" t="s">
        <v>295</v>
      </c>
      <c r="F177" s="184" t="s">
        <v>296</v>
      </c>
      <c r="G177" s="185" t="s">
        <v>128</v>
      </c>
      <c r="H177" s="186">
        <v>20</v>
      </c>
      <c r="I177" s="187"/>
      <c r="J177" s="186">
        <f>ROUND(I177*H177,3)</f>
        <v>0</v>
      </c>
      <c r="K177" s="188"/>
      <c r="L177" s="35"/>
      <c r="M177" s="189" t="s">
        <v>1</v>
      </c>
      <c r="N177" s="190" t="s">
        <v>39</v>
      </c>
      <c r="O177" s="73"/>
      <c r="P177" s="191">
        <f>O177*H177</f>
        <v>0</v>
      </c>
      <c r="Q177" s="191">
        <v>0</v>
      </c>
      <c r="R177" s="191">
        <f>Q177*H177</f>
        <v>0</v>
      </c>
      <c r="S177" s="191">
        <v>0</v>
      </c>
      <c r="T177" s="192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3" t="s">
        <v>129</v>
      </c>
      <c r="AT177" s="193" t="s">
        <v>114</v>
      </c>
      <c r="AU177" s="193" t="s">
        <v>112</v>
      </c>
      <c r="AY177" s="15" t="s">
        <v>111</v>
      </c>
      <c r="BE177" s="194">
        <f>IF(N177="základná",J177,0)</f>
        <v>0</v>
      </c>
      <c r="BF177" s="194">
        <f>IF(N177="znížená",J177,0)</f>
        <v>0</v>
      </c>
      <c r="BG177" s="194">
        <f>IF(N177="zákl. prenesená",J177,0)</f>
        <v>0</v>
      </c>
      <c r="BH177" s="194">
        <f>IF(N177="zníž. prenesená",J177,0)</f>
        <v>0</v>
      </c>
      <c r="BI177" s="194">
        <f>IF(N177="nulová",J177,0)</f>
        <v>0</v>
      </c>
      <c r="BJ177" s="15" t="s">
        <v>112</v>
      </c>
      <c r="BK177" s="195">
        <f>ROUND(I177*H177,3)</f>
        <v>0</v>
      </c>
      <c r="BL177" s="15" t="s">
        <v>129</v>
      </c>
      <c r="BM177" s="193" t="s">
        <v>297</v>
      </c>
    </row>
    <row r="178" s="2" customFormat="1" ht="16.5" customHeight="1">
      <c r="A178" s="34"/>
      <c r="B178" s="181"/>
      <c r="C178" s="196" t="s">
        <v>210</v>
      </c>
      <c r="D178" s="196" t="s">
        <v>121</v>
      </c>
      <c r="E178" s="197" t="s">
        <v>298</v>
      </c>
      <c r="F178" s="198" t="s">
        <v>299</v>
      </c>
      <c r="G178" s="199" t="s">
        <v>128</v>
      </c>
      <c r="H178" s="200">
        <v>20</v>
      </c>
      <c r="I178" s="201"/>
      <c r="J178" s="200">
        <f>ROUND(I178*H178,3)</f>
        <v>0</v>
      </c>
      <c r="K178" s="202"/>
      <c r="L178" s="203"/>
      <c r="M178" s="204" t="s">
        <v>1</v>
      </c>
      <c r="N178" s="205" t="s">
        <v>39</v>
      </c>
      <c r="O178" s="73"/>
      <c r="P178" s="191">
        <f>O178*H178</f>
        <v>0</v>
      </c>
      <c r="Q178" s="191">
        <v>0.0011199999999999999</v>
      </c>
      <c r="R178" s="191">
        <f>Q178*H178</f>
        <v>0.022399999999999996</v>
      </c>
      <c r="S178" s="191">
        <v>0</v>
      </c>
      <c r="T178" s="192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93" t="s">
        <v>133</v>
      </c>
      <c r="AT178" s="193" t="s">
        <v>121</v>
      </c>
      <c r="AU178" s="193" t="s">
        <v>112</v>
      </c>
      <c r="AY178" s="15" t="s">
        <v>111</v>
      </c>
      <c r="BE178" s="194">
        <f>IF(N178="základná",J178,0)</f>
        <v>0</v>
      </c>
      <c r="BF178" s="194">
        <f>IF(N178="znížená",J178,0)</f>
        <v>0</v>
      </c>
      <c r="BG178" s="194">
        <f>IF(N178="zákl. prenesená",J178,0)</f>
        <v>0</v>
      </c>
      <c r="BH178" s="194">
        <f>IF(N178="zníž. prenesená",J178,0)</f>
        <v>0</v>
      </c>
      <c r="BI178" s="194">
        <f>IF(N178="nulová",J178,0)</f>
        <v>0</v>
      </c>
      <c r="BJ178" s="15" t="s">
        <v>112</v>
      </c>
      <c r="BK178" s="195">
        <f>ROUND(I178*H178,3)</f>
        <v>0</v>
      </c>
      <c r="BL178" s="15" t="s">
        <v>129</v>
      </c>
      <c r="BM178" s="193" t="s">
        <v>178</v>
      </c>
    </row>
    <row r="179" s="2" customFormat="1" ht="24" customHeight="1">
      <c r="A179" s="34"/>
      <c r="B179" s="181"/>
      <c r="C179" s="182" t="s">
        <v>300</v>
      </c>
      <c r="D179" s="182" t="s">
        <v>114</v>
      </c>
      <c r="E179" s="183" t="s">
        <v>301</v>
      </c>
      <c r="F179" s="184" t="s">
        <v>302</v>
      </c>
      <c r="G179" s="185" t="s">
        <v>128</v>
      </c>
      <c r="H179" s="186">
        <v>620</v>
      </c>
      <c r="I179" s="187"/>
      <c r="J179" s="186">
        <f>ROUND(I179*H179,3)</f>
        <v>0</v>
      </c>
      <c r="K179" s="188"/>
      <c r="L179" s="35"/>
      <c r="M179" s="189" t="s">
        <v>1</v>
      </c>
      <c r="N179" s="190" t="s">
        <v>39</v>
      </c>
      <c r="O179" s="73"/>
      <c r="P179" s="191">
        <f>O179*H179</f>
        <v>0</v>
      </c>
      <c r="Q179" s="191">
        <v>0</v>
      </c>
      <c r="R179" s="191">
        <f>Q179*H179</f>
        <v>0</v>
      </c>
      <c r="S179" s="191">
        <v>0</v>
      </c>
      <c r="T179" s="192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93" t="s">
        <v>129</v>
      </c>
      <c r="AT179" s="193" t="s">
        <v>114</v>
      </c>
      <c r="AU179" s="193" t="s">
        <v>112</v>
      </c>
      <c r="AY179" s="15" t="s">
        <v>111</v>
      </c>
      <c r="BE179" s="194">
        <f>IF(N179="základná",J179,0)</f>
        <v>0</v>
      </c>
      <c r="BF179" s="194">
        <f>IF(N179="znížená",J179,0)</f>
        <v>0</v>
      </c>
      <c r="BG179" s="194">
        <f>IF(N179="zákl. prenesená",J179,0)</f>
        <v>0</v>
      </c>
      <c r="BH179" s="194">
        <f>IF(N179="zníž. prenesená",J179,0)</f>
        <v>0</v>
      </c>
      <c r="BI179" s="194">
        <f>IF(N179="nulová",J179,0)</f>
        <v>0</v>
      </c>
      <c r="BJ179" s="15" t="s">
        <v>112</v>
      </c>
      <c r="BK179" s="195">
        <f>ROUND(I179*H179,3)</f>
        <v>0</v>
      </c>
      <c r="BL179" s="15" t="s">
        <v>129</v>
      </c>
      <c r="BM179" s="193" t="s">
        <v>303</v>
      </c>
    </row>
    <row r="180" s="2" customFormat="1" ht="24" customHeight="1">
      <c r="A180" s="34"/>
      <c r="B180" s="181"/>
      <c r="C180" s="182" t="s">
        <v>213</v>
      </c>
      <c r="D180" s="182" t="s">
        <v>114</v>
      </c>
      <c r="E180" s="183" t="s">
        <v>304</v>
      </c>
      <c r="F180" s="184" t="s">
        <v>305</v>
      </c>
      <c r="G180" s="185" t="s">
        <v>194</v>
      </c>
      <c r="H180" s="186">
        <v>20</v>
      </c>
      <c r="I180" s="187"/>
      <c r="J180" s="186">
        <f>ROUND(I180*H180,3)</f>
        <v>0</v>
      </c>
      <c r="K180" s="188"/>
      <c r="L180" s="35"/>
      <c r="M180" s="189" t="s">
        <v>1</v>
      </c>
      <c r="N180" s="190" t="s">
        <v>39</v>
      </c>
      <c r="O180" s="73"/>
      <c r="P180" s="191">
        <f>O180*H180</f>
        <v>0</v>
      </c>
      <c r="Q180" s="191">
        <v>0</v>
      </c>
      <c r="R180" s="191">
        <f>Q180*H180</f>
        <v>0</v>
      </c>
      <c r="S180" s="191">
        <v>0</v>
      </c>
      <c r="T180" s="192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93" t="s">
        <v>129</v>
      </c>
      <c r="AT180" s="193" t="s">
        <v>114</v>
      </c>
      <c r="AU180" s="193" t="s">
        <v>112</v>
      </c>
      <c r="AY180" s="15" t="s">
        <v>111</v>
      </c>
      <c r="BE180" s="194">
        <f>IF(N180="základná",J180,0)</f>
        <v>0</v>
      </c>
      <c r="BF180" s="194">
        <f>IF(N180="znížená",J180,0)</f>
        <v>0</v>
      </c>
      <c r="BG180" s="194">
        <f>IF(N180="zákl. prenesená",J180,0)</f>
        <v>0</v>
      </c>
      <c r="BH180" s="194">
        <f>IF(N180="zníž. prenesená",J180,0)</f>
        <v>0</v>
      </c>
      <c r="BI180" s="194">
        <f>IF(N180="nulová",J180,0)</f>
        <v>0</v>
      </c>
      <c r="BJ180" s="15" t="s">
        <v>112</v>
      </c>
      <c r="BK180" s="195">
        <f>ROUND(I180*H180,3)</f>
        <v>0</v>
      </c>
      <c r="BL180" s="15" t="s">
        <v>129</v>
      </c>
      <c r="BM180" s="193" t="s">
        <v>306</v>
      </c>
    </row>
    <row r="181" s="2" customFormat="1" ht="24" customHeight="1">
      <c r="A181" s="34"/>
      <c r="B181" s="181"/>
      <c r="C181" s="182" t="s">
        <v>307</v>
      </c>
      <c r="D181" s="182" t="s">
        <v>114</v>
      </c>
      <c r="E181" s="183" t="s">
        <v>308</v>
      </c>
      <c r="F181" s="184" t="s">
        <v>309</v>
      </c>
      <c r="G181" s="185" t="s">
        <v>117</v>
      </c>
      <c r="H181" s="186">
        <v>200</v>
      </c>
      <c r="I181" s="187"/>
      <c r="J181" s="186">
        <f>ROUND(I181*H181,3)</f>
        <v>0</v>
      </c>
      <c r="K181" s="188"/>
      <c r="L181" s="35"/>
      <c r="M181" s="189" t="s">
        <v>1</v>
      </c>
      <c r="N181" s="190" t="s">
        <v>39</v>
      </c>
      <c r="O181" s="73"/>
      <c r="P181" s="191">
        <f>O181*H181</f>
        <v>0</v>
      </c>
      <c r="Q181" s="191">
        <v>0</v>
      </c>
      <c r="R181" s="191">
        <f>Q181*H181</f>
        <v>0</v>
      </c>
      <c r="S181" s="191">
        <v>0</v>
      </c>
      <c r="T181" s="192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3" t="s">
        <v>129</v>
      </c>
      <c r="AT181" s="193" t="s">
        <v>114</v>
      </c>
      <c r="AU181" s="193" t="s">
        <v>112</v>
      </c>
      <c r="AY181" s="15" t="s">
        <v>111</v>
      </c>
      <c r="BE181" s="194">
        <f>IF(N181="základná",J181,0)</f>
        <v>0</v>
      </c>
      <c r="BF181" s="194">
        <f>IF(N181="znížená",J181,0)</f>
        <v>0</v>
      </c>
      <c r="BG181" s="194">
        <f>IF(N181="zákl. prenesená",J181,0)</f>
        <v>0</v>
      </c>
      <c r="BH181" s="194">
        <f>IF(N181="zníž. prenesená",J181,0)</f>
        <v>0</v>
      </c>
      <c r="BI181" s="194">
        <f>IF(N181="nulová",J181,0)</f>
        <v>0</v>
      </c>
      <c r="BJ181" s="15" t="s">
        <v>112</v>
      </c>
      <c r="BK181" s="195">
        <f>ROUND(I181*H181,3)</f>
        <v>0</v>
      </c>
      <c r="BL181" s="15" t="s">
        <v>129</v>
      </c>
      <c r="BM181" s="193" t="s">
        <v>310</v>
      </c>
    </row>
    <row r="182" s="12" customFormat="1" ht="25.92" customHeight="1">
      <c r="A182" s="12"/>
      <c r="B182" s="168"/>
      <c r="C182" s="12"/>
      <c r="D182" s="169" t="s">
        <v>72</v>
      </c>
      <c r="E182" s="170" t="s">
        <v>311</v>
      </c>
      <c r="F182" s="170" t="s">
        <v>312</v>
      </c>
      <c r="G182" s="12"/>
      <c r="H182" s="12"/>
      <c r="I182" s="171"/>
      <c r="J182" s="172">
        <f>BK182</f>
        <v>0</v>
      </c>
      <c r="K182" s="12"/>
      <c r="L182" s="168"/>
      <c r="M182" s="173"/>
      <c r="N182" s="174"/>
      <c r="O182" s="174"/>
      <c r="P182" s="175">
        <f>SUM(P183:P185)</f>
        <v>0</v>
      </c>
      <c r="Q182" s="174"/>
      <c r="R182" s="175">
        <f>SUM(R183:R185)</f>
        <v>0</v>
      </c>
      <c r="S182" s="174"/>
      <c r="T182" s="176">
        <f>SUM(T183:T185)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69" t="s">
        <v>118</v>
      </c>
      <c r="AT182" s="177" t="s">
        <v>72</v>
      </c>
      <c r="AU182" s="177" t="s">
        <v>73</v>
      </c>
      <c r="AY182" s="169" t="s">
        <v>111</v>
      </c>
      <c r="BK182" s="178">
        <f>SUM(BK183:BK185)</f>
        <v>0</v>
      </c>
    </row>
    <row r="183" s="2" customFormat="1" ht="16.5" customHeight="1">
      <c r="A183" s="34"/>
      <c r="B183" s="181"/>
      <c r="C183" s="182" t="s">
        <v>217</v>
      </c>
      <c r="D183" s="182" t="s">
        <v>114</v>
      </c>
      <c r="E183" s="183" t="s">
        <v>313</v>
      </c>
      <c r="F183" s="184" t="s">
        <v>314</v>
      </c>
      <c r="G183" s="185" t="s">
        <v>315</v>
      </c>
      <c r="H183" s="186">
        <v>1</v>
      </c>
      <c r="I183" s="187"/>
      <c r="J183" s="186">
        <f>ROUND(I183*H183,3)</f>
        <v>0</v>
      </c>
      <c r="K183" s="188"/>
      <c r="L183" s="35"/>
      <c r="M183" s="189" t="s">
        <v>1</v>
      </c>
      <c r="N183" s="190" t="s">
        <v>39</v>
      </c>
      <c r="O183" s="73"/>
      <c r="P183" s="191">
        <f>O183*H183</f>
        <v>0</v>
      </c>
      <c r="Q183" s="191">
        <v>0</v>
      </c>
      <c r="R183" s="191">
        <f>Q183*H183</f>
        <v>0</v>
      </c>
      <c r="S183" s="191">
        <v>0</v>
      </c>
      <c r="T183" s="192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93" t="s">
        <v>316</v>
      </c>
      <c r="AT183" s="193" t="s">
        <v>114</v>
      </c>
      <c r="AU183" s="193" t="s">
        <v>78</v>
      </c>
      <c r="AY183" s="15" t="s">
        <v>111</v>
      </c>
      <c r="BE183" s="194">
        <f>IF(N183="základná",J183,0)</f>
        <v>0</v>
      </c>
      <c r="BF183" s="194">
        <f>IF(N183="znížená",J183,0)</f>
        <v>0</v>
      </c>
      <c r="BG183" s="194">
        <f>IF(N183="zákl. prenesená",J183,0)</f>
        <v>0</v>
      </c>
      <c r="BH183" s="194">
        <f>IF(N183="zníž. prenesená",J183,0)</f>
        <v>0</v>
      </c>
      <c r="BI183" s="194">
        <f>IF(N183="nulová",J183,0)</f>
        <v>0</v>
      </c>
      <c r="BJ183" s="15" t="s">
        <v>112</v>
      </c>
      <c r="BK183" s="195">
        <f>ROUND(I183*H183,3)</f>
        <v>0</v>
      </c>
      <c r="BL183" s="15" t="s">
        <v>316</v>
      </c>
      <c r="BM183" s="193" t="s">
        <v>317</v>
      </c>
    </row>
    <row r="184" s="2" customFormat="1" ht="16.5" customHeight="1">
      <c r="A184" s="34"/>
      <c r="B184" s="181"/>
      <c r="C184" s="182" t="s">
        <v>318</v>
      </c>
      <c r="D184" s="182" t="s">
        <v>114</v>
      </c>
      <c r="E184" s="183" t="s">
        <v>319</v>
      </c>
      <c r="F184" s="184" t="s">
        <v>320</v>
      </c>
      <c r="G184" s="185" t="s">
        <v>321</v>
      </c>
      <c r="H184" s="186">
        <v>16</v>
      </c>
      <c r="I184" s="187"/>
      <c r="J184" s="186">
        <f>ROUND(I184*H184,3)</f>
        <v>0</v>
      </c>
      <c r="K184" s="188"/>
      <c r="L184" s="35"/>
      <c r="M184" s="189" t="s">
        <v>1</v>
      </c>
      <c r="N184" s="190" t="s">
        <v>39</v>
      </c>
      <c r="O184" s="73"/>
      <c r="P184" s="191">
        <f>O184*H184</f>
        <v>0</v>
      </c>
      <c r="Q184" s="191">
        <v>0</v>
      </c>
      <c r="R184" s="191">
        <f>Q184*H184</f>
        <v>0</v>
      </c>
      <c r="S184" s="191">
        <v>0</v>
      </c>
      <c r="T184" s="192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93" t="s">
        <v>316</v>
      </c>
      <c r="AT184" s="193" t="s">
        <v>114</v>
      </c>
      <c r="AU184" s="193" t="s">
        <v>78</v>
      </c>
      <c r="AY184" s="15" t="s">
        <v>111</v>
      </c>
      <c r="BE184" s="194">
        <f>IF(N184="základná",J184,0)</f>
        <v>0</v>
      </c>
      <c r="BF184" s="194">
        <f>IF(N184="znížená",J184,0)</f>
        <v>0</v>
      </c>
      <c r="BG184" s="194">
        <f>IF(N184="zákl. prenesená",J184,0)</f>
        <v>0</v>
      </c>
      <c r="BH184" s="194">
        <f>IF(N184="zníž. prenesená",J184,0)</f>
        <v>0</v>
      </c>
      <c r="BI184" s="194">
        <f>IF(N184="nulová",J184,0)</f>
        <v>0</v>
      </c>
      <c r="BJ184" s="15" t="s">
        <v>112</v>
      </c>
      <c r="BK184" s="195">
        <f>ROUND(I184*H184,3)</f>
        <v>0</v>
      </c>
      <c r="BL184" s="15" t="s">
        <v>316</v>
      </c>
      <c r="BM184" s="193" t="s">
        <v>322</v>
      </c>
    </row>
    <row r="185" s="2" customFormat="1" ht="36" customHeight="1">
      <c r="A185" s="34"/>
      <c r="B185" s="181"/>
      <c r="C185" s="182" t="s">
        <v>220</v>
      </c>
      <c r="D185" s="182" t="s">
        <v>114</v>
      </c>
      <c r="E185" s="183" t="s">
        <v>323</v>
      </c>
      <c r="F185" s="184" t="s">
        <v>324</v>
      </c>
      <c r="G185" s="185" t="s">
        <v>321</v>
      </c>
      <c r="H185" s="186">
        <v>3</v>
      </c>
      <c r="I185" s="187"/>
      <c r="J185" s="186">
        <f>ROUND(I185*H185,3)</f>
        <v>0</v>
      </c>
      <c r="K185" s="188"/>
      <c r="L185" s="35"/>
      <c r="M185" s="189" t="s">
        <v>1</v>
      </c>
      <c r="N185" s="190" t="s">
        <v>39</v>
      </c>
      <c r="O185" s="73"/>
      <c r="P185" s="191">
        <f>O185*H185</f>
        <v>0</v>
      </c>
      <c r="Q185" s="191">
        <v>0</v>
      </c>
      <c r="R185" s="191">
        <f>Q185*H185</f>
        <v>0</v>
      </c>
      <c r="S185" s="191">
        <v>0</v>
      </c>
      <c r="T185" s="192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193" t="s">
        <v>316</v>
      </c>
      <c r="AT185" s="193" t="s">
        <v>114</v>
      </c>
      <c r="AU185" s="193" t="s">
        <v>78</v>
      </c>
      <c r="AY185" s="15" t="s">
        <v>111</v>
      </c>
      <c r="BE185" s="194">
        <f>IF(N185="základná",J185,0)</f>
        <v>0</v>
      </c>
      <c r="BF185" s="194">
        <f>IF(N185="znížená",J185,0)</f>
        <v>0</v>
      </c>
      <c r="BG185" s="194">
        <f>IF(N185="zákl. prenesená",J185,0)</f>
        <v>0</v>
      </c>
      <c r="BH185" s="194">
        <f>IF(N185="zníž. prenesená",J185,0)</f>
        <v>0</v>
      </c>
      <c r="BI185" s="194">
        <f>IF(N185="nulová",J185,0)</f>
        <v>0</v>
      </c>
      <c r="BJ185" s="15" t="s">
        <v>112</v>
      </c>
      <c r="BK185" s="195">
        <f>ROUND(I185*H185,3)</f>
        <v>0</v>
      </c>
      <c r="BL185" s="15" t="s">
        <v>316</v>
      </c>
      <c r="BM185" s="193" t="s">
        <v>325</v>
      </c>
    </row>
    <row r="186" s="12" customFormat="1" ht="25.92" customHeight="1">
      <c r="A186" s="12"/>
      <c r="B186" s="168"/>
      <c r="C186" s="12"/>
      <c r="D186" s="169" t="s">
        <v>72</v>
      </c>
      <c r="E186" s="170" t="s">
        <v>326</v>
      </c>
      <c r="F186" s="170" t="s">
        <v>327</v>
      </c>
      <c r="G186" s="12"/>
      <c r="H186" s="12"/>
      <c r="I186" s="171"/>
      <c r="J186" s="172">
        <f>BK186</f>
        <v>0</v>
      </c>
      <c r="K186" s="12"/>
      <c r="L186" s="168"/>
      <c r="M186" s="173"/>
      <c r="N186" s="174"/>
      <c r="O186" s="174"/>
      <c r="P186" s="175">
        <f>P187</f>
        <v>0</v>
      </c>
      <c r="Q186" s="174"/>
      <c r="R186" s="175">
        <f>R187</f>
        <v>0</v>
      </c>
      <c r="S186" s="174"/>
      <c r="T186" s="176">
        <f>T187</f>
        <v>0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R186" s="169" t="s">
        <v>118</v>
      </c>
      <c r="AT186" s="177" t="s">
        <v>72</v>
      </c>
      <c r="AU186" s="177" t="s">
        <v>73</v>
      </c>
      <c r="AY186" s="169" t="s">
        <v>111</v>
      </c>
      <c r="BK186" s="178">
        <f>BK187</f>
        <v>0</v>
      </c>
    </row>
    <row r="187" s="2" customFormat="1" ht="36" customHeight="1">
      <c r="A187" s="34"/>
      <c r="B187" s="181"/>
      <c r="C187" s="182" t="s">
        <v>328</v>
      </c>
      <c r="D187" s="182" t="s">
        <v>114</v>
      </c>
      <c r="E187" s="183" t="s">
        <v>329</v>
      </c>
      <c r="F187" s="184" t="s">
        <v>330</v>
      </c>
      <c r="G187" s="185" t="s">
        <v>321</v>
      </c>
      <c r="H187" s="186">
        <v>32</v>
      </c>
      <c r="I187" s="187"/>
      <c r="J187" s="186">
        <f>ROUND(I187*H187,3)</f>
        <v>0</v>
      </c>
      <c r="K187" s="188"/>
      <c r="L187" s="35"/>
      <c r="M187" s="206" t="s">
        <v>1</v>
      </c>
      <c r="N187" s="207" t="s">
        <v>39</v>
      </c>
      <c r="O187" s="208"/>
      <c r="P187" s="209">
        <f>O187*H187</f>
        <v>0</v>
      </c>
      <c r="Q187" s="209">
        <v>0</v>
      </c>
      <c r="R187" s="209">
        <f>Q187*H187</f>
        <v>0</v>
      </c>
      <c r="S187" s="209">
        <v>0</v>
      </c>
      <c r="T187" s="210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193" t="s">
        <v>316</v>
      </c>
      <c r="AT187" s="193" t="s">
        <v>114</v>
      </c>
      <c r="AU187" s="193" t="s">
        <v>78</v>
      </c>
      <c r="AY187" s="15" t="s">
        <v>111</v>
      </c>
      <c r="BE187" s="194">
        <f>IF(N187="základná",J187,0)</f>
        <v>0</v>
      </c>
      <c r="BF187" s="194">
        <f>IF(N187="znížená",J187,0)</f>
        <v>0</v>
      </c>
      <c r="BG187" s="194">
        <f>IF(N187="zákl. prenesená",J187,0)</f>
        <v>0</v>
      </c>
      <c r="BH187" s="194">
        <f>IF(N187="zníž. prenesená",J187,0)</f>
        <v>0</v>
      </c>
      <c r="BI187" s="194">
        <f>IF(N187="nulová",J187,0)</f>
        <v>0</v>
      </c>
      <c r="BJ187" s="15" t="s">
        <v>112</v>
      </c>
      <c r="BK187" s="195">
        <f>ROUND(I187*H187,3)</f>
        <v>0</v>
      </c>
      <c r="BL187" s="15" t="s">
        <v>316</v>
      </c>
      <c r="BM187" s="193" t="s">
        <v>331</v>
      </c>
    </row>
    <row r="188" s="2" customFormat="1" ht="6.96" customHeight="1">
      <c r="A188" s="34"/>
      <c r="B188" s="56"/>
      <c r="C188" s="57"/>
      <c r="D188" s="57"/>
      <c r="E188" s="57"/>
      <c r="F188" s="57"/>
      <c r="G188" s="57"/>
      <c r="H188" s="57"/>
      <c r="I188" s="140"/>
      <c r="J188" s="57"/>
      <c r="K188" s="57"/>
      <c r="L188" s="35"/>
      <c r="M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</row>
  </sheetData>
  <autoFilter ref="C122:K187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2019-09-11T13:25:06Z</dcterms:created>
  <dcterms:modified xsi:type="dcterms:W3CDTF">2019-09-11T13:25:09Z</dcterms:modified>
</cp:coreProperties>
</file>