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74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'2019-074 - Rekonštrukcia ...'!$C$116:$K$142</definedName>
    <definedName name="_xlnm.Print_Area" localSheetId="1">'2019-074 - Rekonštrukcia ...'!$C$4:$J$76,'2019-074 - Rekonštrukcia ...'!$C$82:$J$100,'2019-074 - Rekonštrukcia ...'!$C$106:$K$142</definedName>
    <definedName name="_xlnm.Print_Titles" localSheetId="1">'2019-074 - Rekonštrukcia ...'!$116:$116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42"/>
  <c r="BH142"/>
  <c r="BG142"/>
  <c r="BE142"/>
  <c r="T142"/>
  <c r="T141"/>
  <c r="R142"/>
  <c r="R141"/>
  <c r="P142"/>
  <c r="P141"/>
  <c r="BK142"/>
  <c r="BK141"/>
  <c r="J141"/>
  <c r="J142"/>
  <c r="BF142"/>
  <c r="J99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T133"/>
  <c r="R134"/>
  <c r="R133"/>
  <c r="P134"/>
  <c r="P133"/>
  <c r="BK134"/>
  <c r="BK133"/>
  <c r="J133"/>
  <c r="J134"/>
  <c r="BF134"/>
  <c r="J98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T128"/>
  <c r="R129"/>
  <c r="R128"/>
  <c r="P129"/>
  <c r="P128"/>
  <c r="BK129"/>
  <c r="BK128"/>
  <c r="J128"/>
  <c r="J129"/>
  <c r="BF129"/>
  <c r="J97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BH121"/>
  <c r="BG121"/>
  <c r="BE121"/>
  <c r="T121"/>
  <c r="R121"/>
  <c r="P121"/>
  <c r="BK121"/>
  <c r="J121"/>
  <c r="BF121"/>
  <c r="BI120"/>
  <c r="F35"/>
  <c i="1" r="BD95"/>
  <c i="2" r="BH120"/>
  <c r="F34"/>
  <c i="1" r="BC95"/>
  <c i="2" r="BG120"/>
  <c r="F33"/>
  <c i="1" r="BB95"/>
  <c i="2" r="BE120"/>
  <c r="J31"/>
  <c i="1" r="AV95"/>
  <c i="2" r="F31"/>
  <c i="1" r="AZ95"/>
  <c i="2" r="T120"/>
  <c r="T119"/>
  <c r="T118"/>
  <c r="T117"/>
  <c r="R120"/>
  <c r="R119"/>
  <c r="R118"/>
  <c r="R117"/>
  <c r="P120"/>
  <c r="P119"/>
  <c r="P118"/>
  <c r="P117"/>
  <c i="1" r="AU95"/>
  <c i="2" r="BK120"/>
  <c r="BK119"/>
  <c r="J119"/>
  <c r="BK118"/>
  <c r="J118"/>
  <c r="BK117"/>
  <c r="J117"/>
  <c r="J94"/>
  <c r="J28"/>
  <c i="1" r="AG95"/>
  <c i="2" r="J120"/>
  <c r="BF120"/>
  <c r="J32"/>
  <c i="1" r="AW95"/>
  <c i="2" r="F32"/>
  <c i="1" r="BA95"/>
  <c i="2" r="J96"/>
  <c r="J95"/>
  <c r="F113"/>
  <c r="F111"/>
  <c r="E109"/>
  <c r="F89"/>
  <c r="F87"/>
  <c r="E85"/>
  <c r="J37"/>
  <c r="J22"/>
  <c r="E22"/>
  <c r="J114"/>
  <c r="J90"/>
  <c r="J21"/>
  <c r="J19"/>
  <c r="E19"/>
  <c r="J113"/>
  <c r="J89"/>
  <c r="J18"/>
  <c r="J16"/>
  <c r="E16"/>
  <c r="F114"/>
  <c r="F90"/>
  <c r="J15"/>
  <c r="J10"/>
  <c r="J111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<sst xmlns="http://schemas.openxmlformats.org/spreadsheetml/2006/main">
  <si>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</si>
  <si>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</si>
  <si>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</si>
  <si>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</si>
  <si>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{01891a44-3bba-4a0a-888a-3281cdaa7da4}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</si>
  <si>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</si>
  <si>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</si>
  <si>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</si>
  <si>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</si>
  <si>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</si>
  <si>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</si>
  <si>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</si>
  <si>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2019-074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</si>
  <si>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</si>
  <si>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</si>
  <si>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chodníka pri CVČ - 1. časť</t>
  </si>
  <si>
    <t>JKSO:</t>
  </si>
  <si>
    <t>KS:</t>
  </si>
  <si>
    <t>Miesto:</t>
  </si>
  <si>
    <t xml:space="preserve"> </t>
  </si>
  <si>
    <t>Dátum:</t>
  </si>
  <si>
    <t>5. 6. 2019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</si>
  <si>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</si>
  <si>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</si>
  <si>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</si>
  <si>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</si>
  <si>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</si>
  <si>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</si>
  <si>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</si>
  <si>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</si>
  <si>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</si>
  <si>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</si>
  <si>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</si>
  <si>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</si>
  <si>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</si>
  <si>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</si>
  <si>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</si>
  <si>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</si>
  <si>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</si>
  <si>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</si>
  <si>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</si>
  <si>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</si>
  <si>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</si>
  <si>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</si>
  <si>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</si>
  <si>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</si>
  <si>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</si>
  <si>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</si>
  <si>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</si>
  <si>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</si>
  <si>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</si>
  <si>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</si>
  <si>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</si>
  <si>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</si>
  <si>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</si>
  <si>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</si>
  <si>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</si>
  <si>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</si>
  <si>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</si>
  <si>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</si>
  <si>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</si>
  <si>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</si>
  <si>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</si>
  <si>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</si>
  <si>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</si>
  <si>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</si>
  <si>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</si>
  <si>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</si>
  <si>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</si>
  <si>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</si>
  <si>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</si>
  <si>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</si>
  <si>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</si>
  <si>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</si>
  <si>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</si>
  <si>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</si>
  <si>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</si>
  <si>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</si>
  <si>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</si>
  <si>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</si>
  <si>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</si>
  <si>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</si>
  <si>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</si>
  <si>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</si>
  <si>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</si>
  <si>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</si>
  <si>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</si>
  <si>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</si>
  <si>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</si>
  <si>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</si>
  <si>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</si>
  <si>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</si>
  <si>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</si>
  <si>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</si>
  <si>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</si>
  <si>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</si>
  <si>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</si>
  <si>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</si>
  <si>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</si>
  <si>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</si>
  <si>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</si>
  <si>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</si>
  <si>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</si>
  <si>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</si>
  <si>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</si>
  <si>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</si>
  <si>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</si>
  <si>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</si>
  <si>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113107141</t>
  </si>
  <si>
    <t xml:space="preserve">Odstránenie krytuv ploche do 200 m2 asfaltového, hr. vrstvy do 50 mm,  -0,09800t</t>
  </si>
  <si>
    <t>m2</t>
  </si>
  <si>
    <t>4</t>
  </si>
  <si>
    <t>2</t>
  </si>
  <si>
    <t>1210162419</t>
  </si>
  <si>
    <t>113208111</t>
  </si>
  <si>
    <t xml:space="preserve">Vytrhanie obrúb betonových, s vybúraním lôžka, záhonových,  -0,04000t</t>
  </si>
  <si>
    <t>m</t>
  </si>
  <si>
    <t>1438729382</t>
  </si>
  <si>
    <t>3</t>
  </si>
  <si>
    <t>113307131</t>
  </si>
  <si>
    <t xml:space="preserve">Odstránenie podkladu v ploche do 200 m2 z betónu prostého, hr. vrstvy do 150 mm,  -0,22500t</t>
  </si>
  <si>
    <t>460720036</t>
  </si>
  <si>
    <t>130201001</t>
  </si>
  <si>
    <t>Výkop jamy a ryhy v obmedzenom priestore horn. tr.3 ručne</t>
  </si>
  <si>
    <t>m3</t>
  </si>
  <si>
    <t>-1630605098</t>
  </si>
  <si>
    <t>5</t>
  </si>
  <si>
    <t>180401211</t>
  </si>
  <si>
    <t>Založenie trávnika lúčneho výsevom v rovine alebo na svahu do 1:5</t>
  </si>
  <si>
    <t>824407949</t>
  </si>
  <si>
    <t>6</t>
  </si>
  <si>
    <t>M</t>
  </si>
  <si>
    <t>005720001400</t>
  </si>
  <si>
    <t>Osivá tráv - semená parkovej zmesi</t>
  </si>
  <si>
    <t>kg</t>
  </si>
  <si>
    <t>8</t>
  </si>
  <si>
    <t>207810190</t>
  </si>
  <si>
    <t>7</t>
  </si>
  <si>
    <t>181301101</t>
  </si>
  <si>
    <t>Rozprestretie ornice v rovine, plocha do 500 m2, hr.do 100 mm</t>
  </si>
  <si>
    <t>-1544069140</t>
  </si>
  <si>
    <t>183403153</t>
  </si>
  <si>
    <t>Obrobenie pôdy hrabaním v rovine alebo na svahu do 1:5</t>
  </si>
  <si>
    <t>1047635380</t>
  </si>
  <si>
    <t>Komunikácie</t>
  </si>
  <si>
    <t>9</t>
  </si>
  <si>
    <t>564730211</t>
  </si>
  <si>
    <t>Podklad alebo kryt z kameniva hrubého drveného veľ. 16-32 mm s rozprestretím a zhutnením hr. 100 mm</t>
  </si>
  <si>
    <t>-163269697</t>
  </si>
  <si>
    <t>10</t>
  </si>
  <si>
    <t>564811111</t>
  </si>
  <si>
    <t>Podklad zo štrkodrviny s rozprestretím a zhutnením, po zhutnení hr. 50 mm</t>
  </si>
  <si>
    <t>-1845415780</t>
  </si>
  <si>
    <t>11</t>
  </si>
  <si>
    <t>596911143</t>
  </si>
  <si>
    <t>Kladenie betónovej zámkovej dlažby komunikácií pre peších hr. 60 mm pre peších nad 100 do 300 m2 so zriadením lôžka z kameniva hr. 30 mm</t>
  </si>
  <si>
    <t>376858653</t>
  </si>
  <si>
    <t>12</t>
  </si>
  <si>
    <t>592460010600</t>
  </si>
  <si>
    <t>Dlažba betónová Low value PREMAC KLASIKO, rozmer 200x100x60 mm, sivá</t>
  </si>
  <si>
    <t>506011035</t>
  </si>
  <si>
    <t>Ostatné konštrukcie a práce-búranie</t>
  </si>
  <si>
    <t>13</t>
  </si>
  <si>
    <t>916561112</t>
  </si>
  <si>
    <t>Osadenie záhonového alebo parkového obrubníka betón., do lôžka z bet. pros. tr. C 16/20 s bočnou oporou</t>
  </si>
  <si>
    <t>1715306026</t>
  </si>
  <si>
    <t>14</t>
  </si>
  <si>
    <t>592170001800</t>
  </si>
  <si>
    <t>Obrubník PREMAC parkový, lxšxv 1000x50x200 mm, sivá</t>
  </si>
  <si>
    <t>ks</t>
  </si>
  <si>
    <t>2127981721</t>
  </si>
  <si>
    <t>15</t>
  </si>
  <si>
    <t>919735112</t>
  </si>
  <si>
    <t>Rezanie existujúceho asfaltového krytu alebo podkladu hĺbky nad 50 do 100 mm</t>
  </si>
  <si>
    <t>602887428</t>
  </si>
  <si>
    <t>16</t>
  </si>
  <si>
    <t>979084216</t>
  </si>
  <si>
    <t>Vodorovná doprava vybúraných hmôt po suchu bez naloženia, ale so zložením na vzdialenosť do 5 km</t>
  </si>
  <si>
    <t>t</t>
  </si>
  <si>
    <t>-951361337</t>
  </si>
  <si>
    <t>17</t>
  </si>
  <si>
    <t>979084219</t>
  </si>
  <si>
    <t>Príplatok k cene za každých ďalších aj začatých 5 km nad 5 km</t>
  </si>
  <si>
    <t>-1880619042</t>
  </si>
  <si>
    <t>18</t>
  </si>
  <si>
    <t>979087213</t>
  </si>
  <si>
    <t>Nakladanie na dopravné prostriedky pre vodorovnú dopravu vybúraných hmôt</t>
  </si>
  <si>
    <t>419811492</t>
  </si>
  <si>
    <t>19</t>
  </si>
  <si>
    <t>979089012</t>
  </si>
  <si>
    <t>Poplatok za skladovanie - betón, tehly, dlaždice (17 01 ), ostatné</t>
  </si>
  <si>
    <t>-993523560</t>
  </si>
  <si>
    <t>99</t>
  </si>
  <si>
    <t>Presun hmôt HSV</t>
  </si>
  <si>
    <t>998223011</t>
  </si>
  <si>
    <t>Presun hmôt pre pozemné komunikácie s krytom dláždeným (822 2.3, 822 5.3) akejkoľvek dĺžky objektu</t>
  </si>
  <si>
    <t>1872876596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</si>
</sst>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0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19</v>
      </c>
      <c r="AK17" s="28" t="s">
        <v>25</v>
      </c>
      <c r="AN17" s="23" t="s">
        <v>1</v>
      </c>
      <c r="AR17" s="18"/>
      <c r="BE17" s="27"/>
      <c r="BS17" s="15" t="s">
        <v>29</v>
      </c>
    </row>
    <row r="18" s="1" customFormat="1" ht="6.96" customHeight="1">
      <c r="B18" s="18"/>
      <c r="AR18" s="18"/>
      <c r="BE18" s="27"/>
      <c r="BS18" s="15" t="s">
        <v>30</v>
      </c>
    </row>
    <row r="19" s="1" customFormat="1" ht="12" customHeight="1">
      <c r="B19" s="18"/>
      <c r="D19" s="28" t="s">
        <v>31</v>
      </c>
      <c r="AK19" s="28" t="s">
        <v>23</v>
      </c>
      <c r="AN19" s="23" t="s">
        <v>1</v>
      </c>
      <c r="AR19" s="18"/>
      <c r="BE19" s="27"/>
      <c r="BS19" s="15" t="s">
        <v>30</v>
      </c>
    </row>
    <row r="20" s="1" customFormat="1" ht="18.48" customHeight="1">
      <c r="B20" s="18"/>
      <c r="E20" s="23" t="s">
        <v>19</v>
      </c>
      <c r="AK20" s="28" t="s">
        <v>25</v>
      </c>
      <c r="AN20" s="23" t="s">
        <v>1</v>
      </c>
      <c r="AR20" s="18"/>
      <c r="BE20" s="27"/>
      <c r="BS20" s="15" t="s">
        <v>29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32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33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34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35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36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37</v>
      </c>
      <c r="E29" s="3"/>
      <c r="F29" s="28" t="s">
        <v>38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39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40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41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42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44</v>
      </c>
      <c r="U35" s="46"/>
      <c r="V35" s="46"/>
      <c r="W35" s="46"/>
      <c r="X35" s="48" t="s">
        <v>45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46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47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49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48</v>
      </c>
      <c r="AI60" s="37"/>
      <c r="AJ60" s="37"/>
      <c r="AK60" s="37"/>
      <c r="AL60" s="37"/>
      <c r="AM60" s="54" t="s">
        <v>49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50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51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48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49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48</v>
      </c>
      <c r="AI75" s="37"/>
      <c r="AJ75" s="37"/>
      <c r="AK75" s="37"/>
      <c r="AL75" s="37"/>
      <c r="AM75" s="54" t="s">
        <v>49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2019-074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Rekonštrukcia chodníka pri CVČ - 1. časť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5. 6. 2019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Mesto Partizánske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53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31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54</v>
      </c>
      <c r="D92" s="76"/>
      <c r="E92" s="76"/>
      <c r="F92" s="76"/>
      <c r="G92" s="76"/>
      <c r="H92" s="77"/>
      <c r="I92" s="78" t="s">
        <v>55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56</v>
      </c>
      <c r="AH92" s="76"/>
      <c r="AI92" s="76"/>
      <c r="AJ92" s="76"/>
      <c r="AK92" s="76"/>
      <c r="AL92" s="76"/>
      <c r="AM92" s="76"/>
      <c r="AN92" s="78" t="s">
        <v>57</v>
      </c>
      <c r="AO92" s="76"/>
      <c r="AP92" s="80"/>
      <c r="AQ92" s="81" t="s">
        <v>58</v>
      </c>
      <c r="AR92" s="35"/>
      <c r="AS92" s="82" t="s">
        <v>59</v>
      </c>
      <c r="AT92" s="83" t="s">
        <v>60</v>
      </c>
      <c r="AU92" s="83" t="s">
        <v>61</v>
      </c>
      <c r="AV92" s="83" t="s">
        <v>62</v>
      </c>
      <c r="AW92" s="83" t="s">
        <v>63</v>
      </c>
      <c r="AX92" s="83" t="s">
        <v>64</v>
      </c>
      <c r="AY92" s="83" t="s">
        <v>65</v>
      </c>
      <c r="AZ92" s="83" t="s">
        <v>66</v>
      </c>
      <c r="BA92" s="83" t="s">
        <v>67</v>
      </c>
      <c r="BB92" s="83" t="s">
        <v>68</v>
      </c>
      <c r="BC92" s="83" t="s">
        <v>69</v>
      </c>
      <c r="BD92" s="84" t="s">
        <v>70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71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72</v>
      </c>
      <c r="BT94" s="98" t="s">
        <v>73</v>
      </c>
      <c r="BV94" s="98" t="s">
        <v>74</v>
      </c>
      <c r="BW94" s="98" t="s">
        <v>4</v>
      </c>
      <c r="BX94" s="98" t="s">
        <v>75</v>
      </c>
      <c r="CL94" s="98" t="s">
        <v>1</v>
      </c>
    </row>
    <row r="95" s="7" customFormat="1" ht="27" customHeight="1">
      <c r="A95" s="99" t="s">
        <v>76</v>
      </c>
      <c r="B95" s="100"/>
      <c r="C95" s="101"/>
      <c r="D95" s="102" t="s">
        <v>12</v>
      </c>
      <c r="E95" s="102"/>
      <c r="F95" s="102"/>
      <c r="G95" s="102"/>
      <c r="H95" s="102"/>
      <c r="I95" s="103"/>
      <c r="J95" s="102" t="s">
        <v>15</v>
      </c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4">
        <f>'2019-074 - Rekonštrukcia ...'!J28</f>
        <v>0</v>
      </c>
      <c r="AH95" s="103"/>
      <c r="AI95" s="103"/>
      <c r="AJ95" s="103"/>
      <c r="AK95" s="103"/>
      <c r="AL95" s="103"/>
      <c r="AM95" s="103"/>
      <c r="AN95" s="104">
        <f>SUM(AG95,AT95)</f>
        <v>0</v>
      </c>
      <c r="AO95" s="103"/>
      <c r="AP95" s="103"/>
      <c r="AQ95" s="105" t="s">
        <v>77</v>
      </c>
      <c r="AR95" s="100"/>
      <c r="AS95" s="106">
        <v>0</v>
      </c>
      <c r="AT95" s="107">
        <f>ROUND(SUM(AV95:AW95),2)</f>
        <v>0</v>
      </c>
      <c r="AU95" s="108">
        <f>'2019-074 - Rekonštrukcia ...'!P117</f>
        <v>0</v>
      </c>
      <c r="AV95" s="107">
        <f>'2019-074 - Rekonštrukcia ...'!J31</f>
        <v>0</v>
      </c>
      <c r="AW95" s="107">
        <f>'2019-074 - Rekonštrukcia ...'!J32</f>
        <v>0</v>
      </c>
      <c r="AX95" s="107">
        <f>'2019-074 - Rekonštrukcia ...'!J33</f>
        <v>0</v>
      </c>
      <c r="AY95" s="107">
        <f>'2019-074 - Rekonštrukcia ...'!J34</f>
        <v>0</v>
      </c>
      <c r="AZ95" s="107">
        <f>'2019-074 - Rekonštrukcia ...'!F31</f>
        <v>0</v>
      </c>
      <c r="BA95" s="107">
        <f>'2019-074 - Rekonštrukcia ...'!F32</f>
        <v>0</v>
      </c>
      <c r="BB95" s="107">
        <f>'2019-074 - Rekonštrukcia ...'!F33</f>
        <v>0</v>
      </c>
      <c r="BC95" s="107">
        <f>'2019-074 - Rekonštrukcia ...'!F34</f>
        <v>0</v>
      </c>
      <c r="BD95" s="109">
        <f>'2019-074 - Rekonštrukcia ...'!F35</f>
        <v>0</v>
      </c>
      <c r="BE95" s="7"/>
      <c r="BT95" s="110" t="s">
        <v>78</v>
      </c>
      <c r="BU95" s="110" t="s">
        <v>79</v>
      </c>
      <c r="BV95" s="110" t="s">
        <v>74</v>
      </c>
      <c r="BW95" s="110" t="s">
        <v>4</v>
      </c>
      <c r="BX95" s="110" t="s">
        <v>75</v>
      </c>
      <c r="CL95" s="110" t="s">
        <v>1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74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1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1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2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80</v>
      </c>
      <c r="I4" s="111"/>
      <c r="L4" s="18"/>
      <c r="M4" s="113" t="s">
        <v>9</v>
      </c>
      <c r="AT4" s="15" t="s">
        <v>3</v>
      </c>
    </row>
    <row r="5" s="1" customFormat="1" ht="6.96" customHeight="1">
      <c r="B5" s="18"/>
      <c r="I5" s="111"/>
      <c r="L5" s="18"/>
    </row>
    <row r="6" s="2" customFormat="1" ht="12" customHeight="1">
      <c r="A6" s="34"/>
      <c r="B6" s="35"/>
      <c r="C6" s="34"/>
      <c r="D6" s="28" t="s">
        <v>14</v>
      </c>
      <c r="E6" s="34"/>
      <c r="F6" s="34"/>
      <c r="G6" s="34"/>
      <c r="H6" s="34"/>
      <c r="I6" s="114"/>
      <c r="J6" s="34"/>
      <c r="K6" s="34"/>
      <c r="L6" s="51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="2" customFormat="1" ht="16.5" customHeight="1">
      <c r="A7" s="34"/>
      <c r="B7" s="35"/>
      <c r="C7" s="34"/>
      <c r="D7" s="34"/>
      <c r="E7" s="63" t="s">
        <v>15</v>
      </c>
      <c r="F7" s="34"/>
      <c r="G7" s="34"/>
      <c r="H7" s="34"/>
      <c r="I7" s="114"/>
      <c r="J7" s="34"/>
      <c r="K7" s="34"/>
      <c r="L7" s="51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="2" customFormat="1">
      <c r="A8" s="34"/>
      <c r="B8" s="35"/>
      <c r="C8" s="34"/>
      <c r="D8" s="34"/>
      <c r="E8" s="34"/>
      <c r="F8" s="34"/>
      <c r="G8" s="34"/>
      <c r="H8" s="34"/>
      <c r="I8" s="11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2" customHeight="1">
      <c r="A9" s="34"/>
      <c r="B9" s="35"/>
      <c r="C9" s="34"/>
      <c r="D9" s="28" t="s">
        <v>16</v>
      </c>
      <c r="E9" s="34"/>
      <c r="F9" s="23" t="s">
        <v>1</v>
      </c>
      <c r="G9" s="34"/>
      <c r="H9" s="34"/>
      <c r="I9" s="115" t="s">
        <v>17</v>
      </c>
      <c r="J9" s="23" t="s">
        <v>1</v>
      </c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18</v>
      </c>
      <c r="E10" s="34"/>
      <c r="F10" s="23" t="s">
        <v>19</v>
      </c>
      <c r="G10" s="34"/>
      <c r="H10" s="34"/>
      <c r="I10" s="115" t="s">
        <v>20</v>
      </c>
      <c r="J10" s="65" t="str">
        <f>'Rekapitulácia stavby'!AN8</f>
        <v>5. 6. 2019</v>
      </c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0.8" customHeight="1">
      <c r="A11" s="34"/>
      <c r="B11" s="35"/>
      <c r="C11" s="34"/>
      <c r="D11" s="34"/>
      <c r="E11" s="34"/>
      <c r="F11" s="34"/>
      <c r="G11" s="34"/>
      <c r="H11" s="34"/>
      <c r="I11" s="11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22</v>
      </c>
      <c r="E12" s="34"/>
      <c r="F12" s="34"/>
      <c r="G12" s="34"/>
      <c r="H12" s="34"/>
      <c r="I12" s="115" t="s">
        <v>23</v>
      </c>
      <c r="J12" s="23" t="s">
        <v>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8" customHeight="1">
      <c r="A13" s="34"/>
      <c r="B13" s="35"/>
      <c r="C13" s="34"/>
      <c r="D13" s="34"/>
      <c r="E13" s="23" t="s">
        <v>24</v>
      </c>
      <c r="F13" s="34"/>
      <c r="G13" s="34"/>
      <c r="H13" s="34"/>
      <c r="I13" s="115" t="s">
        <v>25</v>
      </c>
      <c r="J13" s="23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6.96" customHeight="1">
      <c r="A14" s="34"/>
      <c r="B14" s="35"/>
      <c r="C14" s="34"/>
      <c r="D14" s="34"/>
      <c r="E14" s="34"/>
      <c r="F14" s="34"/>
      <c r="G14" s="34"/>
      <c r="H14" s="34"/>
      <c r="I14" s="114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26</v>
      </c>
      <c r="E15" s="34"/>
      <c r="F15" s="34"/>
      <c r="G15" s="34"/>
      <c r="H15" s="34"/>
      <c r="I15" s="115" t="s">
        <v>23</v>
      </c>
      <c r="J15" s="29" t="str">
        <f>'Rekapitulácia stavby'!AN13</f>
        <v>Vyplň údaj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8" customHeight="1">
      <c r="A16" s="34"/>
      <c r="B16" s="35"/>
      <c r="C16" s="34"/>
      <c r="D16" s="34"/>
      <c r="E16" s="29" t="str">
        <f>'Rekapitulácia stavby'!E14</f>
        <v>Vyplň údaj</v>
      </c>
      <c r="F16" s="23"/>
      <c r="G16" s="23"/>
      <c r="H16" s="23"/>
      <c r="I16" s="115" t="s">
        <v>25</v>
      </c>
      <c r="J16" s="29" t="str">
        <f>'Rekapitulácia stavby'!AN14</f>
        <v>Vyplň údaj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6.96" customHeight="1">
      <c r="A17" s="34"/>
      <c r="B17" s="35"/>
      <c r="C17" s="34"/>
      <c r="D17" s="34"/>
      <c r="E17" s="34"/>
      <c r="F17" s="34"/>
      <c r="G17" s="34"/>
      <c r="H17" s="34"/>
      <c r="I17" s="114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28</v>
      </c>
      <c r="E18" s="34"/>
      <c r="F18" s="34"/>
      <c r="G18" s="34"/>
      <c r="H18" s="34"/>
      <c r="I18" s="115" t="s">
        <v>23</v>
      </c>
      <c r="J18" s="23" t="str">
        <f>IF('Rekapitulácia stavby'!AN16="","",'Rekapitulácia stavby'!AN16)</f>
        <v/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tr">
        <f>IF('Rekapitulácia stavby'!E17="","",'Rekapitulácia stavby'!E17)</f>
        <v xml:space="preserve"> </v>
      </c>
      <c r="F19" s="34"/>
      <c r="G19" s="34"/>
      <c r="H19" s="34"/>
      <c r="I19" s="115" t="s">
        <v>25</v>
      </c>
      <c r="J19" s="23" t="str">
        <f>IF('Rekapitulácia stavby'!AN17="","",'Rekapitulácia stavby'!AN17)</f>
        <v/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114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31</v>
      </c>
      <c r="E21" s="34"/>
      <c r="F21" s="34"/>
      <c r="G21" s="34"/>
      <c r="H21" s="34"/>
      <c r="I21" s="115" t="s">
        <v>23</v>
      </c>
      <c r="J21" s="23" t="str">
        <f>IF('Rekapitulácia stavby'!AN19="","",'Rekapitulácia stavby'!AN19)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3" t="str">
        <f>IF('Rekapitulácia stavby'!E20="","",'Rekapitulácia stavby'!E20)</f>
        <v xml:space="preserve"> </v>
      </c>
      <c r="F22" s="34"/>
      <c r="G22" s="34"/>
      <c r="H22" s="34"/>
      <c r="I22" s="115" t="s">
        <v>25</v>
      </c>
      <c r="J22" s="23" t="str">
        <f>IF('Rekapitulácia stavby'!AN20="","",'Rekapitulácia stavby'!AN20)</f>
        <v/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114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32</v>
      </c>
      <c r="E24" s="34"/>
      <c r="F24" s="34"/>
      <c r="G24" s="34"/>
      <c r="H24" s="34"/>
      <c r="I24" s="11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8" customFormat="1" ht="16.5" customHeight="1">
      <c r="A25" s="116"/>
      <c r="B25" s="117"/>
      <c r="C25" s="116"/>
      <c r="D25" s="116"/>
      <c r="E25" s="32" t="s">
        <v>1</v>
      </c>
      <c r="F25" s="32"/>
      <c r="G25" s="32"/>
      <c r="H25" s="32"/>
      <c r="I25" s="118"/>
      <c r="J25" s="116"/>
      <c r="K25" s="116"/>
      <c r="L25" s="119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11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86"/>
      <c r="E27" s="86"/>
      <c r="F27" s="86"/>
      <c r="G27" s="86"/>
      <c r="H27" s="86"/>
      <c r="I27" s="120"/>
      <c r="J27" s="86"/>
      <c r="K27" s="86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25.44" customHeight="1">
      <c r="A28" s="34"/>
      <c r="B28" s="35"/>
      <c r="C28" s="34"/>
      <c r="D28" s="121" t="s">
        <v>33</v>
      </c>
      <c r="E28" s="34"/>
      <c r="F28" s="34"/>
      <c r="G28" s="34"/>
      <c r="H28" s="34"/>
      <c r="I28" s="114"/>
      <c r="J28" s="92">
        <f>ROUND(J117, 2)</f>
        <v>0</v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0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34"/>
      <c r="E30" s="34"/>
      <c r="F30" s="39" t="s">
        <v>35</v>
      </c>
      <c r="G30" s="34"/>
      <c r="H30" s="34"/>
      <c r="I30" s="122" t="s">
        <v>34</v>
      </c>
      <c r="J30" s="39" t="s">
        <v>36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3" t="s">
        <v>37</v>
      </c>
      <c r="E31" s="28" t="s">
        <v>38</v>
      </c>
      <c r="F31" s="124">
        <f>ROUND((SUM(BE117:BE142)),  2)</f>
        <v>0</v>
      </c>
      <c r="G31" s="34"/>
      <c r="H31" s="34"/>
      <c r="I31" s="125">
        <v>0.20000000000000001</v>
      </c>
      <c r="J31" s="124">
        <f>ROUND(((SUM(BE117:BE142))*I31),  2)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28" t="s">
        <v>39</v>
      </c>
      <c r="F32" s="124">
        <f>ROUND((SUM(BF117:BF142)),  2)</f>
        <v>0</v>
      </c>
      <c r="G32" s="34"/>
      <c r="H32" s="34"/>
      <c r="I32" s="125">
        <v>0.20000000000000001</v>
      </c>
      <c r="J32" s="124">
        <f>ROUND(((SUM(BF117:BF142))*I32), 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35"/>
      <c r="C33" s="34"/>
      <c r="D33" s="34"/>
      <c r="E33" s="28" t="s">
        <v>40</v>
      </c>
      <c r="F33" s="124">
        <f>ROUND((SUM(BG117:BG142)),  2)</f>
        <v>0</v>
      </c>
      <c r="G33" s="34"/>
      <c r="H33" s="34"/>
      <c r="I33" s="125">
        <v>0.20000000000000001</v>
      </c>
      <c r="J33" s="124">
        <f>0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35"/>
      <c r="C34" s="34"/>
      <c r="D34" s="34"/>
      <c r="E34" s="28" t="s">
        <v>41</v>
      </c>
      <c r="F34" s="124">
        <f>ROUND((SUM(BH117:BH142)),  2)</f>
        <v>0</v>
      </c>
      <c r="G34" s="34"/>
      <c r="H34" s="34"/>
      <c r="I34" s="125">
        <v>0.20000000000000001</v>
      </c>
      <c r="J34" s="124">
        <f>0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42</v>
      </c>
      <c r="F35" s="124">
        <f>ROUND((SUM(BI117:BI142)),  2)</f>
        <v>0</v>
      </c>
      <c r="G35" s="34"/>
      <c r="H35" s="34"/>
      <c r="I35" s="125">
        <v>0</v>
      </c>
      <c r="J35" s="124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114"/>
      <c r="J36" s="34"/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25.44" customHeight="1">
      <c r="A37" s="34"/>
      <c r="B37" s="35"/>
      <c r="C37" s="126"/>
      <c r="D37" s="127" t="s">
        <v>43</v>
      </c>
      <c r="E37" s="77"/>
      <c r="F37" s="77"/>
      <c r="G37" s="128" t="s">
        <v>44</v>
      </c>
      <c r="H37" s="129" t="s">
        <v>45</v>
      </c>
      <c r="I37" s="130"/>
      <c r="J37" s="131">
        <f>SUM(J28:J35)</f>
        <v>0</v>
      </c>
      <c r="K37" s="132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4"/>
      <c r="G38" s="34"/>
      <c r="H38" s="34"/>
      <c r="I38" s="11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1" customFormat="1" ht="14.4" customHeight="1">
      <c r="B39" s="18"/>
      <c r="I39" s="111"/>
      <c r="L39" s="18"/>
    </row>
    <row r="40" s="1" customFormat="1" ht="14.4" customHeight="1">
      <c r="B40" s="18"/>
      <c r="I40" s="111"/>
      <c r="L40" s="18"/>
    </row>
    <row r="41" s="1" customFormat="1" ht="14.4" customHeight="1">
      <c r="B41" s="18"/>
      <c r="I41" s="111"/>
      <c r="L41" s="18"/>
    </row>
    <row r="42" s="1" customFormat="1" ht="14.4" customHeight="1">
      <c r="B42" s="18"/>
      <c r="I42" s="111"/>
      <c r="L42" s="18"/>
    </row>
    <row r="43" s="1" customFormat="1" ht="14.4" customHeight="1">
      <c r="B43" s="18"/>
      <c r="I43" s="111"/>
      <c r="L43" s="18"/>
    </row>
    <row r="44" s="1" customFormat="1" ht="14.4" customHeight="1">
      <c r="B44" s="18"/>
      <c r="I44" s="111"/>
      <c r="L44" s="18"/>
    </row>
    <row r="45" s="1" customFormat="1" ht="14.4" customHeight="1">
      <c r="B45" s="18"/>
      <c r="I45" s="111"/>
      <c r="L45" s="18"/>
    </row>
    <row r="46" s="1" customFormat="1" ht="14.4" customHeight="1">
      <c r="B46" s="18"/>
      <c r="I46" s="111"/>
      <c r="L46" s="18"/>
    </row>
    <row r="47" s="1" customFormat="1" ht="14.4" customHeight="1">
      <c r="B47" s="18"/>
      <c r="I47" s="111"/>
      <c r="L47" s="18"/>
    </row>
    <row r="48" s="1" customFormat="1" ht="14.4" customHeight="1">
      <c r="B48" s="18"/>
      <c r="I48" s="111"/>
      <c r="L48" s="18"/>
    </row>
    <row r="49" s="1" customFormat="1" ht="14.4" customHeight="1">
      <c r="B49" s="18"/>
      <c r="I49" s="111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34" t="s">
        <v>49</v>
      </c>
      <c r="G61" s="54" t="s">
        <v>48</v>
      </c>
      <c r="H61" s="37"/>
      <c r="I61" s="135"/>
      <c r="J61" s="136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37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34" t="s">
        <v>49</v>
      </c>
      <c r="G76" s="54" t="s">
        <v>48</v>
      </c>
      <c r="H76" s="37"/>
      <c r="I76" s="135"/>
      <c r="J76" s="136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38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3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81</v>
      </c>
      <c r="D82" s="34"/>
      <c r="E82" s="34"/>
      <c r="F82" s="34"/>
      <c r="G82" s="34"/>
      <c r="H82" s="34"/>
      <c r="I82" s="11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1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1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63" t="str">
        <f>E7</f>
        <v>Rekonštrukcia chodníka pri CVČ - 1. časť</v>
      </c>
      <c r="F85" s="34"/>
      <c r="G85" s="34"/>
      <c r="H85" s="34"/>
      <c r="I85" s="11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11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2" customHeight="1">
      <c r="A87" s="34"/>
      <c r="B87" s="35"/>
      <c r="C87" s="28" t="s">
        <v>18</v>
      </c>
      <c r="D87" s="34"/>
      <c r="E87" s="34"/>
      <c r="F87" s="23" t="str">
        <f>F10</f>
        <v xml:space="preserve"> </v>
      </c>
      <c r="G87" s="34"/>
      <c r="H87" s="34"/>
      <c r="I87" s="115" t="s">
        <v>20</v>
      </c>
      <c r="J87" s="65" t="str">
        <f>IF(J10="","",J10)</f>
        <v>5. 6. 2019</v>
      </c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1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5.15" customHeight="1">
      <c r="A89" s="34"/>
      <c r="B89" s="35"/>
      <c r="C89" s="28" t="s">
        <v>22</v>
      </c>
      <c r="D89" s="34"/>
      <c r="E89" s="34"/>
      <c r="F89" s="23" t="str">
        <f>E13</f>
        <v>Mesto Partizánske</v>
      </c>
      <c r="G89" s="34"/>
      <c r="H89" s="34"/>
      <c r="I89" s="115" t="s">
        <v>28</v>
      </c>
      <c r="J89" s="32" t="str">
        <f>E19</f>
        <v xml:space="preserve"> 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5.15" customHeight="1">
      <c r="A90" s="34"/>
      <c r="B90" s="35"/>
      <c r="C90" s="28" t="s">
        <v>26</v>
      </c>
      <c r="D90" s="34"/>
      <c r="E90" s="34"/>
      <c r="F90" s="23" t="str">
        <f>IF(E16="","",E16)</f>
        <v>Vyplň údaj</v>
      </c>
      <c r="G90" s="34"/>
      <c r="H90" s="34"/>
      <c r="I90" s="115" t="s">
        <v>31</v>
      </c>
      <c r="J90" s="32" t="str">
        <f>E22</f>
        <v xml:space="preserve"> </v>
      </c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0.32" customHeight="1">
      <c r="A91" s="34"/>
      <c r="B91" s="35"/>
      <c r="C91" s="34"/>
      <c r="D91" s="34"/>
      <c r="E91" s="34"/>
      <c r="F91" s="34"/>
      <c r="G91" s="34"/>
      <c r="H91" s="34"/>
      <c r="I91" s="114"/>
      <c r="J91" s="34"/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29.28" customHeight="1">
      <c r="A92" s="34"/>
      <c r="B92" s="35"/>
      <c r="C92" s="140" t="s">
        <v>82</v>
      </c>
      <c r="D92" s="126"/>
      <c r="E92" s="126"/>
      <c r="F92" s="126"/>
      <c r="G92" s="126"/>
      <c r="H92" s="126"/>
      <c r="I92" s="141"/>
      <c r="J92" s="142" t="s">
        <v>83</v>
      </c>
      <c r="K92" s="12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1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2.8" customHeight="1">
      <c r="A94" s="34"/>
      <c r="B94" s="35"/>
      <c r="C94" s="143" t="s">
        <v>84</v>
      </c>
      <c r="D94" s="34"/>
      <c r="E94" s="34"/>
      <c r="F94" s="34"/>
      <c r="G94" s="34"/>
      <c r="H94" s="34"/>
      <c r="I94" s="114"/>
      <c r="J94" s="92">
        <f>J117</f>
        <v>0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5" t="s">
        <v>85</v>
      </c>
    </row>
    <row r="95" s="9" customFormat="1" ht="24.96" customHeight="1">
      <c r="A95" s="9"/>
      <c r="B95" s="144"/>
      <c r="C95" s="9"/>
      <c r="D95" s="145" t="s">
        <v>86</v>
      </c>
      <c r="E95" s="146"/>
      <c r="F95" s="146"/>
      <c r="G95" s="146"/>
      <c r="H95" s="146"/>
      <c r="I95" s="147"/>
      <c r="J95" s="148">
        <f>J118</f>
        <v>0</v>
      </c>
      <c r="K95" s="9"/>
      <c r="L95" s="144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49"/>
      <c r="C96" s="10"/>
      <c r="D96" s="150" t="s">
        <v>87</v>
      </c>
      <c r="E96" s="151"/>
      <c r="F96" s="151"/>
      <c r="G96" s="151"/>
      <c r="H96" s="151"/>
      <c r="I96" s="152"/>
      <c r="J96" s="153">
        <f>J119</f>
        <v>0</v>
      </c>
      <c r="K96" s="10"/>
      <c r="L96" s="149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49"/>
      <c r="C97" s="10"/>
      <c r="D97" s="150" t="s">
        <v>88</v>
      </c>
      <c r="E97" s="151"/>
      <c r="F97" s="151"/>
      <c r="G97" s="151"/>
      <c r="H97" s="151"/>
      <c r="I97" s="152"/>
      <c r="J97" s="153">
        <f>J128</f>
        <v>0</v>
      </c>
      <c r="K97" s="10"/>
      <c r="L97" s="149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49"/>
      <c r="C98" s="10"/>
      <c r="D98" s="150" t="s">
        <v>89</v>
      </c>
      <c r="E98" s="151"/>
      <c r="F98" s="151"/>
      <c r="G98" s="151"/>
      <c r="H98" s="151"/>
      <c r="I98" s="152"/>
      <c r="J98" s="153">
        <f>J133</f>
        <v>0</v>
      </c>
      <c r="K98" s="10"/>
      <c r="L98" s="14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49"/>
      <c r="C99" s="10"/>
      <c r="D99" s="150" t="s">
        <v>90</v>
      </c>
      <c r="E99" s="151"/>
      <c r="F99" s="151"/>
      <c r="G99" s="151"/>
      <c r="H99" s="151"/>
      <c r="I99" s="152"/>
      <c r="J99" s="153">
        <f>J141</f>
        <v>0</v>
      </c>
      <c r="K99" s="10"/>
      <c r="L99" s="14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2" customFormat="1" ht="21.84" customHeight="1">
      <c r="A100" s="34"/>
      <c r="B100" s="35"/>
      <c r="C100" s="34"/>
      <c r="D100" s="34"/>
      <c r="E100" s="34"/>
      <c r="F100" s="34"/>
      <c r="G100" s="34"/>
      <c r="H100" s="34"/>
      <c r="I100" s="114"/>
      <c r="J100" s="34"/>
      <c r="K100" s="34"/>
      <c r="L100" s="51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</row>
    <row r="101" s="2" customFormat="1" ht="6.96" customHeight="1">
      <c r="A101" s="34"/>
      <c r="B101" s="56"/>
      <c r="C101" s="57"/>
      <c r="D101" s="57"/>
      <c r="E101" s="57"/>
      <c r="F101" s="57"/>
      <c r="G101" s="57"/>
      <c r="H101" s="57"/>
      <c r="I101" s="138"/>
      <c r="J101" s="57"/>
      <c r="K101" s="57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5" s="2" customFormat="1" ht="6.96" customHeight="1">
      <c r="A105" s="34"/>
      <c r="B105" s="58"/>
      <c r="C105" s="59"/>
      <c r="D105" s="59"/>
      <c r="E105" s="59"/>
      <c r="F105" s="59"/>
      <c r="G105" s="59"/>
      <c r="H105" s="59"/>
      <c r="I105" s="139"/>
      <c r="J105" s="59"/>
      <c r="K105" s="59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24.96" customHeight="1">
      <c r="A106" s="34"/>
      <c r="B106" s="35"/>
      <c r="C106" s="19" t="s">
        <v>91</v>
      </c>
      <c r="D106" s="34"/>
      <c r="E106" s="34"/>
      <c r="F106" s="34"/>
      <c r="G106" s="34"/>
      <c r="H106" s="34"/>
      <c r="I106" s="114"/>
      <c r="J106" s="34"/>
      <c r="K106" s="34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6.96" customHeight="1">
      <c r="A107" s="34"/>
      <c r="B107" s="35"/>
      <c r="C107" s="34"/>
      <c r="D107" s="34"/>
      <c r="E107" s="34"/>
      <c r="F107" s="34"/>
      <c r="G107" s="34"/>
      <c r="H107" s="34"/>
      <c r="I107" s="114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12" customHeight="1">
      <c r="A108" s="34"/>
      <c r="B108" s="35"/>
      <c r="C108" s="28" t="s">
        <v>14</v>
      </c>
      <c r="D108" s="34"/>
      <c r="E108" s="34"/>
      <c r="F108" s="34"/>
      <c r="G108" s="34"/>
      <c r="H108" s="34"/>
      <c r="I108" s="114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6.5" customHeight="1">
      <c r="A109" s="34"/>
      <c r="B109" s="35"/>
      <c r="C109" s="34"/>
      <c r="D109" s="34"/>
      <c r="E109" s="63" t="str">
        <f>E7</f>
        <v>Rekonštrukcia chodníka pri CVČ - 1. časť</v>
      </c>
      <c r="F109" s="34"/>
      <c r="G109" s="34"/>
      <c r="H109" s="34"/>
      <c r="I109" s="114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6.96" customHeight="1">
      <c r="A110" s="34"/>
      <c r="B110" s="35"/>
      <c r="C110" s="34"/>
      <c r="D110" s="34"/>
      <c r="E110" s="34"/>
      <c r="F110" s="34"/>
      <c r="G110" s="34"/>
      <c r="H110" s="34"/>
      <c r="I110" s="114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18</v>
      </c>
      <c r="D111" s="34"/>
      <c r="E111" s="34"/>
      <c r="F111" s="23" t="str">
        <f>F10</f>
        <v xml:space="preserve"> </v>
      </c>
      <c r="G111" s="34"/>
      <c r="H111" s="34"/>
      <c r="I111" s="115" t="s">
        <v>20</v>
      </c>
      <c r="J111" s="65" t="str">
        <f>IF(J10="","",J10)</f>
        <v>5. 6. 2019</v>
      </c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6.96" customHeight="1">
      <c r="A112" s="34"/>
      <c r="B112" s="35"/>
      <c r="C112" s="34"/>
      <c r="D112" s="34"/>
      <c r="E112" s="34"/>
      <c r="F112" s="34"/>
      <c r="G112" s="34"/>
      <c r="H112" s="34"/>
      <c r="I112" s="114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5.15" customHeight="1">
      <c r="A113" s="34"/>
      <c r="B113" s="35"/>
      <c r="C113" s="28" t="s">
        <v>22</v>
      </c>
      <c r="D113" s="34"/>
      <c r="E113" s="34"/>
      <c r="F113" s="23" t="str">
        <f>E13</f>
        <v>Mesto Partizánske</v>
      </c>
      <c r="G113" s="34"/>
      <c r="H113" s="34"/>
      <c r="I113" s="115" t="s">
        <v>28</v>
      </c>
      <c r="J113" s="32" t="str">
        <f>E19</f>
        <v xml:space="preserve"> </v>
      </c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5.15" customHeight="1">
      <c r="A114" s="34"/>
      <c r="B114" s="35"/>
      <c r="C114" s="28" t="s">
        <v>26</v>
      </c>
      <c r="D114" s="34"/>
      <c r="E114" s="34"/>
      <c r="F114" s="23" t="str">
        <f>IF(E16="","",E16)</f>
        <v>Vyplň údaj</v>
      </c>
      <c r="G114" s="34"/>
      <c r="H114" s="34"/>
      <c r="I114" s="115" t="s">
        <v>31</v>
      </c>
      <c r="J114" s="32" t="str">
        <f>E22</f>
        <v xml:space="preserve"> </v>
      </c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0.32" customHeight="1">
      <c r="A115" s="34"/>
      <c r="B115" s="35"/>
      <c r="C115" s="34"/>
      <c r="D115" s="34"/>
      <c r="E115" s="34"/>
      <c r="F115" s="34"/>
      <c r="G115" s="34"/>
      <c r="H115" s="34"/>
      <c r="I115" s="114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11" customFormat="1" ht="29.28" customHeight="1">
      <c r="A116" s="154"/>
      <c r="B116" s="155"/>
      <c r="C116" s="156" t="s">
        <v>92</v>
      </c>
      <c r="D116" s="157" t="s">
        <v>58</v>
      </c>
      <c r="E116" s="157" t="s">
        <v>54</v>
      </c>
      <c r="F116" s="157" t="s">
        <v>55</v>
      </c>
      <c r="G116" s="157" t="s">
        <v>93</v>
      </c>
      <c r="H116" s="157" t="s">
        <v>94</v>
      </c>
      <c r="I116" s="158" t="s">
        <v>95</v>
      </c>
      <c r="J116" s="159" t="s">
        <v>83</v>
      </c>
      <c r="K116" s="160" t="s">
        <v>96</v>
      </c>
      <c r="L116" s="161"/>
      <c r="M116" s="82" t="s">
        <v>1</v>
      </c>
      <c r="N116" s="83" t="s">
        <v>37</v>
      </c>
      <c r="O116" s="83" t="s">
        <v>97</v>
      </c>
      <c r="P116" s="83" t="s">
        <v>98</v>
      </c>
      <c r="Q116" s="83" t="s">
        <v>99</v>
      </c>
      <c r="R116" s="83" t="s">
        <v>100</v>
      </c>
      <c r="S116" s="83" t="s">
        <v>101</v>
      </c>
      <c r="T116" s="84" t="s">
        <v>102</v>
      </c>
      <c r="U116" s="154"/>
      <c r="V116" s="154"/>
      <c r="W116" s="154"/>
      <c r="X116" s="154"/>
      <c r="Y116" s="154"/>
      <c r="Z116" s="154"/>
      <c r="AA116" s="154"/>
      <c r="AB116" s="154"/>
      <c r="AC116" s="154"/>
      <c r="AD116" s="154"/>
      <c r="AE116" s="154"/>
    </row>
    <row r="117" s="2" customFormat="1" ht="22.8" customHeight="1">
      <c r="A117" s="34"/>
      <c r="B117" s="35"/>
      <c r="C117" s="89" t="s">
        <v>84</v>
      </c>
      <c r="D117" s="34"/>
      <c r="E117" s="34"/>
      <c r="F117" s="34"/>
      <c r="G117" s="34"/>
      <c r="H117" s="34"/>
      <c r="I117" s="114"/>
      <c r="J117" s="162">
        <f>BK117</f>
        <v>0</v>
      </c>
      <c r="K117" s="34"/>
      <c r="L117" s="35"/>
      <c r="M117" s="85"/>
      <c r="N117" s="69"/>
      <c r="O117" s="86"/>
      <c r="P117" s="163">
        <f>P118</f>
        <v>0</v>
      </c>
      <c r="Q117" s="86"/>
      <c r="R117" s="163">
        <f>R118</f>
        <v>57.225414000000001</v>
      </c>
      <c r="S117" s="86"/>
      <c r="T117" s="164">
        <f>T118</f>
        <v>2.5335000000000001</v>
      </c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T117" s="15" t="s">
        <v>72</v>
      </c>
      <c r="AU117" s="15" t="s">
        <v>85</v>
      </c>
      <c r="BK117" s="165">
        <f>BK118</f>
        <v>0</v>
      </c>
    </row>
    <row r="118" s="12" customFormat="1" ht="25.92" customHeight="1">
      <c r="A118" s="12"/>
      <c r="B118" s="166"/>
      <c r="C118" s="12"/>
      <c r="D118" s="167" t="s">
        <v>72</v>
      </c>
      <c r="E118" s="168" t="s">
        <v>103</v>
      </c>
      <c r="F118" s="168" t="s">
        <v>104</v>
      </c>
      <c r="G118" s="12"/>
      <c r="H118" s="12"/>
      <c r="I118" s="169"/>
      <c r="J118" s="170">
        <f>BK118</f>
        <v>0</v>
      </c>
      <c r="K118" s="12"/>
      <c r="L118" s="166"/>
      <c r="M118" s="171"/>
      <c r="N118" s="172"/>
      <c r="O118" s="172"/>
      <c r="P118" s="173">
        <f>P119+P128+P133+P141</f>
        <v>0</v>
      </c>
      <c r="Q118" s="172"/>
      <c r="R118" s="173">
        <f>R119+R128+R133+R141</f>
        <v>57.225414000000001</v>
      </c>
      <c r="S118" s="172"/>
      <c r="T118" s="174">
        <f>T119+T128+T133+T141</f>
        <v>2.5335000000000001</v>
      </c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R118" s="167" t="s">
        <v>78</v>
      </c>
      <c r="AT118" s="175" t="s">
        <v>72</v>
      </c>
      <c r="AU118" s="175" t="s">
        <v>73</v>
      </c>
      <c r="AY118" s="167" t="s">
        <v>105</v>
      </c>
      <c r="BK118" s="176">
        <f>BK119+BK128+BK133+BK141</f>
        <v>0</v>
      </c>
    </row>
    <row r="119" s="12" customFormat="1" ht="22.8" customHeight="1">
      <c r="A119" s="12"/>
      <c r="B119" s="166"/>
      <c r="C119" s="12"/>
      <c r="D119" s="167" t="s">
        <v>72</v>
      </c>
      <c r="E119" s="177" t="s">
        <v>78</v>
      </c>
      <c r="F119" s="177" t="s">
        <v>106</v>
      </c>
      <c r="G119" s="12"/>
      <c r="H119" s="12"/>
      <c r="I119" s="169"/>
      <c r="J119" s="178">
        <f>BK119</f>
        <v>0</v>
      </c>
      <c r="K119" s="12"/>
      <c r="L119" s="166"/>
      <c r="M119" s="171"/>
      <c r="N119" s="172"/>
      <c r="O119" s="172"/>
      <c r="P119" s="173">
        <f>SUM(P120:P127)</f>
        <v>0</v>
      </c>
      <c r="Q119" s="172"/>
      <c r="R119" s="173">
        <f>SUM(R120:R127)</f>
        <v>0.0028740000000000003</v>
      </c>
      <c r="S119" s="172"/>
      <c r="T119" s="174">
        <f>SUM(T120:T127)</f>
        <v>2.5335000000000001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167" t="s">
        <v>78</v>
      </c>
      <c r="AT119" s="175" t="s">
        <v>72</v>
      </c>
      <c r="AU119" s="175" t="s">
        <v>78</v>
      </c>
      <c r="AY119" s="167" t="s">
        <v>105</v>
      </c>
      <c r="BK119" s="176">
        <f>SUM(BK120:BK127)</f>
        <v>0</v>
      </c>
    </row>
    <row r="120" s="2" customFormat="1" ht="24" customHeight="1">
      <c r="A120" s="34"/>
      <c r="B120" s="179"/>
      <c r="C120" s="180" t="s">
        <v>78</v>
      </c>
      <c r="D120" s="180" t="s">
        <v>107</v>
      </c>
      <c r="E120" s="181" t="s">
        <v>108</v>
      </c>
      <c r="F120" s="182" t="s">
        <v>109</v>
      </c>
      <c r="G120" s="183" t="s">
        <v>110</v>
      </c>
      <c r="H120" s="184">
        <v>4.5</v>
      </c>
      <c r="I120" s="185"/>
      <c r="J120" s="184">
        <f>ROUND(I120*H120,3)</f>
        <v>0</v>
      </c>
      <c r="K120" s="186"/>
      <c r="L120" s="35"/>
      <c r="M120" s="187" t="s">
        <v>1</v>
      </c>
      <c r="N120" s="188" t="s">
        <v>39</v>
      </c>
      <c r="O120" s="73"/>
      <c r="P120" s="189">
        <f>O120*H120</f>
        <v>0</v>
      </c>
      <c r="Q120" s="189">
        <v>0</v>
      </c>
      <c r="R120" s="189">
        <f>Q120*H120</f>
        <v>0</v>
      </c>
      <c r="S120" s="189">
        <v>0.098000000000000004</v>
      </c>
      <c r="T120" s="190">
        <f>S120*H120</f>
        <v>0.441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R120" s="191" t="s">
        <v>111</v>
      </c>
      <c r="AT120" s="191" t="s">
        <v>107</v>
      </c>
      <c r="AU120" s="191" t="s">
        <v>112</v>
      </c>
      <c r="AY120" s="15" t="s">
        <v>105</v>
      </c>
      <c r="BE120" s="192">
        <f>IF(N120="základná",J120,0)</f>
        <v>0</v>
      </c>
      <c r="BF120" s="192">
        <f>IF(N120="znížená",J120,0)</f>
        <v>0</v>
      </c>
      <c r="BG120" s="192">
        <f>IF(N120="zákl. prenesená",J120,0)</f>
        <v>0</v>
      </c>
      <c r="BH120" s="192">
        <f>IF(N120="zníž. prenesená",J120,0)</f>
        <v>0</v>
      </c>
      <c r="BI120" s="192">
        <f>IF(N120="nulová",J120,0)</f>
        <v>0</v>
      </c>
      <c r="BJ120" s="15" t="s">
        <v>112</v>
      </c>
      <c r="BK120" s="193">
        <f>ROUND(I120*H120,3)</f>
        <v>0</v>
      </c>
      <c r="BL120" s="15" t="s">
        <v>111</v>
      </c>
      <c r="BM120" s="191" t="s">
        <v>113</v>
      </c>
    </row>
    <row r="121" s="2" customFormat="1" ht="24" customHeight="1">
      <c r="A121" s="34"/>
      <c r="B121" s="179"/>
      <c r="C121" s="180" t="s">
        <v>112</v>
      </c>
      <c r="D121" s="180" t="s">
        <v>107</v>
      </c>
      <c r="E121" s="181" t="s">
        <v>114</v>
      </c>
      <c r="F121" s="182" t="s">
        <v>115</v>
      </c>
      <c r="G121" s="183" t="s">
        <v>116</v>
      </c>
      <c r="H121" s="184">
        <v>27</v>
      </c>
      <c r="I121" s="185"/>
      <c r="J121" s="184">
        <f>ROUND(I121*H121,3)</f>
        <v>0</v>
      </c>
      <c r="K121" s="186"/>
      <c r="L121" s="35"/>
      <c r="M121" s="187" t="s">
        <v>1</v>
      </c>
      <c r="N121" s="188" t="s">
        <v>39</v>
      </c>
      <c r="O121" s="73"/>
      <c r="P121" s="189">
        <f>O121*H121</f>
        <v>0</v>
      </c>
      <c r="Q121" s="189">
        <v>0</v>
      </c>
      <c r="R121" s="189">
        <f>Q121*H121</f>
        <v>0</v>
      </c>
      <c r="S121" s="189">
        <v>0.040000000000000001</v>
      </c>
      <c r="T121" s="190">
        <f>S121*H121</f>
        <v>1.0800000000000001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191" t="s">
        <v>111</v>
      </c>
      <c r="AT121" s="191" t="s">
        <v>107</v>
      </c>
      <c r="AU121" s="191" t="s">
        <v>112</v>
      </c>
      <c r="AY121" s="15" t="s">
        <v>105</v>
      </c>
      <c r="BE121" s="192">
        <f>IF(N121="základná",J121,0)</f>
        <v>0</v>
      </c>
      <c r="BF121" s="192">
        <f>IF(N121="znížená",J121,0)</f>
        <v>0</v>
      </c>
      <c r="BG121" s="192">
        <f>IF(N121="zákl. prenesená",J121,0)</f>
        <v>0</v>
      </c>
      <c r="BH121" s="192">
        <f>IF(N121="zníž. prenesená",J121,0)</f>
        <v>0</v>
      </c>
      <c r="BI121" s="192">
        <f>IF(N121="nulová",J121,0)</f>
        <v>0</v>
      </c>
      <c r="BJ121" s="15" t="s">
        <v>112</v>
      </c>
      <c r="BK121" s="193">
        <f>ROUND(I121*H121,3)</f>
        <v>0</v>
      </c>
      <c r="BL121" s="15" t="s">
        <v>111</v>
      </c>
      <c r="BM121" s="191" t="s">
        <v>117</v>
      </c>
    </row>
    <row r="122" s="2" customFormat="1" ht="24" customHeight="1">
      <c r="A122" s="34"/>
      <c r="B122" s="179"/>
      <c r="C122" s="180" t="s">
        <v>118</v>
      </c>
      <c r="D122" s="180" t="s">
        <v>107</v>
      </c>
      <c r="E122" s="181" t="s">
        <v>119</v>
      </c>
      <c r="F122" s="182" t="s">
        <v>120</v>
      </c>
      <c r="G122" s="183" t="s">
        <v>110</v>
      </c>
      <c r="H122" s="184">
        <v>4.5</v>
      </c>
      <c r="I122" s="185"/>
      <c r="J122" s="184">
        <f>ROUND(I122*H122,3)</f>
        <v>0</v>
      </c>
      <c r="K122" s="186"/>
      <c r="L122" s="35"/>
      <c r="M122" s="187" t="s">
        <v>1</v>
      </c>
      <c r="N122" s="188" t="s">
        <v>39</v>
      </c>
      <c r="O122" s="73"/>
      <c r="P122" s="189">
        <f>O122*H122</f>
        <v>0</v>
      </c>
      <c r="Q122" s="189">
        <v>0</v>
      </c>
      <c r="R122" s="189">
        <f>Q122*H122</f>
        <v>0</v>
      </c>
      <c r="S122" s="189">
        <v>0.22500000000000001</v>
      </c>
      <c r="T122" s="190">
        <f>S122*H122</f>
        <v>1.0125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191" t="s">
        <v>111</v>
      </c>
      <c r="AT122" s="191" t="s">
        <v>107</v>
      </c>
      <c r="AU122" s="191" t="s">
        <v>112</v>
      </c>
      <c r="AY122" s="15" t="s">
        <v>105</v>
      </c>
      <c r="BE122" s="192">
        <f>IF(N122="základná",J122,0)</f>
        <v>0</v>
      </c>
      <c r="BF122" s="192">
        <f>IF(N122="znížená",J122,0)</f>
        <v>0</v>
      </c>
      <c r="BG122" s="192">
        <f>IF(N122="zákl. prenesená",J122,0)</f>
        <v>0</v>
      </c>
      <c r="BH122" s="192">
        <f>IF(N122="zníž. prenesená",J122,0)</f>
        <v>0</v>
      </c>
      <c r="BI122" s="192">
        <f>IF(N122="nulová",J122,0)</f>
        <v>0</v>
      </c>
      <c r="BJ122" s="15" t="s">
        <v>112</v>
      </c>
      <c r="BK122" s="193">
        <f>ROUND(I122*H122,3)</f>
        <v>0</v>
      </c>
      <c r="BL122" s="15" t="s">
        <v>111</v>
      </c>
      <c r="BM122" s="191" t="s">
        <v>121</v>
      </c>
    </row>
    <row r="123" s="2" customFormat="1" ht="24" customHeight="1">
      <c r="A123" s="34"/>
      <c r="B123" s="179"/>
      <c r="C123" s="180" t="s">
        <v>111</v>
      </c>
      <c r="D123" s="180" t="s">
        <v>107</v>
      </c>
      <c r="E123" s="181" t="s">
        <v>122</v>
      </c>
      <c r="F123" s="182" t="s">
        <v>123</v>
      </c>
      <c r="G123" s="183" t="s">
        <v>124</v>
      </c>
      <c r="H123" s="184">
        <v>5.5800000000000001</v>
      </c>
      <c r="I123" s="185"/>
      <c r="J123" s="184">
        <f>ROUND(I123*H123,3)</f>
        <v>0</v>
      </c>
      <c r="K123" s="186"/>
      <c r="L123" s="35"/>
      <c r="M123" s="187" t="s">
        <v>1</v>
      </c>
      <c r="N123" s="188" t="s">
        <v>39</v>
      </c>
      <c r="O123" s="73"/>
      <c r="P123" s="189">
        <f>O123*H123</f>
        <v>0</v>
      </c>
      <c r="Q123" s="189">
        <v>0</v>
      </c>
      <c r="R123" s="189">
        <f>Q123*H123</f>
        <v>0</v>
      </c>
      <c r="S123" s="189">
        <v>0</v>
      </c>
      <c r="T123" s="190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91" t="s">
        <v>111</v>
      </c>
      <c r="AT123" s="191" t="s">
        <v>107</v>
      </c>
      <c r="AU123" s="191" t="s">
        <v>112</v>
      </c>
      <c r="AY123" s="15" t="s">
        <v>105</v>
      </c>
      <c r="BE123" s="192">
        <f>IF(N123="základná",J123,0)</f>
        <v>0</v>
      </c>
      <c r="BF123" s="192">
        <f>IF(N123="znížená",J123,0)</f>
        <v>0</v>
      </c>
      <c r="BG123" s="192">
        <f>IF(N123="zákl. prenesená",J123,0)</f>
        <v>0</v>
      </c>
      <c r="BH123" s="192">
        <f>IF(N123="zníž. prenesená",J123,0)</f>
        <v>0</v>
      </c>
      <c r="BI123" s="192">
        <f>IF(N123="nulová",J123,0)</f>
        <v>0</v>
      </c>
      <c r="BJ123" s="15" t="s">
        <v>112</v>
      </c>
      <c r="BK123" s="193">
        <f>ROUND(I123*H123,3)</f>
        <v>0</v>
      </c>
      <c r="BL123" s="15" t="s">
        <v>111</v>
      </c>
      <c r="BM123" s="191" t="s">
        <v>125</v>
      </c>
    </row>
    <row r="124" s="2" customFormat="1" ht="24" customHeight="1">
      <c r="A124" s="34"/>
      <c r="B124" s="179"/>
      <c r="C124" s="180" t="s">
        <v>126</v>
      </c>
      <c r="D124" s="180" t="s">
        <v>107</v>
      </c>
      <c r="E124" s="181" t="s">
        <v>127</v>
      </c>
      <c r="F124" s="182" t="s">
        <v>128</v>
      </c>
      <c r="G124" s="183" t="s">
        <v>110</v>
      </c>
      <c r="H124" s="184">
        <v>93</v>
      </c>
      <c r="I124" s="185"/>
      <c r="J124" s="184">
        <f>ROUND(I124*H124,3)</f>
        <v>0</v>
      </c>
      <c r="K124" s="186"/>
      <c r="L124" s="35"/>
      <c r="M124" s="187" t="s">
        <v>1</v>
      </c>
      <c r="N124" s="188" t="s">
        <v>39</v>
      </c>
      <c r="O124" s="73"/>
      <c r="P124" s="189">
        <f>O124*H124</f>
        <v>0</v>
      </c>
      <c r="Q124" s="189">
        <v>0</v>
      </c>
      <c r="R124" s="189">
        <f>Q124*H124</f>
        <v>0</v>
      </c>
      <c r="S124" s="189">
        <v>0</v>
      </c>
      <c r="T124" s="190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1" t="s">
        <v>111</v>
      </c>
      <c r="AT124" s="191" t="s">
        <v>107</v>
      </c>
      <c r="AU124" s="191" t="s">
        <v>112</v>
      </c>
      <c r="AY124" s="15" t="s">
        <v>105</v>
      </c>
      <c r="BE124" s="192">
        <f>IF(N124="základná",J124,0)</f>
        <v>0</v>
      </c>
      <c r="BF124" s="192">
        <f>IF(N124="znížená",J124,0)</f>
        <v>0</v>
      </c>
      <c r="BG124" s="192">
        <f>IF(N124="zákl. prenesená",J124,0)</f>
        <v>0</v>
      </c>
      <c r="BH124" s="192">
        <f>IF(N124="zníž. prenesená",J124,0)</f>
        <v>0</v>
      </c>
      <c r="BI124" s="192">
        <f>IF(N124="nulová",J124,0)</f>
        <v>0</v>
      </c>
      <c r="BJ124" s="15" t="s">
        <v>112</v>
      </c>
      <c r="BK124" s="193">
        <f>ROUND(I124*H124,3)</f>
        <v>0</v>
      </c>
      <c r="BL124" s="15" t="s">
        <v>111</v>
      </c>
      <c r="BM124" s="191" t="s">
        <v>129</v>
      </c>
    </row>
    <row r="125" s="2" customFormat="1" ht="16.5" customHeight="1">
      <c r="A125" s="34"/>
      <c r="B125" s="179"/>
      <c r="C125" s="194" t="s">
        <v>130</v>
      </c>
      <c r="D125" s="194" t="s">
        <v>131</v>
      </c>
      <c r="E125" s="195" t="s">
        <v>132</v>
      </c>
      <c r="F125" s="196" t="s">
        <v>133</v>
      </c>
      <c r="G125" s="197" t="s">
        <v>134</v>
      </c>
      <c r="H125" s="198">
        <v>2.8740000000000001</v>
      </c>
      <c r="I125" s="199"/>
      <c r="J125" s="198">
        <f>ROUND(I125*H125,3)</f>
        <v>0</v>
      </c>
      <c r="K125" s="200"/>
      <c r="L125" s="201"/>
      <c r="M125" s="202" t="s">
        <v>1</v>
      </c>
      <c r="N125" s="203" t="s">
        <v>39</v>
      </c>
      <c r="O125" s="73"/>
      <c r="P125" s="189">
        <f>O125*H125</f>
        <v>0</v>
      </c>
      <c r="Q125" s="189">
        <v>0.001</v>
      </c>
      <c r="R125" s="189">
        <f>Q125*H125</f>
        <v>0.0028740000000000003</v>
      </c>
      <c r="S125" s="189">
        <v>0</v>
      </c>
      <c r="T125" s="190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1" t="s">
        <v>135</v>
      </c>
      <c r="AT125" s="191" t="s">
        <v>131</v>
      </c>
      <c r="AU125" s="191" t="s">
        <v>112</v>
      </c>
      <c r="AY125" s="15" t="s">
        <v>105</v>
      </c>
      <c r="BE125" s="192">
        <f>IF(N125="základná",J125,0)</f>
        <v>0</v>
      </c>
      <c r="BF125" s="192">
        <f>IF(N125="znížená",J125,0)</f>
        <v>0</v>
      </c>
      <c r="BG125" s="192">
        <f>IF(N125="zákl. prenesená",J125,0)</f>
        <v>0</v>
      </c>
      <c r="BH125" s="192">
        <f>IF(N125="zníž. prenesená",J125,0)</f>
        <v>0</v>
      </c>
      <c r="BI125" s="192">
        <f>IF(N125="nulová",J125,0)</f>
        <v>0</v>
      </c>
      <c r="BJ125" s="15" t="s">
        <v>112</v>
      </c>
      <c r="BK125" s="193">
        <f>ROUND(I125*H125,3)</f>
        <v>0</v>
      </c>
      <c r="BL125" s="15" t="s">
        <v>111</v>
      </c>
      <c r="BM125" s="191" t="s">
        <v>136</v>
      </c>
    </row>
    <row r="126" s="2" customFormat="1" ht="24" customHeight="1">
      <c r="A126" s="34"/>
      <c r="B126" s="179"/>
      <c r="C126" s="180" t="s">
        <v>137</v>
      </c>
      <c r="D126" s="180" t="s">
        <v>107</v>
      </c>
      <c r="E126" s="181" t="s">
        <v>138</v>
      </c>
      <c r="F126" s="182" t="s">
        <v>139</v>
      </c>
      <c r="G126" s="183" t="s">
        <v>110</v>
      </c>
      <c r="H126" s="184">
        <v>93</v>
      </c>
      <c r="I126" s="185"/>
      <c r="J126" s="184">
        <f>ROUND(I126*H126,3)</f>
        <v>0</v>
      </c>
      <c r="K126" s="186"/>
      <c r="L126" s="35"/>
      <c r="M126" s="187" t="s">
        <v>1</v>
      </c>
      <c r="N126" s="188" t="s">
        <v>39</v>
      </c>
      <c r="O126" s="73"/>
      <c r="P126" s="189">
        <f>O126*H126</f>
        <v>0</v>
      </c>
      <c r="Q126" s="189">
        <v>0</v>
      </c>
      <c r="R126" s="189">
        <f>Q126*H126</f>
        <v>0</v>
      </c>
      <c r="S126" s="189">
        <v>0</v>
      </c>
      <c r="T126" s="190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1" t="s">
        <v>111</v>
      </c>
      <c r="AT126" s="191" t="s">
        <v>107</v>
      </c>
      <c r="AU126" s="191" t="s">
        <v>112</v>
      </c>
      <c r="AY126" s="15" t="s">
        <v>105</v>
      </c>
      <c r="BE126" s="192">
        <f>IF(N126="základná",J126,0)</f>
        <v>0</v>
      </c>
      <c r="BF126" s="192">
        <f>IF(N126="znížená",J126,0)</f>
        <v>0</v>
      </c>
      <c r="BG126" s="192">
        <f>IF(N126="zákl. prenesená",J126,0)</f>
        <v>0</v>
      </c>
      <c r="BH126" s="192">
        <f>IF(N126="zníž. prenesená",J126,0)</f>
        <v>0</v>
      </c>
      <c r="BI126" s="192">
        <f>IF(N126="nulová",J126,0)</f>
        <v>0</v>
      </c>
      <c r="BJ126" s="15" t="s">
        <v>112</v>
      </c>
      <c r="BK126" s="193">
        <f>ROUND(I126*H126,3)</f>
        <v>0</v>
      </c>
      <c r="BL126" s="15" t="s">
        <v>111</v>
      </c>
      <c r="BM126" s="191" t="s">
        <v>140</v>
      </c>
    </row>
    <row r="127" s="2" customFormat="1" ht="24" customHeight="1">
      <c r="A127" s="34"/>
      <c r="B127" s="179"/>
      <c r="C127" s="180" t="s">
        <v>135</v>
      </c>
      <c r="D127" s="180" t="s">
        <v>107</v>
      </c>
      <c r="E127" s="181" t="s">
        <v>141</v>
      </c>
      <c r="F127" s="182" t="s">
        <v>142</v>
      </c>
      <c r="G127" s="183" t="s">
        <v>110</v>
      </c>
      <c r="H127" s="184">
        <v>93</v>
      </c>
      <c r="I127" s="185"/>
      <c r="J127" s="184">
        <f>ROUND(I127*H127,3)</f>
        <v>0</v>
      </c>
      <c r="K127" s="186"/>
      <c r="L127" s="35"/>
      <c r="M127" s="187" t="s">
        <v>1</v>
      </c>
      <c r="N127" s="188" t="s">
        <v>39</v>
      </c>
      <c r="O127" s="73"/>
      <c r="P127" s="189">
        <f>O127*H127</f>
        <v>0</v>
      </c>
      <c r="Q127" s="189">
        <v>0</v>
      </c>
      <c r="R127" s="189">
        <f>Q127*H127</f>
        <v>0</v>
      </c>
      <c r="S127" s="189">
        <v>0</v>
      </c>
      <c r="T127" s="190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1" t="s">
        <v>111</v>
      </c>
      <c r="AT127" s="191" t="s">
        <v>107</v>
      </c>
      <c r="AU127" s="191" t="s">
        <v>112</v>
      </c>
      <c r="AY127" s="15" t="s">
        <v>105</v>
      </c>
      <c r="BE127" s="192">
        <f>IF(N127="základná",J127,0)</f>
        <v>0</v>
      </c>
      <c r="BF127" s="192">
        <f>IF(N127="znížená",J127,0)</f>
        <v>0</v>
      </c>
      <c r="BG127" s="192">
        <f>IF(N127="zákl. prenesená",J127,0)</f>
        <v>0</v>
      </c>
      <c r="BH127" s="192">
        <f>IF(N127="zníž. prenesená",J127,0)</f>
        <v>0</v>
      </c>
      <c r="BI127" s="192">
        <f>IF(N127="nulová",J127,0)</f>
        <v>0</v>
      </c>
      <c r="BJ127" s="15" t="s">
        <v>112</v>
      </c>
      <c r="BK127" s="193">
        <f>ROUND(I127*H127,3)</f>
        <v>0</v>
      </c>
      <c r="BL127" s="15" t="s">
        <v>111</v>
      </c>
      <c r="BM127" s="191" t="s">
        <v>143</v>
      </c>
    </row>
    <row r="128" s="12" customFormat="1" ht="22.8" customHeight="1">
      <c r="A128" s="12"/>
      <c r="B128" s="166"/>
      <c r="C128" s="12"/>
      <c r="D128" s="167" t="s">
        <v>72</v>
      </c>
      <c r="E128" s="177" t="s">
        <v>126</v>
      </c>
      <c r="F128" s="177" t="s">
        <v>144</v>
      </c>
      <c r="G128" s="12"/>
      <c r="H128" s="12"/>
      <c r="I128" s="169"/>
      <c r="J128" s="178">
        <f>BK128</f>
        <v>0</v>
      </c>
      <c r="K128" s="12"/>
      <c r="L128" s="166"/>
      <c r="M128" s="171"/>
      <c r="N128" s="172"/>
      <c r="O128" s="172"/>
      <c r="P128" s="173">
        <f>SUM(P129:P132)</f>
        <v>0</v>
      </c>
      <c r="Q128" s="172"/>
      <c r="R128" s="173">
        <f>SUM(R129:R132)</f>
        <v>45.898859999999999</v>
      </c>
      <c r="S128" s="172"/>
      <c r="T128" s="174">
        <f>SUM(T129:T132)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67" t="s">
        <v>78</v>
      </c>
      <c r="AT128" s="175" t="s">
        <v>72</v>
      </c>
      <c r="AU128" s="175" t="s">
        <v>78</v>
      </c>
      <c r="AY128" s="167" t="s">
        <v>105</v>
      </c>
      <c r="BK128" s="176">
        <f>SUM(BK129:BK132)</f>
        <v>0</v>
      </c>
    </row>
    <row r="129" s="2" customFormat="1" ht="24" customHeight="1">
      <c r="A129" s="34"/>
      <c r="B129" s="179"/>
      <c r="C129" s="180" t="s">
        <v>145</v>
      </c>
      <c r="D129" s="180" t="s">
        <v>107</v>
      </c>
      <c r="E129" s="181" t="s">
        <v>146</v>
      </c>
      <c r="F129" s="182" t="s">
        <v>147</v>
      </c>
      <c r="G129" s="183" t="s">
        <v>110</v>
      </c>
      <c r="H129" s="184">
        <v>4.5</v>
      </c>
      <c r="I129" s="185"/>
      <c r="J129" s="184">
        <f>ROUND(I129*H129,3)</f>
        <v>0</v>
      </c>
      <c r="K129" s="186"/>
      <c r="L129" s="35"/>
      <c r="M129" s="187" t="s">
        <v>1</v>
      </c>
      <c r="N129" s="188" t="s">
        <v>39</v>
      </c>
      <c r="O129" s="73"/>
      <c r="P129" s="189">
        <f>O129*H129</f>
        <v>0</v>
      </c>
      <c r="Q129" s="189">
        <v>0.19900000000000001</v>
      </c>
      <c r="R129" s="189">
        <f>Q129*H129</f>
        <v>0.89550000000000007</v>
      </c>
      <c r="S129" s="189">
        <v>0</v>
      </c>
      <c r="T129" s="190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1" t="s">
        <v>111</v>
      </c>
      <c r="AT129" s="191" t="s">
        <v>107</v>
      </c>
      <c r="AU129" s="191" t="s">
        <v>112</v>
      </c>
      <c r="AY129" s="15" t="s">
        <v>105</v>
      </c>
      <c r="BE129" s="192">
        <f>IF(N129="základná",J129,0)</f>
        <v>0</v>
      </c>
      <c r="BF129" s="192">
        <f>IF(N129="znížená",J129,0)</f>
        <v>0</v>
      </c>
      <c r="BG129" s="192">
        <f>IF(N129="zákl. prenesená",J129,0)</f>
        <v>0</v>
      </c>
      <c r="BH129" s="192">
        <f>IF(N129="zníž. prenesená",J129,0)</f>
        <v>0</v>
      </c>
      <c r="BI129" s="192">
        <f>IF(N129="nulová",J129,0)</f>
        <v>0</v>
      </c>
      <c r="BJ129" s="15" t="s">
        <v>112</v>
      </c>
      <c r="BK129" s="193">
        <f>ROUND(I129*H129,3)</f>
        <v>0</v>
      </c>
      <c r="BL129" s="15" t="s">
        <v>111</v>
      </c>
      <c r="BM129" s="191" t="s">
        <v>148</v>
      </c>
    </row>
    <row r="130" s="2" customFormat="1" ht="24" customHeight="1">
      <c r="A130" s="34"/>
      <c r="B130" s="179"/>
      <c r="C130" s="180" t="s">
        <v>149</v>
      </c>
      <c r="D130" s="180" t="s">
        <v>107</v>
      </c>
      <c r="E130" s="181" t="s">
        <v>150</v>
      </c>
      <c r="F130" s="182" t="s">
        <v>151</v>
      </c>
      <c r="G130" s="183" t="s">
        <v>110</v>
      </c>
      <c r="H130" s="184">
        <v>139.19999999999999</v>
      </c>
      <c r="I130" s="185"/>
      <c r="J130" s="184">
        <f>ROUND(I130*H130,3)</f>
        <v>0</v>
      </c>
      <c r="K130" s="186"/>
      <c r="L130" s="35"/>
      <c r="M130" s="187" t="s">
        <v>1</v>
      </c>
      <c r="N130" s="188" t="s">
        <v>39</v>
      </c>
      <c r="O130" s="73"/>
      <c r="P130" s="189">
        <f>O130*H130</f>
        <v>0</v>
      </c>
      <c r="Q130" s="189">
        <v>0.098199999999999996</v>
      </c>
      <c r="R130" s="189">
        <f>Q130*H130</f>
        <v>13.669439999999998</v>
      </c>
      <c r="S130" s="189">
        <v>0</v>
      </c>
      <c r="T130" s="190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1" t="s">
        <v>111</v>
      </c>
      <c r="AT130" s="191" t="s">
        <v>107</v>
      </c>
      <c r="AU130" s="191" t="s">
        <v>112</v>
      </c>
      <c r="AY130" s="15" t="s">
        <v>105</v>
      </c>
      <c r="BE130" s="192">
        <f>IF(N130="základná",J130,0)</f>
        <v>0</v>
      </c>
      <c r="BF130" s="192">
        <f>IF(N130="znížená",J130,0)</f>
        <v>0</v>
      </c>
      <c r="BG130" s="192">
        <f>IF(N130="zákl. prenesená",J130,0)</f>
        <v>0</v>
      </c>
      <c r="BH130" s="192">
        <f>IF(N130="zníž. prenesená",J130,0)</f>
        <v>0</v>
      </c>
      <c r="BI130" s="192">
        <f>IF(N130="nulová",J130,0)</f>
        <v>0</v>
      </c>
      <c r="BJ130" s="15" t="s">
        <v>112</v>
      </c>
      <c r="BK130" s="193">
        <f>ROUND(I130*H130,3)</f>
        <v>0</v>
      </c>
      <c r="BL130" s="15" t="s">
        <v>111</v>
      </c>
      <c r="BM130" s="191" t="s">
        <v>152</v>
      </c>
    </row>
    <row r="131" s="2" customFormat="1" ht="36" customHeight="1">
      <c r="A131" s="34"/>
      <c r="B131" s="179"/>
      <c r="C131" s="180" t="s">
        <v>153</v>
      </c>
      <c r="D131" s="180" t="s">
        <v>107</v>
      </c>
      <c r="E131" s="181" t="s">
        <v>154</v>
      </c>
      <c r="F131" s="182" t="s">
        <v>155</v>
      </c>
      <c r="G131" s="183" t="s">
        <v>110</v>
      </c>
      <c r="H131" s="184">
        <v>139.19999999999999</v>
      </c>
      <c r="I131" s="185"/>
      <c r="J131" s="184">
        <f>ROUND(I131*H131,3)</f>
        <v>0</v>
      </c>
      <c r="K131" s="186"/>
      <c r="L131" s="35"/>
      <c r="M131" s="187" t="s">
        <v>1</v>
      </c>
      <c r="N131" s="188" t="s">
        <v>39</v>
      </c>
      <c r="O131" s="73"/>
      <c r="P131" s="189">
        <f>O131*H131</f>
        <v>0</v>
      </c>
      <c r="Q131" s="189">
        <v>0.092499999999999999</v>
      </c>
      <c r="R131" s="189">
        <f>Q131*H131</f>
        <v>12.875999999999999</v>
      </c>
      <c r="S131" s="189">
        <v>0</v>
      </c>
      <c r="T131" s="190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1" t="s">
        <v>111</v>
      </c>
      <c r="AT131" s="191" t="s">
        <v>107</v>
      </c>
      <c r="AU131" s="191" t="s">
        <v>112</v>
      </c>
      <c r="AY131" s="15" t="s">
        <v>105</v>
      </c>
      <c r="BE131" s="192">
        <f>IF(N131="základná",J131,0)</f>
        <v>0</v>
      </c>
      <c r="BF131" s="192">
        <f>IF(N131="znížená",J131,0)</f>
        <v>0</v>
      </c>
      <c r="BG131" s="192">
        <f>IF(N131="zákl. prenesená",J131,0)</f>
        <v>0</v>
      </c>
      <c r="BH131" s="192">
        <f>IF(N131="zníž. prenesená",J131,0)</f>
        <v>0</v>
      </c>
      <c r="BI131" s="192">
        <f>IF(N131="nulová",J131,0)</f>
        <v>0</v>
      </c>
      <c r="BJ131" s="15" t="s">
        <v>112</v>
      </c>
      <c r="BK131" s="193">
        <f>ROUND(I131*H131,3)</f>
        <v>0</v>
      </c>
      <c r="BL131" s="15" t="s">
        <v>111</v>
      </c>
      <c r="BM131" s="191" t="s">
        <v>156</v>
      </c>
    </row>
    <row r="132" s="2" customFormat="1" ht="24" customHeight="1">
      <c r="A132" s="34"/>
      <c r="B132" s="179"/>
      <c r="C132" s="194" t="s">
        <v>157</v>
      </c>
      <c r="D132" s="194" t="s">
        <v>131</v>
      </c>
      <c r="E132" s="195" t="s">
        <v>158</v>
      </c>
      <c r="F132" s="196" t="s">
        <v>159</v>
      </c>
      <c r="G132" s="197" t="s">
        <v>110</v>
      </c>
      <c r="H132" s="198">
        <v>141.98400000000001</v>
      </c>
      <c r="I132" s="199"/>
      <c r="J132" s="198">
        <f>ROUND(I132*H132,3)</f>
        <v>0</v>
      </c>
      <c r="K132" s="200"/>
      <c r="L132" s="201"/>
      <c r="M132" s="202" t="s">
        <v>1</v>
      </c>
      <c r="N132" s="203" t="s">
        <v>39</v>
      </c>
      <c r="O132" s="73"/>
      <c r="P132" s="189">
        <f>O132*H132</f>
        <v>0</v>
      </c>
      <c r="Q132" s="189">
        <v>0.13</v>
      </c>
      <c r="R132" s="189">
        <f>Q132*H132</f>
        <v>18.457920000000001</v>
      </c>
      <c r="S132" s="189">
        <v>0</v>
      </c>
      <c r="T132" s="190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1" t="s">
        <v>135</v>
      </c>
      <c r="AT132" s="191" t="s">
        <v>131</v>
      </c>
      <c r="AU132" s="191" t="s">
        <v>112</v>
      </c>
      <c r="AY132" s="15" t="s">
        <v>105</v>
      </c>
      <c r="BE132" s="192">
        <f>IF(N132="základná",J132,0)</f>
        <v>0</v>
      </c>
      <c r="BF132" s="192">
        <f>IF(N132="znížená",J132,0)</f>
        <v>0</v>
      </c>
      <c r="BG132" s="192">
        <f>IF(N132="zákl. prenesená",J132,0)</f>
        <v>0</v>
      </c>
      <c r="BH132" s="192">
        <f>IF(N132="zníž. prenesená",J132,0)</f>
        <v>0</v>
      </c>
      <c r="BI132" s="192">
        <f>IF(N132="nulová",J132,0)</f>
        <v>0</v>
      </c>
      <c r="BJ132" s="15" t="s">
        <v>112</v>
      </c>
      <c r="BK132" s="193">
        <f>ROUND(I132*H132,3)</f>
        <v>0</v>
      </c>
      <c r="BL132" s="15" t="s">
        <v>111</v>
      </c>
      <c r="BM132" s="191" t="s">
        <v>160</v>
      </c>
    </row>
    <row r="133" s="12" customFormat="1" ht="22.8" customHeight="1">
      <c r="A133" s="12"/>
      <c r="B133" s="166"/>
      <c r="C133" s="12"/>
      <c r="D133" s="167" t="s">
        <v>72</v>
      </c>
      <c r="E133" s="177" t="s">
        <v>145</v>
      </c>
      <c r="F133" s="177" t="s">
        <v>161</v>
      </c>
      <c r="G133" s="12"/>
      <c r="H133" s="12"/>
      <c r="I133" s="169"/>
      <c r="J133" s="178">
        <f>BK133</f>
        <v>0</v>
      </c>
      <c r="K133" s="12"/>
      <c r="L133" s="166"/>
      <c r="M133" s="171"/>
      <c r="N133" s="172"/>
      <c r="O133" s="172"/>
      <c r="P133" s="173">
        <f>SUM(P134:P140)</f>
        <v>0</v>
      </c>
      <c r="Q133" s="172"/>
      <c r="R133" s="173">
        <f>SUM(R134:R140)</f>
        <v>11.32368</v>
      </c>
      <c r="S133" s="172"/>
      <c r="T133" s="174">
        <f>SUM(T134:T140)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67" t="s">
        <v>78</v>
      </c>
      <c r="AT133" s="175" t="s">
        <v>72</v>
      </c>
      <c r="AU133" s="175" t="s">
        <v>78</v>
      </c>
      <c r="AY133" s="167" t="s">
        <v>105</v>
      </c>
      <c r="BK133" s="176">
        <f>SUM(BK134:BK140)</f>
        <v>0</v>
      </c>
    </row>
    <row r="134" s="2" customFormat="1" ht="36" customHeight="1">
      <c r="A134" s="34"/>
      <c r="B134" s="179"/>
      <c r="C134" s="180" t="s">
        <v>162</v>
      </c>
      <c r="D134" s="180" t="s">
        <v>107</v>
      </c>
      <c r="E134" s="181" t="s">
        <v>163</v>
      </c>
      <c r="F134" s="182" t="s">
        <v>164</v>
      </c>
      <c r="G134" s="183" t="s">
        <v>116</v>
      </c>
      <c r="H134" s="184">
        <v>93</v>
      </c>
      <c r="I134" s="185"/>
      <c r="J134" s="184">
        <f>ROUND(I134*H134,3)</f>
        <v>0</v>
      </c>
      <c r="K134" s="186"/>
      <c r="L134" s="35"/>
      <c r="M134" s="187" t="s">
        <v>1</v>
      </c>
      <c r="N134" s="188" t="s">
        <v>39</v>
      </c>
      <c r="O134" s="73"/>
      <c r="P134" s="189">
        <f>O134*H134</f>
        <v>0</v>
      </c>
      <c r="Q134" s="189">
        <v>0.098530000000000006</v>
      </c>
      <c r="R134" s="189">
        <f>Q134*H134</f>
        <v>9.1632899999999999</v>
      </c>
      <c r="S134" s="189">
        <v>0</v>
      </c>
      <c r="T134" s="190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1" t="s">
        <v>111</v>
      </c>
      <c r="AT134" s="191" t="s">
        <v>107</v>
      </c>
      <c r="AU134" s="191" t="s">
        <v>112</v>
      </c>
      <c r="AY134" s="15" t="s">
        <v>105</v>
      </c>
      <c r="BE134" s="192">
        <f>IF(N134="základná",J134,0)</f>
        <v>0</v>
      </c>
      <c r="BF134" s="192">
        <f>IF(N134="znížená",J134,0)</f>
        <v>0</v>
      </c>
      <c r="BG134" s="192">
        <f>IF(N134="zákl. prenesená",J134,0)</f>
        <v>0</v>
      </c>
      <c r="BH134" s="192">
        <f>IF(N134="zníž. prenesená",J134,0)</f>
        <v>0</v>
      </c>
      <c r="BI134" s="192">
        <f>IF(N134="nulová",J134,0)</f>
        <v>0</v>
      </c>
      <c r="BJ134" s="15" t="s">
        <v>112</v>
      </c>
      <c r="BK134" s="193">
        <f>ROUND(I134*H134,3)</f>
        <v>0</v>
      </c>
      <c r="BL134" s="15" t="s">
        <v>111</v>
      </c>
      <c r="BM134" s="191" t="s">
        <v>165</v>
      </c>
    </row>
    <row r="135" s="2" customFormat="1" ht="24" customHeight="1">
      <c r="A135" s="34"/>
      <c r="B135" s="179"/>
      <c r="C135" s="194" t="s">
        <v>166</v>
      </c>
      <c r="D135" s="194" t="s">
        <v>131</v>
      </c>
      <c r="E135" s="195" t="s">
        <v>167</v>
      </c>
      <c r="F135" s="196" t="s">
        <v>168</v>
      </c>
      <c r="G135" s="197" t="s">
        <v>169</v>
      </c>
      <c r="H135" s="198">
        <v>93.930000000000007</v>
      </c>
      <c r="I135" s="199"/>
      <c r="J135" s="198">
        <f>ROUND(I135*H135,3)</f>
        <v>0</v>
      </c>
      <c r="K135" s="200"/>
      <c r="L135" s="201"/>
      <c r="M135" s="202" t="s">
        <v>1</v>
      </c>
      <c r="N135" s="203" t="s">
        <v>39</v>
      </c>
      <c r="O135" s="73"/>
      <c r="P135" s="189">
        <f>O135*H135</f>
        <v>0</v>
      </c>
      <c r="Q135" s="189">
        <v>0.023</v>
      </c>
      <c r="R135" s="189">
        <f>Q135*H135</f>
        <v>2.16039</v>
      </c>
      <c r="S135" s="189">
        <v>0</v>
      </c>
      <c r="T135" s="190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1" t="s">
        <v>135</v>
      </c>
      <c r="AT135" s="191" t="s">
        <v>131</v>
      </c>
      <c r="AU135" s="191" t="s">
        <v>112</v>
      </c>
      <c r="AY135" s="15" t="s">
        <v>105</v>
      </c>
      <c r="BE135" s="192">
        <f>IF(N135="základná",J135,0)</f>
        <v>0</v>
      </c>
      <c r="BF135" s="192">
        <f>IF(N135="znížená",J135,0)</f>
        <v>0</v>
      </c>
      <c r="BG135" s="192">
        <f>IF(N135="zákl. prenesená",J135,0)</f>
        <v>0</v>
      </c>
      <c r="BH135" s="192">
        <f>IF(N135="zníž. prenesená",J135,0)</f>
        <v>0</v>
      </c>
      <c r="BI135" s="192">
        <f>IF(N135="nulová",J135,0)</f>
        <v>0</v>
      </c>
      <c r="BJ135" s="15" t="s">
        <v>112</v>
      </c>
      <c r="BK135" s="193">
        <f>ROUND(I135*H135,3)</f>
        <v>0</v>
      </c>
      <c r="BL135" s="15" t="s">
        <v>111</v>
      </c>
      <c r="BM135" s="191" t="s">
        <v>170</v>
      </c>
    </row>
    <row r="136" s="2" customFormat="1" ht="24" customHeight="1">
      <c r="A136" s="34"/>
      <c r="B136" s="179"/>
      <c r="C136" s="180" t="s">
        <v>171</v>
      </c>
      <c r="D136" s="180" t="s">
        <v>107</v>
      </c>
      <c r="E136" s="181" t="s">
        <v>172</v>
      </c>
      <c r="F136" s="182" t="s">
        <v>173</v>
      </c>
      <c r="G136" s="183" t="s">
        <v>116</v>
      </c>
      <c r="H136" s="184">
        <v>9</v>
      </c>
      <c r="I136" s="185"/>
      <c r="J136" s="184">
        <f>ROUND(I136*H136,3)</f>
        <v>0</v>
      </c>
      <c r="K136" s="186"/>
      <c r="L136" s="35"/>
      <c r="M136" s="187" t="s">
        <v>1</v>
      </c>
      <c r="N136" s="188" t="s">
        <v>39</v>
      </c>
      <c r="O136" s="73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1" t="s">
        <v>111</v>
      </c>
      <c r="AT136" s="191" t="s">
        <v>107</v>
      </c>
      <c r="AU136" s="191" t="s">
        <v>112</v>
      </c>
      <c r="AY136" s="15" t="s">
        <v>105</v>
      </c>
      <c r="BE136" s="192">
        <f>IF(N136="základná",J136,0)</f>
        <v>0</v>
      </c>
      <c r="BF136" s="192">
        <f>IF(N136="znížená",J136,0)</f>
        <v>0</v>
      </c>
      <c r="BG136" s="192">
        <f>IF(N136="zákl. prenesená",J136,0)</f>
        <v>0</v>
      </c>
      <c r="BH136" s="192">
        <f>IF(N136="zníž. prenesená",J136,0)</f>
        <v>0</v>
      </c>
      <c r="BI136" s="192">
        <f>IF(N136="nulová",J136,0)</f>
        <v>0</v>
      </c>
      <c r="BJ136" s="15" t="s">
        <v>112</v>
      </c>
      <c r="BK136" s="193">
        <f>ROUND(I136*H136,3)</f>
        <v>0</v>
      </c>
      <c r="BL136" s="15" t="s">
        <v>111</v>
      </c>
      <c r="BM136" s="191" t="s">
        <v>174</v>
      </c>
    </row>
    <row r="137" s="2" customFormat="1" ht="24" customHeight="1">
      <c r="A137" s="34"/>
      <c r="B137" s="179"/>
      <c r="C137" s="180" t="s">
        <v>175</v>
      </c>
      <c r="D137" s="180" t="s">
        <v>107</v>
      </c>
      <c r="E137" s="181" t="s">
        <v>176</v>
      </c>
      <c r="F137" s="182" t="s">
        <v>177</v>
      </c>
      <c r="G137" s="183" t="s">
        <v>178</v>
      </c>
      <c r="H137" s="184">
        <v>2.5339999999999998</v>
      </c>
      <c r="I137" s="185"/>
      <c r="J137" s="184">
        <f>ROUND(I137*H137,3)</f>
        <v>0</v>
      </c>
      <c r="K137" s="186"/>
      <c r="L137" s="35"/>
      <c r="M137" s="187" t="s">
        <v>1</v>
      </c>
      <c r="N137" s="188" t="s">
        <v>39</v>
      </c>
      <c r="O137" s="73"/>
      <c r="P137" s="189">
        <f>O137*H137</f>
        <v>0</v>
      </c>
      <c r="Q137" s="189">
        <v>0</v>
      </c>
      <c r="R137" s="189">
        <f>Q137*H137</f>
        <v>0</v>
      </c>
      <c r="S137" s="189">
        <v>0</v>
      </c>
      <c r="T137" s="190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1" t="s">
        <v>111</v>
      </c>
      <c r="AT137" s="191" t="s">
        <v>107</v>
      </c>
      <c r="AU137" s="191" t="s">
        <v>112</v>
      </c>
      <c r="AY137" s="15" t="s">
        <v>105</v>
      </c>
      <c r="BE137" s="192">
        <f>IF(N137="základná",J137,0)</f>
        <v>0</v>
      </c>
      <c r="BF137" s="192">
        <f>IF(N137="znížená",J137,0)</f>
        <v>0</v>
      </c>
      <c r="BG137" s="192">
        <f>IF(N137="zákl. prenesená",J137,0)</f>
        <v>0</v>
      </c>
      <c r="BH137" s="192">
        <f>IF(N137="zníž. prenesená",J137,0)</f>
        <v>0</v>
      </c>
      <c r="BI137" s="192">
        <f>IF(N137="nulová",J137,0)</f>
        <v>0</v>
      </c>
      <c r="BJ137" s="15" t="s">
        <v>112</v>
      </c>
      <c r="BK137" s="193">
        <f>ROUND(I137*H137,3)</f>
        <v>0</v>
      </c>
      <c r="BL137" s="15" t="s">
        <v>111</v>
      </c>
      <c r="BM137" s="191" t="s">
        <v>179</v>
      </c>
    </row>
    <row r="138" s="2" customFormat="1" ht="24" customHeight="1">
      <c r="A138" s="34"/>
      <c r="B138" s="179"/>
      <c r="C138" s="180" t="s">
        <v>180</v>
      </c>
      <c r="D138" s="180" t="s">
        <v>107</v>
      </c>
      <c r="E138" s="181" t="s">
        <v>181</v>
      </c>
      <c r="F138" s="182" t="s">
        <v>182</v>
      </c>
      <c r="G138" s="183" t="s">
        <v>178</v>
      </c>
      <c r="H138" s="184">
        <v>2.5339999999999998</v>
      </c>
      <c r="I138" s="185"/>
      <c r="J138" s="184">
        <f>ROUND(I138*H138,3)</f>
        <v>0</v>
      </c>
      <c r="K138" s="186"/>
      <c r="L138" s="35"/>
      <c r="M138" s="187" t="s">
        <v>1</v>
      </c>
      <c r="N138" s="188" t="s">
        <v>39</v>
      </c>
      <c r="O138" s="73"/>
      <c r="P138" s="189">
        <f>O138*H138</f>
        <v>0</v>
      </c>
      <c r="Q138" s="189">
        <v>0</v>
      </c>
      <c r="R138" s="189">
        <f>Q138*H138</f>
        <v>0</v>
      </c>
      <c r="S138" s="189">
        <v>0</v>
      </c>
      <c r="T138" s="190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1" t="s">
        <v>111</v>
      </c>
      <c r="AT138" s="191" t="s">
        <v>107</v>
      </c>
      <c r="AU138" s="191" t="s">
        <v>112</v>
      </c>
      <c r="AY138" s="15" t="s">
        <v>105</v>
      </c>
      <c r="BE138" s="192">
        <f>IF(N138="základná",J138,0)</f>
        <v>0</v>
      </c>
      <c r="BF138" s="192">
        <f>IF(N138="znížená",J138,0)</f>
        <v>0</v>
      </c>
      <c r="BG138" s="192">
        <f>IF(N138="zákl. prenesená",J138,0)</f>
        <v>0</v>
      </c>
      <c r="BH138" s="192">
        <f>IF(N138="zníž. prenesená",J138,0)</f>
        <v>0</v>
      </c>
      <c r="BI138" s="192">
        <f>IF(N138="nulová",J138,0)</f>
        <v>0</v>
      </c>
      <c r="BJ138" s="15" t="s">
        <v>112</v>
      </c>
      <c r="BK138" s="193">
        <f>ROUND(I138*H138,3)</f>
        <v>0</v>
      </c>
      <c r="BL138" s="15" t="s">
        <v>111</v>
      </c>
      <c r="BM138" s="191" t="s">
        <v>183</v>
      </c>
    </row>
    <row r="139" s="2" customFormat="1" ht="24" customHeight="1">
      <c r="A139" s="34"/>
      <c r="B139" s="179"/>
      <c r="C139" s="180" t="s">
        <v>184</v>
      </c>
      <c r="D139" s="180" t="s">
        <v>107</v>
      </c>
      <c r="E139" s="181" t="s">
        <v>185</v>
      </c>
      <c r="F139" s="182" t="s">
        <v>186</v>
      </c>
      <c r="G139" s="183" t="s">
        <v>178</v>
      </c>
      <c r="H139" s="184">
        <v>2.5339999999999998</v>
      </c>
      <c r="I139" s="185"/>
      <c r="J139" s="184">
        <f>ROUND(I139*H139,3)</f>
        <v>0</v>
      </c>
      <c r="K139" s="186"/>
      <c r="L139" s="35"/>
      <c r="M139" s="187" t="s">
        <v>1</v>
      </c>
      <c r="N139" s="188" t="s">
        <v>39</v>
      </c>
      <c r="O139" s="73"/>
      <c r="P139" s="189">
        <f>O139*H139</f>
        <v>0</v>
      </c>
      <c r="Q139" s="189">
        <v>0</v>
      </c>
      <c r="R139" s="189">
        <f>Q139*H139</f>
        <v>0</v>
      </c>
      <c r="S139" s="189">
        <v>0</v>
      </c>
      <c r="T139" s="190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1" t="s">
        <v>111</v>
      </c>
      <c r="AT139" s="191" t="s">
        <v>107</v>
      </c>
      <c r="AU139" s="191" t="s">
        <v>112</v>
      </c>
      <c r="AY139" s="15" t="s">
        <v>105</v>
      </c>
      <c r="BE139" s="192">
        <f>IF(N139="základná",J139,0)</f>
        <v>0</v>
      </c>
      <c r="BF139" s="192">
        <f>IF(N139="znížená",J139,0)</f>
        <v>0</v>
      </c>
      <c r="BG139" s="192">
        <f>IF(N139="zákl. prenesená",J139,0)</f>
        <v>0</v>
      </c>
      <c r="BH139" s="192">
        <f>IF(N139="zníž. prenesená",J139,0)</f>
        <v>0</v>
      </c>
      <c r="BI139" s="192">
        <f>IF(N139="nulová",J139,0)</f>
        <v>0</v>
      </c>
      <c r="BJ139" s="15" t="s">
        <v>112</v>
      </c>
      <c r="BK139" s="193">
        <f>ROUND(I139*H139,3)</f>
        <v>0</v>
      </c>
      <c r="BL139" s="15" t="s">
        <v>111</v>
      </c>
      <c r="BM139" s="191" t="s">
        <v>187</v>
      </c>
    </row>
    <row r="140" s="2" customFormat="1" ht="24" customHeight="1">
      <c r="A140" s="34"/>
      <c r="B140" s="179"/>
      <c r="C140" s="180" t="s">
        <v>188</v>
      </c>
      <c r="D140" s="180" t="s">
        <v>107</v>
      </c>
      <c r="E140" s="181" t="s">
        <v>189</v>
      </c>
      <c r="F140" s="182" t="s">
        <v>190</v>
      </c>
      <c r="G140" s="183" t="s">
        <v>178</v>
      </c>
      <c r="H140" s="184">
        <v>2.5339999999999998</v>
      </c>
      <c r="I140" s="185"/>
      <c r="J140" s="184">
        <f>ROUND(I140*H140,3)</f>
        <v>0</v>
      </c>
      <c r="K140" s="186"/>
      <c r="L140" s="35"/>
      <c r="M140" s="187" t="s">
        <v>1</v>
      </c>
      <c r="N140" s="188" t="s">
        <v>39</v>
      </c>
      <c r="O140" s="73"/>
      <c r="P140" s="189">
        <f>O140*H140</f>
        <v>0</v>
      </c>
      <c r="Q140" s="189">
        <v>0</v>
      </c>
      <c r="R140" s="189">
        <f>Q140*H140</f>
        <v>0</v>
      </c>
      <c r="S140" s="189">
        <v>0</v>
      </c>
      <c r="T140" s="190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1" t="s">
        <v>111</v>
      </c>
      <c r="AT140" s="191" t="s">
        <v>107</v>
      </c>
      <c r="AU140" s="191" t="s">
        <v>112</v>
      </c>
      <c r="AY140" s="15" t="s">
        <v>105</v>
      </c>
      <c r="BE140" s="192">
        <f>IF(N140="základná",J140,0)</f>
        <v>0</v>
      </c>
      <c r="BF140" s="192">
        <f>IF(N140="znížená",J140,0)</f>
        <v>0</v>
      </c>
      <c r="BG140" s="192">
        <f>IF(N140="zákl. prenesená",J140,0)</f>
        <v>0</v>
      </c>
      <c r="BH140" s="192">
        <f>IF(N140="zníž. prenesená",J140,0)</f>
        <v>0</v>
      </c>
      <c r="BI140" s="192">
        <f>IF(N140="nulová",J140,0)</f>
        <v>0</v>
      </c>
      <c r="BJ140" s="15" t="s">
        <v>112</v>
      </c>
      <c r="BK140" s="193">
        <f>ROUND(I140*H140,3)</f>
        <v>0</v>
      </c>
      <c r="BL140" s="15" t="s">
        <v>111</v>
      </c>
      <c r="BM140" s="191" t="s">
        <v>191</v>
      </c>
    </row>
    <row r="141" s="12" customFormat="1" ht="22.8" customHeight="1">
      <c r="A141" s="12"/>
      <c r="B141" s="166"/>
      <c r="C141" s="12"/>
      <c r="D141" s="167" t="s">
        <v>72</v>
      </c>
      <c r="E141" s="177" t="s">
        <v>192</v>
      </c>
      <c r="F141" s="177" t="s">
        <v>193</v>
      </c>
      <c r="G141" s="12"/>
      <c r="H141" s="12"/>
      <c r="I141" s="169"/>
      <c r="J141" s="178">
        <f>BK141</f>
        <v>0</v>
      </c>
      <c r="K141" s="12"/>
      <c r="L141" s="166"/>
      <c r="M141" s="171"/>
      <c r="N141" s="172"/>
      <c r="O141" s="172"/>
      <c r="P141" s="173">
        <f>P142</f>
        <v>0</v>
      </c>
      <c r="Q141" s="172"/>
      <c r="R141" s="173">
        <f>R142</f>
        <v>0</v>
      </c>
      <c r="S141" s="172"/>
      <c r="T141" s="174">
        <f>T142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67" t="s">
        <v>78</v>
      </c>
      <c r="AT141" s="175" t="s">
        <v>72</v>
      </c>
      <c r="AU141" s="175" t="s">
        <v>78</v>
      </c>
      <c r="AY141" s="167" t="s">
        <v>105</v>
      </c>
      <c r="BK141" s="176">
        <f>BK142</f>
        <v>0</v>
      </c>
    </row>
    <row r="142" s="2" customFormat="1" ht="24" customHeight="1">
      <c r="A142" s="34"/>
      <c r="B142" s="179"/>
      <c r="C142" s="180" t="s">
        <v>7</v>
      </c>
      <c r="D142" s="180" t="s">
        <v>107</v>
      </c>
      <c r="E142" s="181" t="s">
        <v>194</v>
      </c>
      <c r="F142" s="182" t="s">
        <v>195</v>
      </c>
      <c r="G142" s="183" t="s">
        <v>178</v>
      </c>
      <c r="H142" s="184">
        <v>57.225000000000001</v>
      </c>
      <c r="I142" s="185"/>
      <c r="J142" s="184">
        <f>ROUND(I142*H142,3)</f>
        <v>0</v>
      </c>
      <c r="K142" s="186"/>
      <c r="L142" s="35"/>
      <c r="M142" s="204" t="s">
        <v>1</v>
      </c>
      <c r="N142" s="205" t="s">
        <v>39</v>
      </c>
      <c r="O142" s="206"/>
      <c r="P142" s="207">
        <f>O142*H142</f>
        <v>0</v>
      </c>
      <c r="Q142" s="207">
        <v>0</v>
      </c>
      <c r="R142" s="207">
        <f>Q142*H142</f>
        <v>0</v>
      </c>
      <c r="S142" s="207">
        <v>0</v>
      </c>
      <c r="T142" s="208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1" t="s">
        <v>111</v>
      </c>
      <c r="AT142" s="191" t="s">
        <v>107</v>
      </c>
      <c r="AU142" s="191" t="s">
        <v>112</v>
      </c>
      <c r="AY142" s="15" t="s">
        <v>105</v>
      </c>
      <c r="BE142" s="192">
        <f>IF(N142="základná",J142,0)</f>
        <v>0</v>
      </c>
      <c r="BF142" s="192">
        <f>IF(N142="znížená",J142,0)</f>
        <v>0</v>
      </c>
      <c r="BG142" s="192">
        <f>IF(N142="zákl. prenesená",J142,0)</f>
        <v>0</v>
      </c>
      <c r="BH142" s="192">
        <f>IF(N142="zníž. prenesená",J142,0)</f>
        <v>0</v>
      </c>
      <c r="BI142" s="192">
        <f>IF(N142="nulová",J142,0)</f>
        <v>0</v>
      </c>
      <c r="BJ142" s="15" t="s">
        <v>112</v>
      </c>
      <c r="BK142" s="193">
        <f>ROUND(I142*H142,3)</f>
        <v>0</v>
      </c>
      <c r="BL142" s="15" t="s">
        <v>111</v>
      </c>
      <c r="BM142" s="191" t="s">
        <v>196</v>
      </c>
    </row>
    <row r="143" s="2" customFormat="1" ht="6.96" customHeight="1">
      <c r="A143" s="34"/>
      <c r="B143" s="56"/>
      <c r="C143" s="57"/>
      <c r="D143" s="57"/>
      <c r="E143" s="57"/>
      <c r="F143" s="57"/>
      <c r="G143" s="57"/>
      <c r="H143" s="57"/>
      <c r="I143" s="138"/>
      <c r="J143" s="57"/>
      <c r="K143" s="57"/>
      <c r="L143" s="35"/>
      <c r="M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</row>
  </sheetData>
  <autoFilter ref="C116:K142"/>
  <mergeCells count="6">
    <mergeCell ref="E7:H7"/>
    <mergeCell ref="E16:H16"/>
    <mergeCell ref="E25:H25"/>
    <mergeCell ref="E85:H85"/>
    <mergeCell ref="E109:H10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2019-09-03T12:25:04Z</dcterms:created>
  <dcterms:modified xsi:type="dcterms:W3CDTF">2019-09-03T12:25:05Z</dcterms:modified>
</cp:coreProperties>
</file>