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P:\1_Preťová\Verejné_obstarávanie\2019_verejné_obstarávanie\ŠJ ZŠ RJ\"/>
    </mc:Choice>
  </mc:AlternateContent>
  <bookViews>
    <workbookView xWindow="0" yWindow="0" windowWidth="24000" windowHeight="9735"/>
  </bookViews>
  <sheets>
    <sheet name="Rekapitulácia stavby" sheetId="1" r:id="rId1"/>
    <sheet name="1 - Stavebné úpravy vnúto..." sheetId="2" r:id="rId2"/>
  </sheets>
  <definedNames>
    <definedName name="_xlnm._FilterDatabase" localSheetId="1" hidden="1">'1 - Stavebné úpravy vnúto...'!$C$146:$K$471</definedName>
    <definedName name="_xlnm.Print_Titles" localSheetId="1">'1 - Stavebné úpravy vnúto...'!$146:$146</definedName>
    <definedName name="_xlnm.Print_Titles" localSheetId="0">'Rekapitulácia stavby'!$92:$92</definedName>
    <definedName name="_xlnm.Print_Area" localSheetId="1">'1 - Stavebné úpravy vnúto...'!$C$4:$J$76,'1 - Stavebné úpravy vnúto...'!$C$82:$J$128,'1 - Stavebné úpravy vnúto...'!$C$134:$K$471</definedName>
    <definedName name="_xlnm.Print_Area" localSheetId="0">'Rekapitulácia stavby'!$D$4:$AO$76,'Rekapitulácia stavby'!$C$82:$AQ$96</definedName>
  </definedNames>
  <calcPr calcId="152511"/>
</workbook>
</file>

<file path=xl/calcChain.xml><?xml version="1.0" encoding="utf-8"?>
<calcChain xmlns="http://schemas.openxmlformats.org/spreadsheetml/2006/main">
  <c r="J39" i="2" l="1"/>
  <c r="J38" i="2"/>
  <c r="AY95" i="1"/>
  <c r="J37" i="2"/>
  <c r="AX95" i="1"/>
  <c r="BI471" i="2"/>
  <c r="BH471" i="2"/>
  <c r="BG471" i="2"/>
  <c r="BE471" i="2"/>
  <c r="T471" i="2"/>
  <c r="T470" i="2"/>
  <c r="T469" i="2" s="1"/>
  <c r="R471" i="2"/>
  <c r="R470" i="2" s="1"/>
  <c r="R469" i="2" s="1"/>
  <c r="P471" i="2"/>
  <c r="P470" i="2"/>
  <c r="P469" i="2" s="1"/>
  <c r="BK471" i="2"/>
  <c r="BK470" i="2" s="1"/>
  <c r="J471" i="2"/>
  <c r="BF471" i="2"/>
  <c r="BI468" i="2"/>
  <c r="BH468" i="2"/>
  <c r="BG468" i="2"/>
  <c r="BE468" i="2"/>
  <c r="T468" i="2"/>
  <c r="R468" i="2"/>
  <c r="P468" i="2"/>
  <c r="BK468" i="2"/>
  <c r="J468" i="2"/>
  <c r="BF468" i="2"/>
  <c r="BI467" i="2"/>
  <c r="BH467" i="2"/>
  <c r="BG467" i="2"/>
  <c r="BE467" i="2"/>
  <c r="T467" i="2"/>
  <c r="R467" i="2"/>
  <c r="P467" i="2"/>
  <c r="BK467" i="2"/>
  <c r="J467" i="2"/>
  <c r="BF467" i="2"/>
  <c r="BI466" i="2"/>
  <c r="BH466" i="2"/>
  <c r="BG466" i="2"/>
  <c r="BE466" i="2"/>
  <c r="T466" i="2"/>
  <c r="R466" i="2"/>
  <c r="P466" i="2"/>
  <c r="BK466" i="2"/>
  <c r="J466" i="2"/>
  <c r="BF466" i="2"/>
  <c r="BI465" i="2"/>
  <c r="BH465" i="2"/>
  <c r="BG465" i="2"/>
  <c r="BE465" i="2"/>
  <c r="T465" i="2"/>
  <c r="R465" i="2"/>
  <c r="P465" i="2"/>
  <c r="BK465" i="2"/>
  <c r="J465" i="2"/>
  <c r="BF465" i="2"/>
  <c r="BI464" i="2"/>
  <c r="BH464" i="2"/>
  <c r="BG464" i="2"/>
  <c r="BE464" i="2"/>
  <c r="T464" i="2"/>
  <c r="R464" i="2"/>
  <c r="P464" i="2"/>
  <c r="BK464" i="2"/>
  <c r="J464" i="2"/>
  <c r="BF464" i="2"/>
  <c r="BI463" i="2"/>
  <c r="BH463" i="2"/>
  <c r="BG463" i="2"/>
  <c r="BE463" i="2"/>
  <c r="T463" i="2"/>
  <c r="R463" i="2"/>
  <c r="P463" i="2"/>
  <c r="BK463" i="2"/>
  <c r="J463" i="2"/>
  <c r="BF463" i="2"/>
  <c r="BI462" i="2"/>
  <c r="BH462" i="2"/>
  <c r="BG462" i="2"/>
  <c r="BE462" i="2"/>
  <c r="T462" i="2"/>
  <c r="R462" i="2"/>
  <c r="P462" i="2"/>
  <c r="BK462" i="2"/>
  <c r="J462" i="2"/>
  <c r="BF462" i="2"/>
  <c r="BI461" i="2"/>
  <c r="BH461" i="2"/>
  <c r="BG461" i="2"/>
  <c r="BE461" i="2"/>
  <c r="T461" i="2"/>
  <c r="R461" i="2"/>
  <c r="P461" i="2"/>
  <c r="BK461" i="2"/>
  <c r="J461" i="2"/>
  <c r="BF461" i="2"/>
  <c r="BI460" i="2"/>
  <c r="BH460" i="2"/>
  <c r="BG460" i="2"/>
  <c r="BE460" i="2"/>
  <c r="T460" i="2"/>
  <c r="R460" i="2"/>
  <c r="P460" i="2"/>
  <c r="BK460" i="2"/>
  <c r="J460" i="2"/>
  <c r="BF460" i="2"/>
  <c r="BI459" i="2"/>
  <c r="BH459" i="2"/>
  <c r="BG459" i="2"/>
  <c r="BE459" i="2"/>
  <c r="T459" i="2"/>
  <c r="R459" i="2"/>
  <c r="P459" i="2"/>
  <c r="BK459" i="2"/>
  <c r="J459" i="2"/>
  <c r="BF459" i="2"/>
  <c r="BI458" i="2"/>
  <c r="BH458" i="2"/>
  <c r="BG458" i="2"/>
  <c r="BE458" i="2"/>
  <c r="T458" i="2"/>
  <c r="R458" i="2"/>
  <c r="P458" i="2"/>
  <c r="BK458" i="2"/>
  <c r="J458" i="2"/>
  <c r="BF458" i="2"/>
  <c r="BI457" i="2"/>
  <c r="BH457" i="2"/>
  <c r="BG457" i="2"/>
  <c r="BE457" i="2"/>
  <c r="T457" i="2"/>
  <c r="R457" i="2"/>
  <c r="P457" i="2"/>
  <c r="BK457" i="2"/>
  <c r="J457" i="2"/>
  <c r="BF457" i="2"/>
  <c r="BI456" i="2"/>
  <c r="BH456" i="2"/>
  <c r="BG456" i="2"/>
  <c r="BE456" i="2"/>
  <c r="T456" i="2"/>
  <c r="R456" i="2"/>
  <c r="P456" i="2"/>
  <c r="BK456" i="2"/>
  <c r="J456" i="2"/>
  <c r="BF456" i="2"/>
  <c r="BI455" i="2"/>
  <c r="BH455" i="2"/>
  <c r="BG455" i="2"/>
  <c r="BE455" i="2"/>
  <c r="T455" i="2"/>
  <c r="T454" i="2"/>
  <c r="R455" i="2"/>
  <c r="R454" i="2"/>
  <c r="P455" i="2"/>
  <c r="P454" i="2"/>
  <c r="BK455" i="2"/>
  <c r="BK454" i="2"/>
  <c r="J454" i="2" s="1"/>
  <c r="J115" i="2" s="1"/>
  <c r="J455" i="2"/>
  <c r="BF455" i="2" s="1"/>
  <c r="BI453" i="2"/>
  <c r="BH453" i="2"/>
  <c r="BG453" i="2"/>
  <c r="BE453" i="2"/>
  <c r="T453" i="2"/>
  <c r="R453" i="2"/>
  <c r="P453" i="2"/>
  <c r="BK453" i="2"/>
  <c r="J453" i="2"/>
  <c r="BF453" i="2"/>
  <c r="BI450" i="2"/>
  <c r="BH450" i="2"/>
  <c r="BG450" i="2"/>
  <c r="BE450" i="2"/>
  <c r="T450" i="2"/>
  <c r="R450" i="2"/>
  <c r="P450" i="2"/>
  <c r="BK450" i="2"/>
  <c r="J450" i="2"/>
  <c r="BF450" i="2"/>
  <c r="BI449" i="2"/>
  <c r="BH449" i="2"/>
  <c r="BG449" i="2"/>
  <c r="BE449" i="2"/>
  <c r="T449" i="2"/>
  <c r="T448" i="2"/>
  <c r="R449" i="2"/>
  <c r="R448" i="2"/>
  <c r="P449" i="2"/>
  <c r="P448" i="2"/>
  <c r="BK449" i="2"/>
  <c r="BK448" i="2"/>
  <c r="J448" i="2" s="1"/>
  <c r="J114" i="2" s="1"/>
  <c r="J449" i="2"/>
  <c r="BF449" i="2" s="1"/>
  <c r="BI447" i="2"/>
  <c r="BH447" i="2"/>
  <c r="BG447" i="2"/>
  <c r="BE447" i="2"/>
  <c r="T447" i="2"/>
  <c r="R447" i="2"/>
  <c r="P447" i="2"/>
  <c r="BK447" i="2"/>
  <c r="J447" i="2"/>
  <c r="BF447" i="2"/>
  <c r="BI439" i="2"/>
  <c r="BH439" i="2"/>
  <c r="BG439" i="2"/>
  <c r="BE439" i="2"/>
  <c r="T439" i="2"/>
  <c r="R439" i="2"/>
  <c r="P439" i="2"/>
  <c r="BK439" i="2"/>
  <c r="J439" i="2"/>
  <c r="BF439" i="2"/>
  <c r="BI438" i="2"/>
  <c r="BH438" i="2"/>
  <c r="BG438" i="2"/>
  <c r="BE438" i="2"/>
  <c r="T438" i="2"/>
  <c r="T437" i="2"/>
  <c r="R438" i="2"/>
  <c r="R437" i="2"/>
  <c r="P438" i="2"/>
  <c r="P437" i="2"/>
  <c r="BK438" i="2"/>
  <c r="BK437" i="2"/>
  <c r="J437" i="2" s="1"/>
  <c r="J113" i="2" s="1"/>
  <c r="J438" i="2"/>
  <c r="BF438" i="2" s="1"/>
  <c r="BI436" i="2"/>
  <c r="BH436" i="2"/>
  <c r="BG436" i="2"/>
  <c r="BE436" i="2"/>
  <c r="T436" i="2"/>
  <c r="R436" i="2"/>
  <c r="P436" i="2"/>
  <c r="BK436" i="2"/>
  <c r="J436" i="2"/>
  <c r="BF436" i="2"/>
  <c r="BI435" i="2"/>
  <c r="BH435" i="2"/>
  <c r="BG435" i="2"/>
  <c r="BE435" i="2"/>
  <c r="T435" i="2"/>
  <c r="R435" i="2"/>
  <c r="P435" i="2"/>
  <c r="BK435" i="2"/>
  <c r="J435" i="2"/>
  <c r="BF435" i="2"/>
  <c r="BI434" i="2"/>
  <c r="BH434" i="2"/>
  <c r="BG434" i="2"/>
  <c r="BE434" i="2"/>
  <c r="T434" i="2"/>
  <c r="R434" i="2"/>
  <c r="P434" i="2"/>
  <c r="BK434" i="2"/>
  <c r="J434" i="2"/>
  <c r="BF434" i="2"/>
  <c r="BI433" i="2"/>
  <c r="BH433" i="2"/>
  <c r="BG433" i="2"/>
  <c r="BE433" i="2"/>
  <c r="T433" i="2"/>
  <c r="R433" i="2"/>
  <c r="P433" i="2"/>
  <c r="BK433" i="2"/>
  <c r="J433" i="2"/>
  <c r="BF433" i="2"/>
  <c r="BI430" i="2"/>
  <c r="BH430" i="2"/>
  <c r="BG430" i="2"/>
  <c r="BE430" i="2"/>
  <c r="T430" i="2"/>
  <c r="R430" i="2"/>
  <c r="P430" i="2"/>
  <c r="BK430" i="2"/>
  <c r="J430" i="2"/>
  <c r="BF430" i="2"/>
  <c r="BI429" i="2"/>
  <c r="BH429" i="2"/>
  <c r="BG429" i="2"/>
  <c r="BE429" i="2"/>
  <c r="T429" i="2"/>
  <c r="R429" i="2"/>
  <c r="P429" i="2"/>
  <c r="BK429" i="2"/>
  <c r="J429" i="2"/>
  <c r="BF429" i="2"/>
  <c r="BI426" i="2"/>
  <c r="BH426" i="2"/>
  <c r="BG426" i="2"/>
  <c r="BE426" i="2"/>
  <c r="T426" i="2"/>
  <c r="R426" i="2"/>
  <c r="P426" i="2"/>
  <c r="BK426" i="2"/>
  <c r="J426" i="2"/>
  <c r="BF426" i="2"/>
  <c r="BI416" i="2"/>
  <c r="BH416" i="2"/>
  <c r="BG416" i="2"/>
  <c r="BE416" i="2"/>
  <c r="T416" i="2"/>
  <c r="T415" i="2"/>
  <c r="R416" i="2"/>
  <c r="R415" i="2"/>
  <c r="P416" i="2"/>
  <c r="P415" i="2"/>
  <c r="BK416" i="2"/>
  <c r="BK415" i="2"/>
  <c r="J415" i="2" s="1"/>
  <c r="J112" i="2" s="1"/>
  <c r="J416" i="2"/>
  <c r="BF416" i="2" s="1"/>
  <c r="BI414" i="2"/>
  <c r="BH414" i="2"/>
  <c r="BG414" i="2"/>
  <c r="BE414" i="2"/>
  <c r="T414" i="2"/>
  <c r="R414" i="2"/>
  <c r="P414" i="2"/>
  <c r="BK414" i="2"/>
  <c r="J414" i="2"/>
  <c r="BF414" i="2"/>
  <c r="BI413" i="2"/>
  <c r="BH413" i="2"/>
  <c r="BG413" i="2"/>
  <c r="BE413" i="2"/>
  <c r="T413" i="2"/>
  <c r="R413" i="2"/>
  <c r="P413" i="2"/>
  <c r="BK413" i="2"/>
  <c r="J413" i="2"/>
  <c r="BF413" i="2"/>
  <c r="BI410" i="2"/>
  <c r="BH410" i="2"/>
  <c r="BG410" i="2"/>
  <c r="BE410" i="2"/>
  <c r="T410" i="2"/>
  <c r="R410" i="2"/>
  <c r="P410" i="2"/>
  <c r="BK410" i="2"/>
  <c r="J410" i="2"/>
  <c r="BF410" i="2"/>
  <c r="BI409" i="2"/>
  <c r="BH409" i="2"/>
  <c r="BG409" i="2"/>
  <c r="BE409" i="2"/>
  <c r="T409" i="2"/>
  <c r="R409" i="2"/>
  <c r="P409" i="2"/>
  <c r="BK409" i="2"/>
  <c r="J409" i="2"/>
  <c r="BF409" i="2"/>
  <c r="BI406" i="2"/>
  <c r="BH406" i="2"/>
  <c r="BG406" i="2"/>
  <c r="BE406" i="2"/>
  <c r="T406" i="2"/>
  <c r="R406" i="2"/>
  <c r="P406" i="2"/>
  <c r="BK406" i="2"/>
  <c r="J406" i="2"/>
  <c r="BF406" i="2"/>
  <c r="BI405" i="2"/>
  <c r="BH405" i="2"/>
  <c r="BG405" i="2"/>
  <c r="BE405" i="2"/>
  <c r="T405" i="2"/>
  <c r="T404" i="2"/>
  <c r="R405" i="2"/>
  <c r="R404" i="2"/>
  <c r="P405" i="2"/>
  <c r="P404" i="2"/>
  <c r="BK405" i="2"/>
  <c r="BK404" i="2"/>
  <c r="J404" i="2" s="1"/>
  <c r="J111" i="2" s="1"/>
  <c r="J405" i="2"/>
  <c r="BF405" i="2" s="1"/>
  <c r="BI403" i="2"/>
  <c r="BH403" i="2"/>
  <c r="BG403" i="2"/>
  <c r="BE403" i="2"/>
  <c r="T403" i="2"/>
  <c r="R403" i="2"/>
  <c r="P403" i="2"/>
  <c r="BK403" i="2"/>
  <c r="J403" i="2"/>
  <c r="BF403" i="2"/>
  <c r="BI400" i="2"/>
  <c r="BH400" i="2"/>
  <c r="BG400" i="2"/>
  <c r="BE400" i="2"/>
  <c r="T400" i="2"/>
  <c r="R400" i="2"/>
  <c r="P400" i="2"/>
  <c r="BK400" i="2"/>
  <c r="J400" i="2"/>
  <c r="BF400" i="2"/>
  <c r="BI397" i="2"/>
  <c r="BH397" i="2"/>
  <c r="BG397" i="2"/>
  <c r="BE397" i="2"/>
  <c r="T397" i="2"/>
  <c r="T396" i="2"/>
  <c r="R397" i="2"/>
  <c r="R396" i="2"/>
  <c r="P397" i="2"/>
  <c r="P396" i="2"/>
  <c r="BK397" i="2"/>
  <c r="BK396" i="2"/>
  <c r="J396" i="2" s="1"/>
  <c r="J110" i="2" s="1"/>
  <c r="J397" i="2"/>
  <c r="BF397" i="2" s="1"/>
  <c r="BI395" i="2"/>
  <c r="BH395" i="2"/>
  <c r="BG395" i="2"/>
  <c r="BE395" i="2"/>
  <c r="T395" i="2"/>
  <c r="R395" i="2"/>
  <c r="P395" i="2"/>
  <c r="BK395" i="2"/>
  <c r="J395" i="2"/>
  <c r="BF395" i="2"/>
  <c r="BI394" i="2"/>
  <c r="BH394" i="2"/>
  <c r="BG394" i="2"/>
  <c r="BE394" i="2"/>
  <c r="T394" i="2"/>
  <c r="R394" i="2"/>
  <c r="P394" i="2"/>
  <c r="BK394" i="2"/>
  <c r="J394" i="2"/>
  <c r="BF394" i="2"/>
  <c r="BI393" i="2"/>
  <c r="BH393" i="2"/>
  <c r="BG393" i="2"/>
  <c r="BE393" i="2"/>
  <c r="T393" i="2"/>
  <c r="R393" i="2"/>
  <c r="P393" i="2"/>
  <c r="BK393" i="2"/>
  <c r="J393" i="2"/>
  <c r="BF393" i="2"/>
  <c r="BI392" i="2"/>
  <c r="BH392" i="2"/>
  <c r="BG392" i="2"/>
  <c r="BE392" i="2"/>
  <c r="T392" i="2"/>
  <c r="R392" i="2"/>
  <c r="P392" i="2"/>
  <c r="BK392" i="2"/>
  <c r="J392" i="2"/>
  <c r="BF392" i="2"/>
  <c r="BI389" i="2"/>
  <c r="BH389" i="2"/>
  <c r="BG389" i="2"/>
  <c r="BE389" i="2"/>
  <c r="T389" i="2"/>
  <c r="R389" i="2"/>
  <c r="P389" i="2"/>
  <c r="BK389" i="2"/>
  <c r="J389" i="2"/>
  <c r="BF389" i="2"/>
  <c r="BI388" i="2"/>
  <c r="BH388" i="2"/>
  <c r="BG388" i="2"/>
  <c r="BE388" i="2"/>
  <c r="T388" i="2"/>
  <c r="R388" i="2"/>
  <c r="P388" i="2"/>
  <c r="BK388" i="2"/>
  <c r="J388" i="2"/>
  <c r="BF388" i="2"/>
  <c r="BI385" i="2"/>
  <c r="BH385" i="2"/>
  <c r="BG385" i="2"/>
  <c r="BE385" i="2"/>
  <c r="T385" i="2"/>
  <c r="R385" i="2"/>
  <c r="P385" i="2"/>
  <c r="BK385" i="2"/>
  <c r="J385" i="2"/>
  <c r="BF385" i="2"/>
  <c r="BI384" i="2"/>
  <c r="BH384" i="2"/>
  <c r="BG384" i="2"/>
  <c r="BE384" i="2"/>
  <c r="T384" i="2"/>
  <c r="R384" i="2"/>
  <c r="P384" i="2"/>
  <c r="BK384" i="2"/>
  <c r="J384" i="2"/>
  <c r="BF384" i="2"/>
  <c r="BI383" i="2"/>
  <c r="BH383" i="2"/>
  <c r="BG383" i="2"/>
  <c r="BE383" i="2"/>
  <c r="T383" i="2"/>
  <c r="R383" i="2"/>
  <c r="P383" i="2"/>
  <c r="BK383" i="2"/>
  <c r="J383" i="2"/>
  <c r="BF383" i="2"/>
  <c r="BI380" i="2"/>
  <c r="BH380" i="2"/>
  <c r="BG380" i="2"/>
  <c r="BE380" i="2"/>
  <c r="T380" i="2"/>
  <c r="R380" i="2"/>
  <c r="P380" i="2"/>
  <c r="BK380" i="2"/>
  <c r="J380" i="2"/>
  <c r="BF380" i="2"/>
  <c r="BI379" i="2"/>
  <c r="BH379" i="2"/>
  <c r="BG379" i="2"/>
  <c r="BE379" i="2"/>
  <c r="T379" i="2"/>
  <c r="R379" i="2"/>
  <c r="P379" i="2"/>
  <c r="BK379" i="2"/>
  <c r="J379" i="2"/>
  <c r="BF379" i="2"/>
  <c r="BI378" i="2"/>
  <c r="BH378" i="2"/>
  <c r="BG378" i="2"/>
  <c r="BE378" i="2"/>
  <c r="T378" i="2"/>
  <c r="R378" i="2"/>
  <c r="P378" i="2"/>
  <c r="BK378" i="2"/>
  <c r="J378" i="2"/>
  <c r="BF378" i="2"/>
  <c r="BI375" i="2"/>
  <c r="BH375" i="2"/>
  <c r="BG375" i="2"/>
  <c r="BE375" i="2"/>
  <c r="T375" i="2"/>
  <c r="R375" i="2"/>
  <c r="P375" i="2"/>
  <c r="BK375" i="2"/>
  <c r="J375" i="2"/>
  <c r="BF375" i="2"/>
  <c r="BI372" i="2"/>
  <c r="BH372" i="2"/>
  <c r="BG372" i="2"/>
  <c r="BE372" i="2"/>
  <c r="T372" i="2"/>
  <c r="R372" i="2"/>
  <c r="P372" i="2"/>
  <c r="BK372" i="2"/>
  <c r="J372" i="2"/>
  <c r="BF372" i="2"/>
  <c r="BI369" i="2"/>
  <c r="BH369" i="2"/>
  <c r="BG369" i="2"/>
  <c r="BE369" i="2"/>
  <c r="T369" i="2"/>
  <c r="T368" i="2"/>
  <c r="R369" i="2"/>
  <c r="R368" i="2"/>
  <c r="P369" i="2"/>
  <c r="P368" i="2"/>
  <c r="BK369" i="2"/>
  <c r="BK368" i="2"/>
  <c r="J368" i="2" s="1"/>
  <c r="J109" i="2" s="1"/>
  <c r="J369" i="2"/>
  <c r="BF369" i="2" s="1"/>
  <c r="BI367" i="2"/>
  <c r="BH367" i="2"/>
  <c r="BG367" i="2"/>
  <c r="BE367" i="2"/>
  <c r="T367" i="2"/>
  <c r="R367" i="2"/>
  <c r="P367" i="2"/>
  <c r="BK367" i="2"/>
  <c r="J367" i="2"/>
  <c r="BF367" i="2"/>
  <c r="BI366" i="2"/>
  <c r="BH366" i="2"/>
  <c r="BG366" i="2"/>
  <c r="BE366" i="2"/>
  <c r="T366" i="2"/>
  <c r="R366" i="2"/>
  <c r="P366" i="2"/>
  <c r="BK366" i="2"/>
  <c r="J366" i="2"/>
  <c r="BF366" i="2"/>
  <c r="BI365" i="2"/>
  <c r="BH365" i="2"/>
  <c r="BG365" i="2"/>
  <c r="BE365" i="2"/>
  <c r="T365" i="2"/>
  <c r="R365" i="2"/>
  <c r="P365" i="2"/>
  <c r="BK365" i="2"/>
  <c r="J365" i="2"/>
  <c r="BF365" i="2"/>
  <c r="BI364" i="2"/>
  <c r="BH364" i="2"/>
  <c r="BG364" i="2"/>
  <c r="BE364" i="2"/>
  <c r="T364" i="2"/>
  <c r="R364" i="2"/>
  <c r="P364" i="2"/>
  <c r="BK364" i="2"/>
  <c r="J364" i="2"/>
  <c r="BF364" i="2"/>
  <c r="BI363" i="2"/>
  <c r="BH363" i="2"/>
  <c r="BG363" i="2"/>
  <c r="BE363" i="2"/>
  <c r="T363" i="2"/>
  <c r="R363" i="2"/>
  <c r="P363" i="2"/>
  <c r="BK363" i="2"/>
  <c r="J363" i="2"/>
  <c r="BF363" i="2"/>
  <c r="BI362" i="2"/>
  <c r="BH362" i="2"/>
  <c r="BG362" i="2"/>
  <c r="BE362" i="2"/>
  <c r="T362" i="2"/>
  <c r="R362" i="2"/>
  <c r="P362" i="2"/>
  <c r="BK362" i="2"/>
  <c r="J362" i="2"/>
  <c r="BF362" i="2"/>
  <c r="BI361" i="2"/>
  <c r="BH361" i="2"/>
  <c r="BG361" i="2"/>
  <c r="BE361" i="2"/>
  <c r="T361" i="2"/>
  <c r="R361" i="2"/>
  <c r="P361" i="2"/>
  <c r="BK361" i="2"/>
  <c r="J361" i="2"/>
  <c r="BF361" i="2"/>
  <c r="BI360" i="2"/>
  <c r="BH360" i="2"/>
  <c r="BG360" i="2"/>
  <c r="BE360" i="2"/>
  <c r="T360" i="2"/>
  <c r="R360" i="2"/>
  <c r="P360" i="2"/>
  <c r="BK360" i="2"/>
  <c r="J360" i="2"/>
  <c r="BF360" i="2"/>
  <c r="BI359" i="2"/>
  <c r="BH359" i="2"/>
  <c r="BG359" i="2"/>
  <c r="BE359" i="2"/>
  <c r="T359" i="2"/>
  <c r="R359" i="2"/>
  <c r="P359" i="2"/>
  <c r="BK359" i="2"/>
  <c r="J359" i="2"/>
  <c r="BF359" i="2"/>
  <c r="BI358" i="2"/>
  <c r="BH358" i="2"/>
  <c r="BG358" i="2"/>
  <c r="BE358" i="2"/>
  <c r="T358" i="2"/>
  <c r="R358" i="2"/>
  <c r="P358" i="2"/>
  <c r="BK358" i="2"/>
  <c r="J358" i="2"/>
  <c r="BF358" i="2"/>
  <c r="BI357" i="2"/>
  <c r="BH357" i="2"/>
  <c r="BG357" i="2"/>
  <c r="BE357" i="2"/>
  <c r="T357" i="2"/>
  <c r="R357" i="2"/>
  <c r="P357" i="2"/>
  <c r="BK357" i="2"/>
  <c r="J357" i="2"/>
  <c r="BF357" i="2"/>
  <c r="BI356" i="2"/>
  <c r="BH356" i="2"/>
  <c r="BG356" i="2"/>
  <c r="BE356" i="2"/>
  <c r="T356" i="2"/>
  <c r="R356" i="2"/>
  <c r="P356" i="2"/>
  <c r="BK356" i="2"/>
  <c r="J356" i="2"/>
  <c r="BF356" i="2"/>
  <c r="BI355" i="2"/>
  <c r="BH355" i="2"/>
  <c r="BG355" i="2"/>
  <c r="BE355" i="2"/>
  <c r="T355" i="2"/>
  <c r="R355" i="2"/>
  <c r="P355" i="2"/>
  <c r="BK355" i="2"/>
  <c r="J355" i="2"/>
  <c r="BF355" i="2"/>
  <c r="BI354" i="2"/>
  <c r="BH354" i="2"/>
  <c r="BG354" i="2"/>
  <c r="BE354" i="2"/>
  <c r="T354" i="2"/>
  <c r="T353" i="2"/>
  <c r="R354" i="2"/>
  <c r="R353" i="2"/>
  <c r="P354" i="2"/>
  <c r="P353" i="2"/>
  <c r="BK354" i="2"/>
  <c r="BK353" i="2"/>
  <c r="J353" i="2" s="1"/>
  <c r="J108" i="2" s="1"/>
  <c r="J354" i="2"/>
  <c r="BF354" i="2" s="1"/>
  <c r="BI352" i="2"/>
  <c r="BH352" i="2"/>
  <c r="BG352" i="2"/>
  <c r="BE352" i="2"/>
  <c r="T352" i="2"/>
  <c r="T351" i="2"/>
  <c r="R352" i="2"/>
  <c r="R351" i="2"/>
  <c r="P352" i="2"/>
  <c r="P351" i="2"/>
  <c r="BK352" i="2"/>
  <c r="BK351" i="2"/>
  <c r="J351" i="2" s="1"/>
  <c r="J107" i="2" s="1"/>
  <c r="J352" i="2"/>
  <c r="BF352" i="2" s="1"/>
  <c r="BI350" i="2"/>
  <c r="BH350" i="2"/>
  <c r="BG350" i="2"/>
  <c r="BE350" i="2"/>
  <c r="T350" i="2"/>
  <c r="T349" i="2"/>
  <c r="R350" i="2"/>
  <c r="R349" i="2"/>
  <c r="P350" i="2"/>
  <c r="P349" i="2"/>
  <c r="BK350" i="2"/>
  <c r="BK349" i="2"/>
  <c r="J349" i="2" s="1"/>
  <c r="J106" i="2" s="1"/>
  <c r="J350" i="2"/>
  <c r="BF350" i="2" s="1"/>
  <c r="BI348" i="2"/>
  <c r="BH348" i="2"/>
  <c r="BG348" i="2"/>
  <c r="BE348" i="2"/>
  <c r="T348" i="2"/>
  <c r="R348" i="2"/>
  <c r="P348" i="2"/>
  <c r="BK348" i="2"/>
  <c r="J348" i="2"/>
  <c r="BF348" i="2"/>
  <c r="BI345" i="2"/>
  <c r="BH345" i="2"/>
  <c r="BG345" i="2"/>
  <c r="BE345" i="2"/>
  <c r="T345" i="2"/>
  <c r="R345" i="2"/>
  <c r="P345" i="2"/>
  <c r="BK345" i="2"/>
  <c r="J345" i="2"/>
  <c r="BF345" i="2"/>
  <c r="BI344" i="2"/>
  <c r="BH344" i="2"/>
  <c r="BG344" i="2"/>
  <c r="BE344" i="2"/>
  <c r="T344" i="2"/>
  <c r="R344" i="2"/>
  <c r="P344" i="2"/>
  <c r="BK344" i="2"/>
  <c r="J344" i="2"/>
  <c r="BF344" i="2"/>
  <c r="BI341" i="2"/>
  <c r="BH341" i="2"/>
  <c r="BG341" i="2"/>
  <c r="BE341" i="2"/>
  <c r="T341" i="2"/>
  <c r="R341" i="2"/>
  <c r="P341" i="2"/>
  <c r="BK341" i="2"/>
  <c r="J341" i="2"/>
  <c r="BF341" i="2"/>
  <c r="BI333" i="2"/>
  <c r="BH333" i="2"/>
  <c r="BG333" i="2"/>
  <c r="BE333" i="2"/>
  <c r="T333" i="2"/>
  <c r="T332" i="2"/>
  <c r="T331" i="2" s="1"/>
  <c r="R333" i="2"/>
  <c r="R332" i="2" s="1"/>
  <c r="R331" i="2" s="1"/>
  <c r="P333" i="2"/>
  <c r="P332" i="2"/>
  <c r="P331" i="2" s="1"/>
  <c r="BK333" i="2"/>
  <c r="BK332" i="2" s="1"/>
  <c r="J333" i="2"/>
  <c r="BF333" i="2"/>
  <c r="BI330" i="2"/>
  <c r="BH330" i="2"/>
  <c r="BG330" i="2"/>
  <c r="BE330" i="2"/>
  <c r="T330" i="2"/>
  <c r="T329" i="2"/>
  <c r="R330" i="2"/>
  <c r="R329" i="2"/>
  <c r="P330" i="2"/>
  <c r="P329" i="2"/>
  <c r="BK330" i="2"/>
  <c r="BK329" i="2"/>
  <c r="J329" i="2" s="1"/>
  <c r="J103" i="2" s="1"/>
  <c r="J330" i="2"/>
  <c r="BF330" i="2" s="1"/>
  <c r="BI328" i="2"/>
  <c r="BH328" i="2"/>
  <c r="BG328" i="2"/>
  <c r="BE328" i="2"/>
  <c r="T328" i="2"/>
  <c r="R328" i="2"/>
  <c r="P328" i="2"/>
  <c r="BK328" i="2"/>
  <c r="J328" i="2"/>
  <c r="BF328" i="2"/>
  <c r="BI327" i="2"/>
  <c r="BH327" i="2"/>
  <c r="BG327" i="2"/>
  <c r="BE327" i="2"/>
  <c r="T327" i="2"/>
  <c r="R327" i="2"/>
  <c r="P327" i="2"/>
  <c r="BK327" i="2"/>
  <c r="J327" i="2"/>
  <c r="BF327" i="2"/>
  <c r="BI326" i="2"/>
  <c r="BH326" i="2"/>
  <c r="BG326" i="2"/>
  <c r="BE326" i="2"/>
  <c r="T326" i="2"/>
  <c r="R326" i="2"/>
  <c r="P326" i="2"/>
  <c r="BK326" i="2"/>
  <c r="J326" i="2"/>
  <c r="BF326" i="2"/>
  <c r="BI325" i="2"/>
  <c r="BH325" i="2"/>
  <c r="BG325" i="2"/>
  <c r="BE325" i="2"/>
  <c r="T325" i="2"/>
  <c r="R325" i="2"/>
  <c r="P325" i="2"/>
  <c r="BK325" i="2"/>
  <c r="J325" i="2"/>
  <c r="BF325" i="2"/>
  <c r="BI324" i="2"/>
  <c r="BH324" i="2"/>
  <c r="BG324" i="2"/>
  <c r="BE324" i="2"/>
  <c r="T324" i="2"/>
  <c r="R324" i="2"/>
  <c r="P324" i="2"/>
  <c r="BK324" i="2"/>
  <c r="J324" i="2"/>
  <c r="BF324" i="2"/>
  <c r="BI323" i="2"/>
  <c r="BH323" i="2"/>
  <c r="BG323" i="2"/>
  <c r="BE323" i="2"/>
  <c r="T323" i="2"/>
  <c r="R323" i="2"/>
  <c r="P323" i="2"/>
  <c r="BK323" i="2"/>
  <c r="J323" i="2"/>
  <c r="BF323" i="2"/>
  <c r="BI322" i="2"/>
  <c r="BH322" i="2"/>
  <c r="BG322" i="2"/>
  <c r="BE322" i="2"/>
  <c r="T322" i="2"/>
  <c r="R322" i="2"/>
  <c r="P322" i="2"/>
  <c r="BK322" i="2"/>
  <c r="J322" i="2"/>
  <c r="BF322" i="2"/>
  <c r="BI318" i="2"/>
  <c r="BH318" i="2"/>
  <c r="BG318" i="2"/>
  <c r="BE318" i="2"/>
  <c r="T318" i="2"/>
  <c r="R318" i="2"/>
  <c r="P318" i="2"/>
  <c r="BK318" i="2"/>
  <c r="J318" i="2"/>
  <c r="BF318" i="2"/>
  <c r="BI314" i="2"/>
  <c r="BH314" i="2"/>
  <c r="BG314" i="2"/>
  <c r="BE314" i="2"/>
  <c r="T314" i="2"/>
  <c r="R314" i="2"/>
  <c r="P314" i="2"/>
  <c r="BK314" i="2"/>
  <c r="J314" i="2"/>
  <c r="BF314" i="2"/>
  <c r="BI313" i="2"/>
  <c r="BH313" i="2"/>
  <c r="BG313" i="2"/>
  <c r="BE313" i="2"/>
  <c r="T313" i="2"/>
  <c r="R313" i="2"/>
  <c r="P313" i="2"/>
  <c r="BK313" i="2"/>
  <c r="J313" i="2"/>
  <c r="BF313" i="2"/>
  <c r="BI312" i="2"/>
  <c r="BH312" i="2"/>
  <c r="BG312" i="2"/>
  <c r="BE312" i="2"/>
  <c r="T312" i="2"/>
  <c r="R312" i="2"/>
  <c r="P312" i="2"/>
  <c r="BK312" i="2"/>
  <c r="J312" i="2"/>
  <c r="BF312" i="2"/>
  <c r="BI311" i="2"/>
  <c r="BH311" i="2"/>
  <c r="BG311" i="2"/>
  <c r="BE311" i="2"/>
  <c r="T311" i="2"/>
  <c r="R311" i="2"/>
  <c r="P311" i="2"/>
  <c r="BK311" i="2"/>
  <c r="J311" i="2"/>
  <c r="BF311" i="2"/>
  <c r="BI310" i="2"/>
  <c r="BH310" i="2"/>
  <c r="BG310" i="2"/>
  <c r="BE310" i="2"/>
  <c r="T310" i="2"/>
  <c r="R310" i="2"/>
  <c r="P310" i="2"/>
  <c r="BK310" i="2"/>
  <c r="J310" i="2"/>
  <c r="BF310" i="2"/>
  <c r="BI307" i="2"/>
  <c r="BH307" i="2"/>
  <c r="BG307" i="2"/>
  <c r="BE307" i="2"/>
  <c r="T307" i="2"/>
  <c r="R307" i="2"/>
  <c r="P307" i="2"/>
  <c r="BK307" i="2"/>
  <c r="J307" i="2"/>
  <c r="BF307" i="2"/>
  <c r="BI304" i="2"/>
  <c r="BH304" i="2"/>
  <c r="BG304" i="2"/>
  <c r="BE304" i="2"/>
  <c r="T304" i="2"/>
  <c r="R304" i="2"/>
  <c r="P304" i="2"/>
  <c r="BK304" i="2"/>
  <c r="J304" i="2"/>
  <c r="BF304" i="2"/>
  <c r="BI303" i="2"/>
  <c r="BH303" i="2"/>
  <c r="BG303" i="2"/>
  <c r="BE303" i="2"/>
  <c r="T303" i="2"/>
  <c r="R303" i="2"/>
  <c r="P303" i="2"/>
  <c r="BK303" i="2"/>
  <c r="J303" i="2"/>
  <c r="BF303" i="2"/>
  <c r="BI302" i="2"/>
  <c r="BH302" i="2"/>
  <c r="BG302" i="2"/>
  <c r="BE302" i="2"/>
  <c r="T302" i="2"/>
  <c r="R302" i="2"/>
  <c r="P302" i="2"/>
  <c r="BK302" i="2"/>
  <c r="J302" i="2"/>
  <c r="BF302" i="2"/>
  <c r="BI301" i="2"/>
  <c r="BH301" i="2"/>
  <c r="BG301" i="2"/>
  <c r="BE301" i="2"/>
  <c r="T301" i="2"/>
  <c r="R301" i="2"/>
  <c r="P301" i="2"/>
  <c r="BK301" i="2"/>
  <c r="J301" i="2"/>
  <c r="BF301" i="2"/>
  <c r="BI298" i="2"/>
  <c r="BH298" i="2"/>
  <c r="BG298" i="2"/>
  <c r="BE298" i="2"/>
  <c r="T298" i="2"/>
  <c r="R298" i="2"/>
  <c r="P298" i="2"/>
  <c r="BK298" i="2"/>
  <c r="J298" i="2"/>
  <c r="BF298" i="2"/>
  <c r="BI294" i="2"/>
  <c r="BH294" i="2"/>
  <c r="BG294" i="2"/>
  <c r="BE294" i="2"/>
  <c r="T294" i="2"/>
  <c r="R294" i="2"/>
  <c r="P294" i="2"/>
  <c r="BK294" i="2"/>
  <c r="J294" i="2"/>
  <c r="BF294" i="2"/>
  <c r="BI282" i="2"/>
  <c r="BH282" i="2"/>
  <c r="BG282" i="2"/>
  <c r="BE282" i="2"/>
  <c r="T282" i="2"/>
  <c r="R282" i="2"/>
  <c r="P282" i="2"/>
  <c r="BK282" i="2"/>
  <c r="J282" i="2"/>
  <c r="BF282" i="2"/>
  <c r="BI281" i="2"/>
  <c r="BH281" i="2"/>
  <c r="BG281" i="2"/>
  <c r="BE281" i="2"/>
  <c r="T281" i="2"/>
  <c r="R281" i="2"/>
  <c r="P281" i="2"/>
  <c r="BK281" i="2"/>
  <c r="J281" i="2"/>
  <c r="BF281" i="2"/>
  <c r="BI278" i="2"/>
  <c r="BH278" i="2"/>
  <c r="BG278" i="2"/>
  <c r="BE278" i="2"/>
  <c r="T278" i="2"/>
  <c r="R278" i="2"/>
  <c r="P278" i="2"/>
  <c r="BK278" i="2"/>
  <c r="J278" i="2"/>
  <c r="BF278" i="2"/>
  <c r="BI277" i="2"/>
  <c r="BH277" i="2"/>
  <c r="BG277" i="2"/>
  <c r="BE277" i="2"/>
  <c r="T277" i="2"/>
  <c r="T276" i="2"/>
  <c r="R277" i="2"/>
  <c r="R276" i="2"/>
  <c r="P277" i="2"/>
  <c r="P276" i="2"/>
  <c r="BK277" i="2"/>
  <c r="BK276" i="2"/>
  <c r="J276" i="2" s="1"/>
  <c r="J102" i="2" s="1"/>
  <c r="J277" i="2"/>
  <c r="BF277" i="2" s="1"/>
  <c r="BI275" i="2"/>
  <c r="BH275" i="2"/>
  <c r="BG275" i="2"/>
  <c r="BE275" i="2"/>
  <c r="T275" i="2"/>
  <c r="R275" i="2"/>
  <c r="P275" i="2"/>
  <c r="BK275" i="2"/>
  <c r="J275" i="2"/>
  <c r="BF275" i="2"/>
  <c r="BI274" i="2"/>
  <c r="BH274" i="2"/>
  <c r="BG274" i="2"/>
  <c r="BE274" i="2"/>
  <c r="T274" i="2"/>
  <c r="R274" i="2"/>
  <c r="P274" i="2"/>
  <c r="BK274" i="2"/>
  <c r="J274" i="2"/>
  <c r="BF274" i="2"/>
  <c r="BI273" i="2"/>
  <c r="BH273" i="2"/>
  <c r="BG273" i="2"/>
  <c r="BE273" i="2"/>
  <c r="T273" i="2"/>
  <c r="R273" i="2"/>
  <c r="P273" i="2"/>
  <c r="BK273" i="2"/>
  <c r="J273" i="2"/>
  <c r="BF273" i="2"/>
  <c r="BI272" i="2"/>
  <c r="BH272" i="2"/>
  <c r="BG272" i="2"/>
  <c r="BE272" i="2"/>
  <c r="T272" i="2"/>
  <c r="R272" i="2"/>
  <c r="P272" i="2"/>
  <c r="BK272" i="2"/>
  <c r="J272" i="2"/>
  <c r="BF272" i="2"/>
  <c r="BI269" i="2"/>
  <c r="BH269" i="2"/>
  <c r="BG269" i="2"/>
  <c r="BE269" i="2"/>
  <c r="T269" i="2"/>
  <c r="R269" i="2"/>
  <c r="P269" i="2"/>
  <c r="BK269" i="2"/>
  <c r="J269" i="2"/>
  <c r="BF269" i="2"/>
  <c r="BI268" i="2"/>
  <c r="BH268" i="2"/>
  <c r="BG268" i="2"/>
  <c r="BE268" i="2"/>
  <c r="T268" i="2"/>
  <c r="R268" i="2"/>
  <c r="P268" i="2"/>
  <c r="BK268" i="2"/>
  <c r="J268" i="2"/>
  <c r="BF268" i="2"/>
  <c r="BI265" i="2"/>
  <c r="BH265" i="2"/>
  <c r="BG265" i="2"/>
  <c r="BE265" i="2"/>
  <c r="T265" i="2"/>
  <c r="R265" i="2"/>
  <c r="P265" i="2"/>
  <c r="BK265" i="2"/>
  <c r="J265" i="2"/>
  <c r="BF265" i="2"/>
  <c r="BI261" i="2"/>
  <c r="BH261" i="2"/>
  <c r="BG261" i="2"/>
  <c r="BE261" i="2"/>
  <c r="T261" i="2"/>
  <c r="R261" i="2"/>
  <c r="P261" i="2"/>
  <c r="BK261" i="2"/>
  <c r="J261" i="2"/>
  <c r="BF261" i="2"/>
  <c r="BI258" i="2"/>
  <c r="BH258" i="2"/>
  <c r="BG258" i="2"/>
  <c r="BE258" i="2"/>
  <c r="T258" i="2"/>
  <c r="R258" i="2"/>
  <c r="P258" i="2"/>
  <c r="BK258" i="2"/>
  <c r="J258" i="2"/>
  <c r="BF258" i="2"/>
  <c r="BI255" i="2"/>
  <c r="BH255" i="2"/>
  <c r="BG255" i="2"/>
  <c r="BE255" i="2"/>
  <c r="T255" i="2"/>
  <c r="R255" i="2"/>
  <c r="P255" i="2"/>
  <c r="BK255" i="2"/>
  <c r="J255" i="2"/>
  <c r="BF255" i="2"/>
  <c r="BI251" i="2"/>
  <c r="BH251" i="2"/>
  <c r="BG251" i="2"/>
  <c r="BE251" i="2"/>
  <c r="T251" i="2"/>
  <c r="R251" i="2"/>
  <c r="P251" i="2"/>
  <c r="BK251" i="2"/>
  <c r="J251" i="2"/>
  <c r="BF251" i="2"/>
  <c r="BI247" i="2"/>
  <c r="BH247" i="2"/>
  <c r="BG247" i="2"/>
  <c r="BE247" i="2"/>
  <c r="T247" i="2"/>
  <c r="R247" i="2"/>
  <c r="P247" i="2"/>
  <c r="BK247" i="2"/>
  <c r="J247" i="2"/>
  <c r="BF247" i="2"/>
  <c r="BI238" i="2"/>
  <c r="BH238" i="2"/>
  <c r="BG238" i="2"/>
  <c r="BE238" i="2"/>
  <c r="T238" i="2"/>
  <c r="R238" i="2"/>
  <c r="P238" i="2"/>
  <c r="BK238" i="2"/>
  <c r="J238" i="2"/>
  <c r="BF238" i="2"/>
  <c r="BI233" i="2"/>
  <c r="BH233" i="2"/>
  <c r="BG233" i="2"/>
  <c r="BE233" i="2"/>
  <c r="T233" i="2"/>
  <c r="R233" i="2"/>
  <c r="P233" i="2"/>
  <c r="BK233" i="2"/>
  <c r="J233" i="2"/>
  <c r="BF233" i="2"/>
  <c r="BI227" i="2"/>
  <c r="BH227" i="2"/>
  <c r="BG227" i="2"/>
  <c r="BE227" i="2"/>
  <c r="T227" i="2"/>
  <c r="R227" i="2"/>
  <c r="P227" i="2"/>
  <c r="BK227" i="2"/>
  <c r="J227" i="2"/>
  <c r="BF227" i="2"/>
  <c r="BI226" i="2"/>
  <c r="BH226" i="2"/>
  <c r="BG226" i="2"/>
  <c r="BE226" i="2"/>
  <c r="T226" i="2"/>
  <c r="R226" i="2"/>
  <c r="P226" i="2"/>
  <c r="BK226" i="2"/>
  <c r="J226" i="2"/>
  <c r="BF226" i="2"/>
  <c r="BI223" i="2"/>
  <c r="BH223" i="2"/>
  <c r="BG223" i="2"/>
  <c r="BE223" i="2"/>
  <c r="T223" i="2"/>
  <c r="T222" i="2"/>
  <c r="R223" i="2"/>
  <c r="R222" i="2"/>
  <c r="P223" i="2"/>
  <c r="P222" i="2"/>
  <c r="BK223" i="2"/>
  <c r="BK222" i="2"/>
  <c r="J222" i="2" s="1"/>
  <c r="J101" i="2" s="1"/>
  <c r="J223" i="2"/>
  <c r="BF223" i="2" s="1"/>
  <c r="BI219" i="2"/>
  <c r="BH219" i="2"/>
  <c r="BG219" i="2"/>
  <c r="BE219" i="2"/>
  <c r="T219" i="2"/>
  <c r="R219" i="2"/>
  <c r="P219" i="2"/>
  <c r="BK219" i="2"/>
  <c r="J219" i="2"/>
  <c r="BF219" i="2"/>
  <c r="BI211" i="2"/>
  <c r="BH211" i="2"/>
  <c r="BG211" i="2"/>
  <c r="BE211" i="2"/>
  <c r="T211" i="2"/>
  <c r="T210" i="2"/>
  <c r="R211" i="2"/>
  <c r="R210" i="2"/>
  <c r="P211" i="2"/>
  <c r="P210" i="2"/>
  <c r="BK211" i="2"/>
  <c r="BK210" i="2"/>
  <c r="J210" i="2" s="1"/>
  <c r="J100" i="2" s="1"/>
  <c r="J211" i="2"/>
  <c r="BF211" i="2" s="1"/>
  <c r="BI207" i="2"/>
  <c r="BH207" i="2"/>
  <c r="BG207" i="2"/>
  <c r="BE207" i="2"/>
  <c r="T207" i="2"/>
  <c r="R207" i="2"/>
  <c r="P207" i="2"/>
  <c r="BK207" i="2"/>
  <c r="J207" i="2"/>
  <c r="BF207" i="2"/>
  <c r="BI204" i="2"/>
  <c r="BH204" i="2"/>
  <c r="BG204" i="2"/>
  <c r="BE204" i="2"/>
  <c r="T204" i="2"/>
  <c r="R204" i="2"/>
  <c r="P204" i="2"/>
  <c r="BK204" i="2"/>
  <c r="J204" i="2"/>
  <c r="BF204" i="2"/>
  <c r="BI203" i="2"/>
  <c r="BH203" i="2"/>
  <c r="BG203" i="2"/>
  <c r="BE203" i="2"/>
  <c r="T203" i="2"/>
  <c r="R203" i="2"/>
  <c r="P203" i="2"/>
  <c r="BK203" i="2"/>
  <c r="J203" i="2"/>
  <c r="BF203" i="2"/>
  <c r="BI200" i="2"/>
  <c r="BH200" i="2"/>
  <c r="BG200" i="2"/>
  <c r="BE200" i="2"/>
  <c r="T200" i="2"/>
  <c r="R200" i="2"/>
  <c r="P200" i="2"/>
  <c r="BK200" i="2"/>
  <c r="J200" i="2"/>
  <c r="BF200" i="2"/>
  <c r="BI197" i="2"/>
  <c r="BH197" i="2"/>
  <c r="BG197" i="2"/>
  <c r="BE197" i="2"/>
  <c r="T197" i="2"/>
  <c r="T196" i="2"/>
  <c r="R197" i="2"/>
  <c r="R196" i="2"/>
  <c r="P197" i="2"/>
  <c r="P196" i="2"/>
  <c r="BK197" i="2"/>
  <c r="BK196" i="2"/>
  <c r="J196" i="2" s="1"/>
  <c r="J99" i="2" s="1"/>
  <c r="J197" i="2"/>
  <c r="BF197" i="2" s="1"/>
  <c r="BI195" i="2"/>
  <c r="BH195" i="2"/>
  <c r="BG195" i="2"/>
  <c r="BE195" i="2"/>
  <c r="T195" i="2"/>
  <c r="R195" i="2"/>
  <c r="P195" i="2"/>
  <c r="BK195" i="2"/>
  <c r="J195" i="2"/>
  <c r="BF195" i="2"/>
  <c r="BI187" i="2"/>
  <c r="BH187" i="2"/>
  <c r="BG187" i="2"/>
  <c r="BE187" i="2"/>
  <c r="T187" i="2"/>
  <c r="R187" i="2"/>
  <c r="P187" i="2"/>
  <c r="BK187" i="2"/>
  <c r="J187" i="2"/>
  <c r="BF187" i="2"/>
  <c r="BI178" i="2"/>
  <c r="BH178" i="2"/>
  <c r="BG178" i="2"/>
  <c r="BE178" i="2"/>
  <c r="T178" i="2"/>
  <c r="R178" i="2"/>
  <c r="P178" i="2"/>
  <c r="BK178" i="2"/>
  <c r="J178" i="2"/>
  <c r="BF178" i="2"/>
  <c r="BI177" i="2"/>
  <c r="BH177" i="2"/>
  <c r="BG177" i="2"/>
  <c r="BE177" i="2"/>
  <c r="T177" i="2"/>
  <c r="R177" i="2"/>
  <c r="P177" i="2"/>
  <c r="BK177" i="2"/>
  <c r="J177" i="2"/>
  <c r="BF177" i="2"/>
  <c r="BI176" i="2"/>
  <c r="BH176" i="2"/>
  <c r="BG176" i="2"/>
  <c r="BE176" i="2"/>
  <c r="T176" i="2"/>
  <c r="R176" i="2"/>
  <c r="P176" i="2"/>
  <c r="BK176" i="2"/>
  <c r="J176" i="2"/>
  <c r="BF176" i="2"/>
  <c r="BI175" i="2"/>
  <c r="BH175" i="2"/>
  <c r="BG175" i="2"/>
  <c r="BE175" i="2"/>
  <c r="T175" i="2"/>
  <c r="R175" i="2"/>
  <c r="P175" i="2"/>
  <c r="BK175" i="2"/>
  <c r="J175" i="2"/>
  <c r="BF175" i="2"/>
  <c r="BI174" i="2"/>
  <c r="BH174" i="2"/>
  <c r="BG174" i="2"/>
  <c r="BE174" i="2"/>
  <c r="T174" i="2"/>
  <c r="R174" i="2"/>
  <c r="P174" i="2"/>
  <c r="BK174" i="2"/>
  <c r="J174" i="2"/>
  <c r="BF174" i="2"/>
  <c r="BI173" i="2"/>
  <c r="BH173" i="2"/>
  <c r="BG173" i="2"/>
  <c r="BE173" i="2"/>
  <c r="T173" i="2"/>
  <c r="R173" i="2"/>
  <c r="P173" i="2"/>
  <c r="BK173" i="2"/>
  <c r="J173" i="2"/>
  <c r="BF173" i="2"/>
  <c r="BI170" i="2"/>
  <c r="BH170" i="2"/>
  <c r="BG170" i="2"/>
  <c r="BE170" i="2"/>
  <c r="T170" i="2"/>
  <c r="R170" i="2"/>
  <c r="P170" i="2"/>
  <c r="BK170" i="2"/>
  <c r="J170" i="2"/>
  <c r="BF170" i="2"/>
  <c r="BI169" i="2"/>
  <c r="BH169" i="2"/>
  <c r="BG169" i="2"/>
  <c r="BE169" i="2"/>
  <c r="T169" i="2"/>
  <c r="R169" i="2"/>
  <c r="P169" i="2"/>
  <c r="BK169" i="2"/>
  <c r="J169" i="2"/>
  <c r="BF169" i="2"/>
  <c r="BI168" i="2"/>
  <c r="BH168" i="2"/>
  <c r="BG168" i="2"/>
  <c r="BE168" i="2"/>
  <c r="T168" i="2"/>
  <c r="R168" i="2"/>
  <c r="P168" i="2"/>
  <c r="BK168" i="2"/>
  <c r="J168" i="2"/>
  <c r="BF168" i="2"/>
  <c r="BI167" i="2"/>
  <c r="BH167" i="2"/>
  <c r="BG167" i="2"/>
  <c r="BE167" i="2"/>
  <c r="T167" i="2"/>
  <c r="R167" i="2"/>
  <c r="P167" i="2"/>
  <c r="BK167" i="2"/>
  <c r="J167" i="2"/>
  <c r="BF167" i="2"/>
  <c r="BI163" i="2"/>
  <c r="BH163" i="2"/>
  <c r="BG163" i="2"/>
  <c r="BE163" i="2"/>
  <c r="T163" i="2"/>
  <c r="R163" i="2"/>
  <c r="P163" i="2"/>
  <c r="BK163" i="2"/>
  <c r="J163" i="2"/>
  <c r="BF163" i="2"/>
  <c r="BI157" i="2"/>
  <c r="BH157" i="2"/>
  <c r="BG157" i="2"/>
  <c r="BE157" i="2"/>
  <c r="T157" i="2"/>
  <c r="R157" i="2"/>
  <c r="P157" i="2"/>
  <c r="BK157" i="2"/>
  <c r="J157" i="2"/>
  <c r="BF157" i="2"/>
  <c r="BI153" i="2"/>
  <c r="BH153" i="2"/>
  <c r="BG153" i="2"/>
  <c r="BE153" i="2"/>
  <c r="T153" i="2"/>
  <c r="R153" i="2"/>
  <c r="P153" i="2"/>
  <c r="BK153" i="2"/>
  <c r="J153" i="2"/>
  <c r="BF153" i="2"/>
  <c r="BI150" i="2"/>
  <c r="BH150" i="2"/>
  <c r="BG150" i="2"/>
  <c r="BE150" i="2"/>
  <c r="T150" i="2"/>
  <c r="T149" i="2"/>
  <c r="T148" i="2" s="1"/>
  <c r="T147" i="2" s="1"/>
  <c r="R150" i="2"/>
  <c r="R149" i="2"/>
  <c r="R148" i="2" s="1"/>
  <c r="R147" i="2" s="1"/>
  <c r="P150" i="2"/>
  <c r="P149" i="2"/>
  <c r="P148" i="2" s="1"/>
  <c r="P147" i="2" s="1"/>
  <c r="AU95" i="1" s="1"/>
  <c r="AU94" i="1" s="1"/>
  <c r="BK150" i="2"/>
  <c r="BK149" i="2" s="1"/>
  <c r="J150" i="2"/>
  <c r="BF150" i="2" s="1"/>
  <c r="F141" i="2"/>
  <c r="E139" i="2"/>
  <c r="BI126" i="2"/>
  <c r="BH126" i="2"/>
  <c r="BG126" i="2"/>
  <c r="BE126" i="2"/>
  <c r="BI125" i="2"/>
  <c r="BH125" i="2"/>
  <c r="BG125" i="2"/>
  <c r="BF125" i="2"/>
  <c r="BE125" i="2"/>
  <c r="BI124" i="2"/>
  <c r="BH124" i="2"/>
  <c r="BG124" i="2"/>
  <c r="BF124" i="2"/>
  <c r="BE124" i="2"/>
  <c r="BI123" i="2"/>
  <c r="BH123" i="2"/>
  <c r="BG123" i="2"/>
  <c r="BF123" i="2"/>
  <c r="BE123" i="2"/>
  <c r="BI122" i="2"/>
  <c r="BH122" i="2"/>
  <c r="BG122" i="2"/>
  <c r="BF122" i="2"/>
  <c r="BE122" i="2"/>
  <c r="BI121" i="2"/>
  <c r="F39" i="2" s="1"/>
  <c r="BD95" i="1" s="1"/>
  <c r="BD94" i="1" s="1"/>
  <c r="W33" i="1" s="1"/>
  <c r="BH121" i="2"/>
  <c r="F38" i="2"/>
  <c r="BC95" i="1" s="1"/>
  <c r="BC94" i="1" s="1"/>
  <c r="BG121" i="2"/>
  <c r="F37" i="2" s="1"/>
  <c r="BB95" i="1" s="1"/>
  <c r="BB94" i="1" s="1"/>
  <c r="BF121" i="2"/>
  <c r="BE121" i="2"/>
  <c r="J35" i="2"/>
  <c r="AV95" i="1" s="1"/>
  <c r="F35" i="2"/>
  <c r="AZ95" i="1" s="1"/>
  <c r="AZ94" i="1" s="1"/>
  <c r="F89" i="2"/>
  <c r="E87" i="2"/>
  <c r="J24" i="2"/>
  <c r="E24" i="2"/>
  <c r="J144" i="2" s="1"/>
  <c r="J92" i="2"/>
  <c r="J23" i="2"/>
  <c r="J21" i="2"/>
  <c r="E21" i="2"/>
  <c r="J143" i="2"/>
  <c r="J91" i="2"/>
  <c r="J20" i="2"/>
  <c r="J18" i="2"/>
  <c r="E18" i="2"/>
  <c r="F144" i="2" s="1"/>
  <c r="F92" i="2"/>
  <c r="J17" i="2"/>
  <c r="J15" i="2"/>
  <c r="E15" i="2"/>
  <c r="F143" i="2"/>
  <c r="F91" i="2"/>
  <c r="J14" i="2"/>
  <c r="J12" i="2"/>
  <c r="J141" i="2"/>
  <c r="J89" i="2"/>
  <c r="E7" i="2"/>
  <c r="E137" i="2" s="1"/>
  <c r="E85" i="2"/>
  <c r="AS94" i="1"/>
  <c r="L90" i="1"/>
  <c r="AM90" i="1"/>
  <c r="AM89" i="1"/>
  <c r="L89" i="1"/>
  <c r="AM87" i="1"/>
  <c r="L87" i="1"/>
  <c r="L85" i="1"/>
  <c r="L84" i="1"/>
  <c r="AV94" i="1" l="1"/>
  <c r="W29" i="1"/>
  <c r="W31" i="1"/>
  <c r="AX94" i="1"/>
  <c r="AY94" i="1"/>
  <c r="W32" i="1"/>
  <c r="J149" i="2"/>
  <c r="J98" i="2" s="1"/>
  <c r="BK148" i="2"/>
  <c r="J332" i="2"/>
  <c r="J105" i="2" s="1"/>
  <c r="BK331" i="2"/>
  <c r="J331" i="2" s="1"/>
  <c r="J104" i="2" s="1"/>
  <c r="J470" i="2"/>
  <c r="J117" i="2" s="1"/>
  <c r="BK469" i="2"/>
  <c r="J469" i="2" s="1"/>
  <c r="J116" i="2" s="1"/>
  <c r="J148" i="2" l="1"/>
  <c r="J97" i="2" s="1"/>
  <c r="BK147" i="2"/>
  <c r="J147" i="2" s="1"/>
  <c r="J96" i="2" s="1"/>
  <c r="AK29" i="1"/>
  <c r="J30" i="2" l="1"/>
  <c r="J126" i="2" l="1"/>
  <c r="BF126" i="2" l="1"/>
  <c r="J120" i="2"/>
  <c r="F36" i="2" l="1"/>
  <c r="BA95" i="1" s="1"/>
  <c r="BA94" i="1" s="1"/>
  <c r="J36" i="2"/>
  <c r="AW95" i="1" s="1"/>
  <c r="AT95" i="1" s="1"/>
  <c r="J31" i="2"/>
  <c r="J32" i="2" s="1"/>
  <c r="J128" i="2"/>
  <c r="AG95" i="1" l="1"/>
  <c r="J41" i="2"/>
  <c r="AW94" i="1"/>
  <c r="W30" i="1"/>
  <c r="AK30" i="1" l="1"/>
  <c r="AT94" i="1"/>
  <c r="AN95" i="1"/>
  <c r="AG94" i="1"/>
  <c r="AK26" i="1" l="1"/>
  <c r="AK35" i="1" s="1"/>
  <c r="AN94" i="1"/>
</calcChain>
</file>

<file path=xl/sharedStrings.xml><?xml version="1.0" encoding="utf-8"?>
<sst xmlns="http://schemas.openxmlformats.org/spreadsheetml/2006/main" count="4019" uniqueCount="766">
  <si>
    <t>Export Komplet</t>
  </si>
  <si>
    <t/>
  </si>
  <si>
    <t>2.0</t>
  </si>
  <si>
    <t>ZAMOK</t>
  </si>
  <si>
    <t>False</t>
  </si>
  <si>
    <t>{bebdc6e8-08ad-46ef-8bd1-0cd4edf10476}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</si>
  <si>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</si>
  <si>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</si>
  <si>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</si>
  <si>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</si>
  <si>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</si>
  <si>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</si>
  <si>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ZS2jedalen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</si>
  <si>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</si>
  <si>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</si>
  <si>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a vybavenie ZŠ Jašíka v Partizánskom</t>
  </si>
  <si>
    <t>JKSO:</t>
  </si>
  <si>
    <t>KS:</t>
  </si>
  <si>
    <t>Miesto:</t>
  </si>
  <si>
    <t xml:space="preserve"> </t>
  </si>
  <si>
    <t>Dátum:</t>
  </si>
  <si>
    <t>27. 6. 2019</t>
  </si>
  <si>
    <t>Objednávateľ:</t>
  </si>
  <si>
    <t>IČO:</t>
  </si>
  <si>
    <t>ZŠ Rudolfa Jašíka</t>
  </si>
  <si>
    <t>IČ DPH:</t>
  </si>
  <si>
    <t>Zhotoviteľ:</t>
  </si>
  <si>
    <t>Vyplň údaj</t>
  </si>
  <si>
    <t>Projektant:</t>
  </si>
  <si>
    <t>Ing. Rastislav Ivanka a Ľudmila Tomášová</t>
  </si>
  <si>
    <t>True</t>
  </si>
  <si>
    <t>0,01</t>
  </si>
  <si>
    <t>Spracovateľ:</t>
  </si>
  <si>
    <t>Ľudmila Tomášová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</si>
  <si>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</si>
  <si>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</si>
  <si>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</si>
  <si>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</si>
  <si>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</si>
  <si>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</si>
  <si>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</si>
  <si>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</si>
  <si>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</si>
  <si>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</si>
  <si>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</si>
  <si>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</si>
  <si>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</si>
  <si>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</si>
  <si>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</si>
  <si>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</si>
  <si>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</si>
  <si>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</si>
  <si>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</si>
  <si>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</si>
  <si>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</si>
  <si>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</si>
  <si>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</si>
  <si>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</si>
  <si>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</si>
  <si>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</si>
  <si>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</si>
  <si>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</si>
  <si>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</si>
  <si>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</si>
  <si>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</si>
  <si>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</si>
  <si>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</si>
  <si>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</si>
  <si>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</si>
  <si>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</si>
  <si>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</si>
  <si>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</si>
  <si>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</si>
  <si>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</si>
  <si>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</si>
  <si>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</si>
  <si>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</si>
  <si>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</si>
  <si>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</si>
  <si>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</si>
  <si>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</si>
  <si>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Stavebné úpravy vnútorných priestorov jedállni</t>
  </si>
  <si>
    <t>STA</t>
  </si>
  <si>
    <t>{a317eea1-f03f-4e30-b3dd-64347577bf39}</t>
  </si>
  <si>
    <t>KRYCÍ LIST ROZPOČTU</t>
  </si>
  <si>
    <t>Objekt: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</si>
  <si>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</si>
  <si>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</si>
  <si>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</si>
  <si>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</si>
  <si>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</si>
  <si>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</si>
  <si>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</si>
  <si>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</si>
  <si>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3 - Zvislé a kompletné konštrukcie</t>
  </si>
  <si>
    <t xml:space="preserve">    4 - Vodorovné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</si>
  <si>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</si>
  <si>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</si>
  <si>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</si>
  <si>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</si>
  <si>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</si>
  <si>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</si>
  <si>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721 - Zdravotech. vnútorná kanalizácia</t>
  </si>
  <si>
    <t xml:space="preserve">    731 - Ústredné kúrenie, kotolne</t>
  </si>
  <si>
    <t xml:space="preserve">    766 - Konštrukcie stolárske</t>
  </si>
  <si>
    <t xml:space="preserve">    767 - Konštrukcie doplnkové kovové</t>
  </si>
  <si>
    <t xml:space="preserve">    771 - Podlahy z dlaždíc</t>
  </si>
  <si>
    <t xml:space="preserve">    776 - Podlahy povlakové</t>
  </si>
  <si>
    <t xml:space="preserve">    781 - Dokončovacie práce a obklady</t>
  </si>
  <si>
    <t xml:space="preserve">    783 - Dokončovacie práce - nátery</t>
  </si>
  <si>
    <t xml:space="preserve">    784 - Dokončovacie práce - maľby</t>
  </si>
  <si>
    <t xml:space="preserve">    791 - Zariadenia veľkokuchynské</t>
  </si>
  <si>
    <t>M - Práce a dodávky M</t>
  </si>
  <si>
    <t xml:space="preserve">    21-M - Elektromontáže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</si>
  <si>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</si>
  <si>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</si>
  <si>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</si>
  <si>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</si>
  <si>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</si>
  <si>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</si>
  <si>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</si>
  <si>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</si>
  <si>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</si>
  <si>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</si>
  <si>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</si>
  <si>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</si>
  <si>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</si>
  <si>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</si>
  <si>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</si>
  <si>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</si>
  <si>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</si>
  <si>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</si>
  <si>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</si>
  <si>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</si>
  <si>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</si>
  <si>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</si>
  <si>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</si>
  <si>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</si>
  <si>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</si>
  <si>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</si>
  <si>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3</t>
  </si>
  <si>
    <t>Zvislé a kompletné konštrukcie</t>
  </si>
  <si>
    <t>K</t>
  </si>
  <si>
    <t>310278841</t>
  </si>
  <si>
    <t>Zamurovanie otvoru s plochou do 1m2 v murive nadzákladného nepálenými tvárnicami hr. do 300mm</t>
  </si>
  <si>
    <t>m3</t>
  </si>
  <si>
    <t>4</t>
  </si>
  <si>
    <t>VV</t>
  </si>
  <si>
    <t>1,45*2,0*0,15+0,90*1,65*0,375</t>
  </si>
  <si>
    <t>Súčet</t>
  </si>
  <si>
    <t>311271300</t>
  </si>
  <si>
    <t>Murivo z betónových tvárnic 150  500x250x150mm s betónovou výplňou a betonárskou výstužou hr. 8mm</t>
  </si>
  <si>
    <t>"lapol"</t>
  </si>
  <si>
    <t>2,30*1,85*0,15*2+1,50*1,85*0,15*2</t>
  </si>
  <si>
    <t>311321311</t>
  </si>
  <si>
    <t>Betón nadzákladových múrov, železový (bez výstuže) tr.C 16/20</t>
  </si>
  <si>
    <t>6</t>
  </si>
  <si>
    <t>"box</t>
  </si>
  <si>
    <t>1,60*1,50*0,15</t>
  </si>
  <si>
    <t>"lapol</t>
  </si>
  <si>
    <t>2,30*1,50*0,15</t>
  </si>
  <si>
    <t>311351101</t>
  </si>
  <si>
    <t>Debnenie nadzákladových múrov jednostranné, zhotovenie-dielce</t>
  </si>
  <si>
    <t>m2</t>
  </si>
  <si>
    <t>8</t>
  </si>
  <si>
    <t>1,60*0,15*2+1,50*0,15*2</t>
  </si>
  <si>
    <t>5</t>
  </si>
  <si>
    <t>311351102</t>
  </si>
  <si>
    <t>Debnenie nadzákladových múrov  jednostranné, odstránenie-dielce</t>
  </si>
  <si>
    <t>10</t>
  </si>
  <si>
    <t>311361821</t>
  </si>
  <si>
    <t>Výstuž nadzákladových múrov  10505</t>
  </si>
  <si>
    <t>t</t>
  </si>
  <si>
    <t>12</t>
  </si>
  <si>
    <t>7</t>
  </si>
  <si>
    <t>317121110</t>
  </si>
  <si>
    <t>Montáž prekl. keramického pre svetl. otv. nad 100 do 180 cm</t>
  </si>
  <si>
    <t>ks</t>
  </si>
  <si>
    <t>14</t>
  </si>
  <si>
    <t>M</t>
  </si>
  <si>
    <t>5934078700</t>
  </si>
  <si>
    <t>Keramický preklad  23,8 70x238x1500 mm</t>
  </si>
  <si>
    <t>16</t>
  </si>
  <si>
    <t>0,99009900990099 * 1,01</t>
  </si>
  <si>
    <t>9</t>
  </si>
  <si>
    <t>5934078800</t>
  </si>
  <si>
    <t>Keramický preklad POROTHERM KP 23,8 70x238x1750 mm</t>
  </si>
  <si>
    <t>18</t>
  </si>
  <si>
    <t>5934078600</t>
  </si>
  <si>
    <t>Keramický preklad POROTHERM KP 23,8 70x238x1250 mm</t>
  </si>
  <si>
    <t>11</t>
  </si>
  <si>
    <t>5934078500</t>
  </si>
  <si>
    <t>Keramický preklad POROTHERM KP 23,8  š.70xv.238xdĺ.1000 mm</t>
  </si>
  <si>
    <t>22</t>
  </si>
  <si>
    <t>317121116</t>
  </si>
  <si>
    <t>Montáž prekl. POROTHERM pre svetl. otv. nad 180 cm</t>
  </si>
  <si>
    <t>24</t>
  </si>
  <si>
    <t>13</t>
  </si>
  <si>
    <t>5934079200</t>
  </si>
  <si>
    <t>Keramický preklad POROTHERM KP 23,8 70x238x2750 mm</t>
  </si>
  <si>
    <t>26</t>
  </si>
  <si>
    <t>342273100</t>
  </si>
  <si>
    <t>Priecky z porobetónových tvárnic 500x250x100 hr.100 mm</t>
  </si>
  <si>
    <t>28</t>
  </si>
  <si>
    <t>"WC</t>
  </si>
  <si>
    <t>(1,50+1,50+2,70)*3,58-0,60*2,00</t>
  </si>
  <si>
    <t>"sprcha</t>
  </si>
  <si>
    <t>0,90*3,58-0,60*2,00</t>
  </si>
  <si>
    <t>"chodba+sklad</t>
  </si>
  <si>
    <t>2,30*3,58-0,80*2,00+3,05*3,58-0,80*2,00</t>
  </si>
  <si>
    <t>1,80*3,58-0,80*2,00</t>
  </si>
  <si>
    <t>15</t>
  </si>
  <si>
    <t>342273150</t>
  </si>
  <si>
    <t>Priecky z tvárnic 500x250x150 hr.150 mm</t>
  </si>
  <si>
    <t>30</t>
  </si>
  <si>
    <t>"umyváreň kuch. riadu</t>
  </si>
  <si>
    <t>2,30*2,60-0,80*2,00</t>
  </si>
  <si>
    <t>1,20*3,58</t>
  </si>
  <si>
    <t>"prípravovňa</t>
  </si>
  <si>
    <t>1,70*3,58</t>
  </si>
  <si>
    <t>zab</t>
  </si>
  <si>
    <t>Statické zabezpečenie stropu, arien a priečok pri vybúraní a zavedení prekladov</t>
  </si>
  <si>
    <t>sub</t>
  </si>
  <si>
    <t>32</t>
  </si>
  <si>
    <t>Vodorovné konštrukcie</t>
  </si>
  <si>
    <t>17</t>
  </si>
  <si>
    <t>417321414</t>
  </si>
  <si>
    <t>Betón stužujúcich pásov a vencov železový tr. C 20/25</t>
  </si>
  <si>
    <t>34</t>
  </si>
  <si>
    <t>2,30*0,15*0,50*2+1,50*0,15*0,15*2</t>
  </si>
  <si>
    <t>417351115</t>
  </si>
  <si>
    <t>Debnenie bočníc stužujúcich pásov a vencov vrátane vzpier zhotovenie</t>
  </si>
  <si>
    <t>36</t>
  </si>
  <si>
    <t>2,30*0,15*2*2+1,50*0,15*2*2</t>
  </si>
  <si>
    <t>19</t>
  </si>
  <si>
    <t>417351116</t>
  </si>
  <si>
    <t>Debnenie bočníc stužujúcich pásov a vencov vrátane vzpier odstránenie</t>
  </si>
  <si>
    <t>38</t>
  </si>
  <si>
    <t>417361221</t>
  </si>
  <si>
    <t>Výstuž stužujúcich pásov a vencov z betonárskej ocele 10216</t>
  </si>
  <si>
    <t>40</t>
  </si>
  <si>
    <t>7,30/0,25*0,85*0,00222</t>
  </si>
  <si>
    <t>21</t>
  </si>
  <si>
    <t>417361821</t>
  </si>
  <si>
    <t>Výstuž stužujúcich pásov a vencov z betonárskej ocele 10505</t>
  </si>
  <si>
    <t>42</t>
  </si>
  <si>
    <t>7,60*4*0,00727</t>
  </si>
  <si>
    <t>Komunikácie</t>
  </si>
  <si>
    <t>564762112</t>
  </si>
  <si>
    <t>Podklad alebo kryt z kameniva hrubého drveného veľ. 32-63mm(vibr.štrk)</t>
  </si>
  <si>
    <t>44</t>
  </si>
  <si>
    <t>"schody</t>
  </si>
  <si>
    <t>2,50*0,15*0,55</t>
  </si>
  <si>
    <t>1,50*1,60*0,15</t>
  </si>
  <si>
    <t>" lapol</t>
  </si>
  <si>
    <t>23</t>
  </si>
  <si>
    <t>567121115</t>
  </si>
  <si>
    <t>Podklad z prostého betónu tr. B 7, 5 hr.150 mm - box</t>
  </si>
  <si>
    <t>46</t>
  </si>
  <si>
    <t>1,50*1,60</t>
  </si>
  <si>
    <t>Úpravy povrchov, podlahy, osadenie</t>
  </si>
  <si>
    <t>61240215pen</t>
  </si>
  <si>
    <t>Penetrácia stien po vyspravkách a novovybudovaných</t>
  </si>
  <si>
    <t>48</t>
  </si>
  <si>
    <t>1232,009*0,10</t>
  </si>
  <si>
    <t>25</t>
  </si>
  <si>
    <t>612421131</t>
  </si>
  <si>
    <t>Oprava vnútorných vápenných omietok stien, opravovaná plocha do 5 %, štuková</t>
  </si>
  <si>
    <t>50</t>
  </si>
  <si>
    <t>612460211obkl</t>
  </si>
  <si>
    <t>Vnútorná omietka stien vápennécementová pod obklad</t>
  </si>
  <si>
    <t>52</t>
  </si>
  <si>
    <t>1,90*2,00*2+1,375*4*2-0,70*2,00*3 "m.č.1,03</t>
  </si>
  <si>
    <t>3,05*2,00-0,90*2,00"m.č.1,08</t>
  </si>
  <si>
    <t>2,65*2,00*2+0,90*2,0*2-0,70*2,00"m.č.1,19</t>
  </si>
  <si>
    <t>1,40*2,00*4+1,60*2,00+0,90*2,00*2-0,70*2,00*3"m.č,.1,21</t>
  </si>
  <si>
    <t>27</t>
  </si>
  <si>
    <t>612462115</t>
  </si>
  <si>
    <t>Vnútorná omietka stien štuková zo suchých zmesi jemná</t>
  </si>
  <si>
    <t>54</t>
  </si>
  <si>
    <t>3,05*1,58*2</t>
  </si>
  <si>
    <t>(1,20+0,90)*1,58*2</t>
  </si>
  <si>
    <t>1,40*1,58*4+1,60*1,58+0,90*1,58</t>
  </si>
  <si>
    <t>612481119</t>
  </si>
  <si>
    <t>Potiahnutie vnútorných stien, sklotextílnou mriežkou</t>
  </si>
  <si>
    <t>56</t>
  </si>
  <si>
    <t>1,90*2,00*2+1,375*4*2,00-0,70*2,00*3</t>
  </si>
  <si>
    <t>3,05*2,00-0,90*2,00</t>
  </si>
  <si>
    <t>2,65*2,00*2+0,90*2,00*2-0,70*2,00</t>
  </si>
  <si>
    <t>1,40*2,00*4+1,60*2,00*2+0,90*2,00*2-0,70*2,00*3</t>
  </si>
  <si>
    <t>29</t>
  </si>
  <si>
    <t>631312141</t>
  </si>
  <si>
    <t>Doplnenie existujúcich mazanín prostým betónom (s dodaním hmôt) bez poteru rýh v mazaninách</t>
  </si>
  <si>
    <t>58</t>
  </si>
  <si>
    <t>25,70*0,40*0,15+12,95*0,40*0,15</t>
  </si>
  <si>
    <t>3,50*0,40*0,15*2</t>
  </si>
  <si>
    <t>631313611</t>
  </si>
  <si>
    <t>Mazanina z betónu prostého tr.C 16/20 hr.nad 80 do 120 mm</t>
  </si>
  <si>
    <t>60</t>
  </si>
  <si>
    <t>"kuchyňa</t>
  </si>
  <si>
    <t>10,54*6,30*0,10+3,00*6,30*0,10</t>
  </si>
  <si>
    <t>31</t>
  </si>
  <si>
    <t>631351101</t>
  </si>
  <si>
    <t>Debnenie a oddebnenie stien,  varného ostrova</t>
  </si>
  <si>
    <t>62</t>
  </si>
  <si>
    <t>3,60*2,20*0,15</t>
  </si>
  <si>
    <t>631362021</t>
  </si>
  <si>
    <t>Výstuž mazanín z betónov (z kameniva) a z ľahkých betónov zo zváraných sietí z drôtov typu KARI - okapový chodník</t>
  </si>
  <si>
    <t>64</t>
  </si>
  <si>
    <t>(42,175*0,80)*3,34/1000</t>
  </si>
  <si>
    <t>33</t>
  </si>
  <si>
    <t>66</t>
  </si>
  <si>
    <t>"Varný ostrov"</t>
  </si>
  <si>
    <t>(3,60*2,20)*0,80*3,34/1000</t>
  </si>
  <si>
    <t>632451053</t>
  </si>
  <si>
    <t>Poter pieskovocementový hr. do 30 mm samonivelizačný</t>
  </si>
  <si>
    <t>68</t>
  </si>
  <si>
    <t>3,23+11,29+115,24+13,35+16,85+2,48</t>
  </si>
  <si>
    <t>35</t>
  </si>
  <si>
    <t>632477005</t>
  </si>
  <si>
    <t>Penetrácia podkladu s očistením pod PVC a dlažbu</t>
  </si>
  <si>
    <t>70</t>
  </si>
  <si>
    <t>632477005p</t>
  </si>
  <si>
    <t>Nivelačná stierka podlahová  hrúbky do 15mm s vyrovnaním miest v priehlbinach poterom do 70 mm, príprava 100%podkladu pod nové podlahy PVC a dlažby</t>
  </si>
  <si>
    <t>72</t>
  </si>
  <si>
    <t>30,23+10,08+12,32+115,20</t>
  </si>
  <si>
    <t>37</t>
  </si>
  <si>
    <t>642942111</t>
  </si>
  <si>
    <t>Osadenie oceľového dverového rámu plochy otvoru do 2, 5m2</t>
  </si>
  <si>
    <t>74</t>
  </si>
  <si>
    <t>5533194500</t>
  </si>
  <si>
    <t>Zárubňa oceľová CGU 80x197x10cm P</t>
  </si>
  <si>
    <t>76</t>
  </si>
  <si>
    <t>39</t>
  </si>
  <si>
    <t>642942221</t>
  </si>
  <si>
    <t>Osadenie oceľového dverového rámu plochy otvoru 2, 5-4,5m2</t>
  </si>
  <si>
    <t>78</t>
  </si>
  <si>
    <t>5533195100</t>
  </si>
  <si>
    <t>Zárubňa oceľová CGU 145x197x10cm</t>
  </si>
  <si>
    <t>80</t>
  </si>
  <si>
    <t>Ostatné konštrukcie a práce-búranie</t>
  </si>
  <si>
    <t>41</t>
  </si>
  <si>
    <t>941955001</t>
  </si>
  <si>
    <t>Lešenie ľahké pracovné pomocné, s výškou lešeňovej podlahy do 1,20 m</t>
  </si>
  <si>
    <t>82</t>
  </si>
  <si>
    <t>952901111</t>
  </si>
  <si>
    <t>Priebežné vyyčistenie budov</t>
  </si>
  <si>
    <t>84</t>
  </si>
  <si>
    <t>337,07+52,09</t>
  </si>
  <si>
    <t>43</t>
  </si>
  <si>
    <t>953941210</t>
  </si>
  <si>
    <t>Osadenie drobných predmetov - vešiak</t>
  </si>
  <si>
    <t>86</t>
  </si>
  <si>
    <t>5530100000</t>
  </si>
  <si>
    <t>Predmety a zariadenia WC</t>
  </si>
  <si>
    <t>88</t>
  </si>
  <si>
    <t>"vešiačik</t>
  </si>
  <si>
    <t>"smetný kôš</t>
  </si>
  <si>
    <t>"držiak toaletného papiera</t>
  </si>
  <si>
    <t>"držiak mydla</t>
  </si>
  <si>
    <t>"box na utierky rúk</t>
  </si>
  <si>
    <t>45</t>
  </si>
  <si>
    <t>962031132</t>
  </si>
  <si>
    <t>Búranie priečok z tehál pálených, plných alebo dutých hr. do 150 mm,  -0,19600t</t>
  </si>
  <si>
    <t>90</t>
  </si>
  <si>
    <t>0,80*2,10+4,66*3,25-0,80*2,00</t>
  </si>
  <si>
    <t>1,60*2,10+1,10*2,10+0,90*2,00+1,00*2,10</t>
  </si>
  <si>
    <t>962032231</t>
  </si>
  <si>
    <t>Búranie muriva nadzákladového z tehál pálených, vápenopieskových,cementových na maltu,  -1,90500t</t>
  </si>
  <si>
    <t>92</t>
  </si>
  <si>
    <t>1,10*1,10*0,375</t>
  </si>
  <si>
    <t>47</t>
  </si>
  <si>
    <t>965081712</t>
  </si>
  <si>
    <t>Búranie dlažieb, bez podklad. lôžka z xylolit., alebo keramických dlaždíc hr. do 10 mm,  -0,02000t</t>
  </si>
  <si>
    <t>94</t>
  </si>
  <si>
    <t>968061125</t>
  </si>
  <si>
    <t>Vyvesenie alebo zavesenie dreveného dverného krídla do 2 m2</t>
  </si>
  <si>
    <t>96</t>
  </si>
  <si>
    <t>49</t>
  </si>
  <si>
    <t>968061126</t>
  </si>
  <si>
    <t>Vyvesenie alebo zavesenie dreveného dverného krídla nad 2 m2</t>
  </si>
  <si>
    <t>98</t>
  </si>
  <si>
    <t>968062455</t>
  </si>
  <si>
    <t>Vybúranie drevených dverových zárubní,  -0,08200t</t>
  </si>
  <si>
    <t>100</t>
  </si>
  <si>
    <t>1,67*2,00</t>
  </si>
  <si>
    <t>51</t>
  </si>
  <si>
    <t>968063455</t>
  </si>
  <si>
    <t>Vybúranie kovových dverových zárubní,  -0,08200t</t>
  </si>
  <si>
    <t>102</t>
  </si>
  <si>
    <t>0,80*2,00*4</t>
  </si>
  <si>
    <t>969021111</t>
  </si>
  <si>
    <t>Vybúranie kanalizačného potrubia DN do 100 mm,  -0,03700t</t>
  </si>
  <si>
    <t>m</t>
  </si>
  <si>
    <t>104</t>
  </si>
  <si>
    <t>53</t>
  </si>
  <si>
    <t>971033431</t>
  </si>
  <si>
    <t>Vybúranie otvoru v murive tehl. plochy do 0, 25 m2 hr.do 150 mm,  -0,07300t</t>
  </si>
  <si>
    <t>106</t>
  </si>
  <si>
    <t>971033451</t>
  </si>
  <si>
    <t>Vybúranie otvoru v murive tehl. plochy do 0, 25 m2 hr.do 450 mm,  -0,21900t</t>
  </si>
  <si>
    <t>108</t>
  </si>
  <si>
    <t>55</t>
  </si>
  <si>
    <t>974032134</t>
  </si>
  <si>
    <t>Vysekanie rýh v stenách a priečkach z dutých tehál a tvárnic do hĺbky 50 mm a š. do 150 mm,  -0,01100t</t>
  </si>
  <si>
    <t>110</t>
  </si>
  <si>
    <t>974042575</t>
  </si>
  <si>
    <t>Vysekanie rýh v betónovej dlažbe do hĺbky 200mm a šírky do 200mm,  -0,08800t</t>
  </si>
  <si>
    <t>112</t>
  </si>
  <si>
    <t>35,60"tuková</t>
  </si>
  <si>
    <t>19,30"splašková</t>
  </si>
  <si>
    <t>57</t>
  </si>
  <si>
    <t>978059531</t>
  </si>
  <si>
    <t>Odsekanie a odobratie stien z obkladačiek vnútorných nad 2 m2,  -0,06800t</t>
  </si>
  <si>
    <t>114</t>
  </si>
  <si>
    <t>1,65*2,00*2+0,90*2,00*2-0,70*2,00</t>
  </si>
  <si>
    <t>979011111</t>
  </si>
  <si>
    <t>Zvislá doprava sutiny a vybúraných hmôt za prvé podlažie nad alebo pod základným podlažím</t>
  </si>
  <si>
    <t>116</t>
  </si>
  <si>
    <t>59</t>
  </si>
  <si>
    <t>979081111</t>
  </si>
  <si>
    <t>Odvoz sutiny a vybúraných hmôt na skládku do 1 km</t>
  </si>
  <si>
    <t>118</t>
  </si>
  <si>
    <t>979081121</t>
  </si>
  <si>
    <t>Odvoz sutiny a vybúraných hmôt na skládku za každý ďalší 1 km</t>
  </si>
  <si>
    <t>120</t>
  </si>
  <si>
    <t>61</t>
  </si>
  <si>
    <t>979082111</t>
  </si>
  <si>
    <t>Vnútrostavenisková doprava sutiny a vybúraných hmôt do 10 m</t>
  </si>
  <si>
    <t>122</t>
  </si>
  <si>
    <t>979082121</t>
  </si>
  <si>
    <t>Vnútrostavenisková doprava sutiny a vybúraných hmôt za každých ďalších 5 m</t>
  </si>
  <si>
    <t>124</t>
  </si>
  <si>
    <t>63</t>
  </si>
  <si>
    <t>979089012</t>
  </si>
  <si>
    <t>Poplatok za skladovanie - betón, tehly, dlaždice (17 01 ), ostatné</t>
  </si>
  <si>
    <t>126</t>
  </si>
  <si>
    <t>979089713</t>
  </si>
  <si>
    <t>Prenájom kontajneru 7 m3</t>
  </si>
  <si>
    <t>128</t>
  </si>
  <si>
    <t>99</t>
  </si>
  <si>
    <t>Presun hmôt HSV</t>
  </si>
  <si>
    <t>65</t>
  </si>
  <si>
    <t>998011002</t>
  </si>
  <si>
    <t>Presun hmôt pre budovy JKSO 801, 803,812,zvislá konštr.z tehál,tvárnic,z kovu výšky do 12 m</t>
  </si>
  <si>
    <t>130</t>
  </si>
  <si>
    <t>PSV</t>
  </si>
  <si>
    <t>Práce a dodávky PSV</t>
  </si>
  <si>
    <t>711</t>
  </si>
  <si>
    <t>Izolácie proti vode a vlhkosti</t>
  </si>
  <si>
    <t>711111011</t>
  </si>
  <si>
    <t>Izolácia proti zemnej vlhkosti vodorovná asfaltovou suspenziou za studena</t>
  </si>
  <si>
    <t>132</t>
  </si>
  <si>
    <t>2,50*0,60+0,30*2,50</t>
  </si>
  <si>
    <t>"Lapol</t>
  </si>
  <si>
    <t>2,30*1,50*2+1,50*1,50*2</t>
  </si>
  <si>
    <t>"rýhy</t>
  </si>
  <si>
    <t>58,60*0,50</t>
  </si>
  <si>
    <t>67</t>
  </si>
  <si>
    <t>1116334500</t>
  </si>
  <si>
    <t>Suspenzia asfaltová  SA 10</t>
  </si>
  <si>
    <t>134</t>
  </si>
  <si>
    <t>42,95 * 0,001</t>
  </si>
  <si>
    <t>711141559</t>
  </si>
  <si>
    <t>Izolácia proti zemnej vlhkosti a tlakovej vode vodorovná NAIP pritavením</t>
  </si>
  <si>
    <t>136</t>
  </si>
  <si>
    <t>69</t>
  </si>
  <si>
    <t>6283228200</t>
  </si>
  <si>
    <t>Pásy ťažké asfaltované Hydrobit v 60 s 35</t>
  </si>
  <si>
    <t>138</t>
  </si>
  <si>
    <t>42,95 * 1,15</t>
  </si>
  <si>
    <t>998711101</t>
  </si>
  <si>
    <t>Presun hmôt pre izoláciu proti vode v objektoch výšky do 6 m</t>
  </si>
  <si>
    <t>140</t>
  </si>
  <si>
    <t>721</t>
  </si>
  <si>
    <t>Zdravotech. vnútorná kanalizácia</t>
  </si>
  <si>
    <t>71</t>
  </si>
  <si>
    <t>721000001</t>
  </si>
  <si>
    <t xml:space="preserve">ZTI </t>
  </si>
  <si>
    <t>kpl</t>
  </si>
  <si>
    <t>142</t>
  </si>
  <si>
    <t>731</t>
  </si>
  <si>
    <t>Ústredné kúrenie, kotolne</t>
  </si>
  <si>
    <t>731119100</t>
  </si>
  <si>
    <t>Ústredné vykurovanie</t>
  </si>
  <si>
    <t>súb</t>
  </si>
  <si>
    <t>144</t>
  </si>
  <si>
    <t>766</t>
  </si>
  <si>
    <t>Konštrukcie stolárske</t>
  </si>
  <si>
    <t>73</t>
  </si>
  <si>
    <t>766621915</t>
  </si>
  <si>
    <t>Oprava pôvodného dverného krídla, zrezanie (v prípade potreby) krídiel kompletizovaných</t>
  </si>
  <si>
    <t>146</t>
  </si>
  <si>
    <t>766661512</t>
  </si>
  <si>
    <t>Montáž dverového krídla kompletiz.otváravého z tvrdého dreva s polodrážkou, jednokrídlové</t>
  </si>
  <si>
    <t>148</t>
  </si>
  <si>
    <t>75</t>
  </si>
  <si>
    <t>6116011100</t>
  </si>
  <si>
    <t>Dvere vnútorné hladké plné jednokrídlové 60x197 cm prefa</t>
  </si>
  <si>
    <t>150</t>
  </si>
  <si>
    <t>6116017100</t>
  </si>
  <si>
    <t>Dvere vnútorné hladké plné jednokrídlové 80x197 cm prefa</t>
  </si>
  <si>
    <t>152</t>
  </si>
  <si>
    <t>77</t>
  </si>
  <si>
    <t>6116029700</t>
  </si>
  <si>
    <t>Dvere vnútorné hladké presklenené vrátane zárubne dvojkrídlové 150x197 cm</t>
  </si>
  <si>
    <t>154</t>
  </si>
  <si>
    <t>766662811</t>
  </si>
  <si>
    <t>Demontáž dverného krídla, dokovanie prahu dverí jednokrídlových,  -0,00100t</t>
  </si>
  <si>
    <t>156</t>
  </si>
  <si>
    <t>79</t>
  </si>
  <si>
    <t>766662812</t>
  </si>
  <si>
    <t>Demontáž dverného krídla, dokovanie prahu dverí dvojkrídlových,  -0,00200t</t>
  </si>
  <si>
    <t>158</t>
  </si>
  <si>
    <t>766695212a</t>
  </si>
  <si>
    <t>Montáž prechodovej hliníkovej lišty dverí jednokr.</t>
  </si>
  <si>
    <t>160</t>
  </si>
  <si>
    <t>81</t>
  </si>
  <si>
    <t>6118716100a</t>
  </si>
  <si>
    <t>Prahová prechodová hliníková lišta</t>
  </si>
  <si>
    <t>162</t>
  </si>
  <si>
    <t>766695214a</t>
  </si>
  <si>
    <t>Montáž prechodovej hliníkovej lišty dverí dvojkr.</t>
  </si>
  <si>
    <t>164</t>
  </si>
  <si>
    <t>83</t>
  </si>
  <si>
    <t>6118716102a</t>
  </si>
  <si>
    <t>Prahová prechodová hliníková lišta dvojkr.</t>
  </si>
  <si>
    <t>166</t>
  </si>
  <si>
    <t>7668121811</t>
  </si>
  <si>
    <t>Demontáž púzdra posúvných žqlúzii kuchynského okna s jedným zasúvacím púzdrom bez ohľadu na materiál</t>
  </si>
  <si>
    <t>168</t>
  </si>
  <si>
    <t>85</t>
  </si>
  <si>
    <t>PCnab</t>
  </si>
  <si>
    <t>Manipulácia s nábytkom pri stavebných prácach (výnášanie a spätné donášanie) zakrývanie nábyrtku fóliami vrat. dodávky</t>
  </si>
  <si>
    <t>170</t>
  </si>
  <si>
    <t>žalkuch</t>
  </si>
  <si>
    <t>Dodávka a montáž púzdra posúvných žalúzii kuch. okna s horným zasúvacím puzdrom, rozmer 2,40*1,5</t>
  </si>
  <si>
    <t>172</t>
  </si>
  <si>
    <t>767</t>
  </si>
  <si>
    <t>Konštrukcie doplnkové kovové</t>
  </si>
  <si>
    <t>87</t>
  </si>
  <si>
    <t>762841821</t>
  </si>
  <si>
    <t>Demont. kazetových stropov z dosiek</t>
  </si>
  <si>
    <t>174</t>
  </si>
  <si>
    <t>3*6,3 "m.č. 1,15</t>
  </si>
  <si>
    <t>762841821d</t>
  </si>
  <si>
    <t>Demont. prekrytia dverí z dosiek sadrok.</t>
  </si>
  <si>
    <t>176</t>
  </si>
  <si>
    <t>0,90*2,10*2 "z chodby do jedálne</t>
  </si>
  <si>
    <t>89</t>
  </si>
  <si>
    <t>767137000</t>
  </si>
  <si>
    <t>Montáž dosiek sadrokart pre prekrytie rozvodov vedúcich do kuchyne</t>
  </si>
  <si>
    <t>178</t>
  </si>
  <si>
    <t>(1,50+3,00+10,54+2,65+1,85+4,135)*0,3</t>
  </si>
  <si>
    <t>5539111000</t>
  </si>
  <si>
    <t>Sadrokartónová  konštrukcia vrátane pomocného materiálu a sadrokartónu</t>
  </si>
  <si>
    <t>180</t>
  </si>
  <si>
    <t>91</t>
  </si>
  <si>
    <t>767137100</t>
  </si>
  <si>
    <t>Montáž dosiek sadrokart. pre prekrytie VZT v kuchyni vrátane vybúrani otvoru v strope a streche</t>
  </si>
  <si>
    <t>182</t>
  </si>
  <si>
    <t>184</t>
  </si>
  <si>
    <t>5,862+15,04</t>
  </si>
  <si>
    <t>93</t>
  </si>
  <si>
    <t>767584142</t>
  </si>
  <si>
    <t>Montáž podhľadov kazetových, z kaziet v, s plochou nad 10 do 20 m 2</t>
  </si>
  <si>
    <t>186</t>
  </si>
  <si>
    <t>5539112000</t>
  </si>
  <si>
    <t>Kazeta stropná</t>
  </si>
  <si>
    <t>188</t>
  </si>
  <si>
    <t>95</t>
  </si>
  <si>
    <t>767584521</t>
  </si>
  <si>
    <t>Montáž a demontáž el. skrinky</t>
  </si>
  <si>
    <t>190</t>
  </si>
  <si>
    <t>1,40*1,80</t>
  </si>
  <si>
    <t>2317010500</t>
  </si>
  <si>
    <t>Plastová el. skrinka</t>
  </si>
  <si>
    <t>192</t>
  </si>
  <si>
    <t>97</t>
  </si>
  <si>
    <t>767584642</t>
  </si>
  <si>
    <t>Montáž podhľadov ostatných z dosiek sadrokartónových,  montáž dosiek</t>
  </si>
  <si>
    <t>194</t>
  </si>
  <si>
    <t>11,01+10,08+30,23</t>
  </si>
  <si>
    <t>5959180200</t>
  </si>
  <si>
    <t>Sadrokartónvy strop vrátanie rostu a pomocného materiálu</t>
  </si>
  <si>
    <t>196</t>
  </si>
  <si>
    <t>767584811</t>
  </si>
  <si>
    <t>Demontáž mriežky vzduchotechnickej,  -0,00100t</t>
  </si>
  <si>
    <t>198</t>
  </si>
  <si>
    <t>767996801</t>
  </si>
  <si>
    <t>Demontáž ostatných doplnkov stavieb s hmotnosťou jednotlivých dielov konštrukcií do 50 kg,  -0,00100t</t>
  </si>
  <si>
    <t>200</t>
  </si>
  <si>
    <t>101</t>
  </si>
  <si>
    <t>998767103</t>
  </si>
  <si>
    <t>Presun hmôt pre kovové stavebné doplnkové konštrukcie v objektoch výšky nad 12 do 24 m</t>
  </si>
  <si>
    <t>202</t>
  </si>
  <si>
    <t>771</t>
  </si>
  <si>
    <t>Podlahy z dlaždíc</t>
  </si>
  <si>
    <t>771571110</t>
  </si>
  <si>
    <t>Montáž podláh z dlaždíc keramických hladkých, protisklz. alebo reliéfovaných do malty 300x200 mm</t>
  </si>
  <si>
    <t>204</t>
  </si>
  <si>
    <t>3,48+10,42+2,53+5,49+7,85+6,84+5,19+8,22+46+1,88+13,35+18,93+1,12+2,39+3,38+3,56+30,23</t>
  </si>
  <si>
    <t>103</t>
  </si>
  <si>
    <t>5976447000</t>
  </si>
  <si>
    <t>Dlaždice keramické s protišmykovým povrchom líca úprava</t>
  </si>
  <si>
    <t>206</t>
  </si>
  <si>
    <t>170,86 * 1,02</t>
  </si>
  <si>
    <t>998771101</t>
  </si>
  <si>
    <t>Presun hmôt pre podlahy z dlaždíc v objektoch výšky do 6m</t>
  </si>
  <si>
    <t>208</t>
  </si>
  <si>
    <t>776</t>
  </si>
  <si>
    <t>Podlahy povlakové</t>
  </si>
  <si>
    <t>105</t>
  </si>
  <si>
    <t>776411000</t>
  </si>
  <si>
    <t>Lepenie podlahových soklíkov alebo líšt gumových</t>
  </si>
  <si>
    <t>210</t>
  </si>
  <si>
    <t>284129150sokl</t>
  </si>
  <si>
    <t>Soklík z gumy PVC</t>
  </si>
  <si>
    <t>212</t>
  </si>
  <si>
    <t>99,492 * 1,02</t>
  </si>
  <si>
    <t>107</t>
  </si>
  <si>
    <t>776511810</t>
  </si>
  <si>
    <t>Odstránenie povlakových podláh z nášľapnej plochy lepených bez podložky,  -0,00100t</t>
  </si>
  <si>
    <t>214</t>
  </si>
  <si>
    <t>7765411001</t>
  </si>
  <si>
    <t>Montáž polyuretánových podláh vrátane úpravy podkladu prebrúsením</t>
  </si>
  <si>
    <t>216</t>
  </si>
  <si>
    <t>115,24+11,01+10,08+31,54</t>
  </si>
  <si>
    <t>109</t>
  </si>
  <si>
    <t>2841291000</t>
  </si>
  <si>
    <t>Podlahovina polyuretánová - PVC</t>
  </si>
  <si>
    <t>218</t>
  </si>
  <si>
    <t>998776101</t>
  </si>
  <si>
    <t>Presun hmôt pre podlahy povlakové v objektoch výšky do 6 m</t>
  </si>
  <si>
    <t>220</t>
  </si>
  <si>
    <t>781</t>
  </si>
  <si>
    <t>Dokončovacie práce a obklady</t>
  </si>
  <si>
    <t>111</t>
  </si>
  <si>
    <t>781411016</t>
  </si>
  <si>
    <t>Montáž obkladov vnútor. stien z obkladačiek keramických kladených do malty</t>
  </si>
  <si>
    <t>222</t>
  </si>
  <si>
    <t>1,50*2,00*3-0,60*2,10+0,90*2,00*2+1,60*2,10</t>
  </si>
  <si>
    <t>0,77*2,00*2+1,60*2,00+1,35*2,00*3-0,60*2,10</t>
  </si>
  <si>
    <t>0,90*2,00*2-0,60*2,10+2,65*2,00*2</t>
  </si>
  <si>
    <t>2,00*2,00+23,77</t>
  </si>
  <si>
    <t>6,00*2,00*2+3,00*2,00*2-0,90*1,10*2+1,10*2,60</t>
  </si>
  <si>
    <t>6,00*2,00*2+3,29*2,00-0,90*1,00-2,40*1,00</t>
  </si>
  <si>
    <t>7,30*2,00*2+6,30*2,00*2-1,45*2,00*2-2,40*1,1*2-1,00*2,10-1,40*2,00</t>
  </si>
  <si>
    <t>2,90*2,00*2+2,65*2,00*2-0,90*1,10*2-1,00*2,00+1,70*2,00*2+1,85*2,00-0,90*1,10</t>
  </si>
  <si>
    <t>5978152000</t>
  </si>
  <si>
    <t>Obkladačky keramické</t>
  </si>
  <si>
    <t>224</t>
  </si>
  <si>
    <t>198,84 * 1,02</t>
  </si>
  <si>
    <t>113</t>
  </si>
  <si>
    <t>781415015</t>
  </si>
  <si>
    <t>Oprava obkladov po rekonštrukcii ZTI</t>
  </si>
  <si>
    <t>226</t>
  </si>
  <si>
    <t>5978166100</t>
  </si>
  <si>
    <t>Obkladačky pórovinové jednofarebné hladké veľkosť doplniť k jestvujúcim</t>
  </si>
  <si>
    <t>228</t>
  </si>
  <si>
    <t>12,79 * 1,02</t>
  </si>
  <si>
    <t>115</t>
  </si>
  <si>
    <t>781491011</t>
  </si>
  <si>
    <t>Montáž plastových profilov pre obklad do malty</t>
  </si>
  <si>
    <t>230</t>
  </si>
  <si>
    <t>56249000009</t>
  </si>
  <si>
    <t>PVC  rohový profil</t>
  </si>
  <si>
    <t>232</t>
  </si>
  <si>
    <t>117</t>
  </si>
  <si>
    <t>5624900020</t>
  </si>
  <si>
    <t>PVC ukončovací profil</t>
  </si>
  <si>
    <t>234</t>
  </si>
  <si>
    <t>998781101</t>
  </si>
  <si>
    <t>Presun hmôt pre obklady keramické v objektoch výšky do 6 m</t>
  </si>
  <si>
    <t>236</t>
  </si>
  <si>
    <t>783</t>
  </si>
  <si>
    <t>Dokončovacie práce - nátery</t>
  </si>
  <si>
    <t>119</t>
  </si>
  <si>
    <t>783125530</t>
  </si>
  <si>
    <t>Nátery oceľ.konštr. zárubni syntetické ľahkých  dvojnás. 1x s emailovaním</t>
  </si>
  <si>
    <t>238</t>
  </si>
  <si>
    <t>783801812</t>
  </si>
  <si>
    <t>Odstránenie starých náterov z omietok oškrabaním s obrúsením stien</t>
  </si>
  <si>
    <t>240</t>
  </si>
  <si>
    <t>1.NP</t>
  </si>
  <si>
    <t>1,90*1,40*2+1,80*1,40-1,60*1,40</t>
  </si>
  <si>
    <t>2,65*1,40*2+4,425*1,40*2-0,80*1,40*2-0,60*1,40*2</t>
  </si>
  <si>
    <t>4,65*1,40*2+2,90*1,40*2-0,80*1,40</t>
  </si>
  <si>
    <t>6,30*1,40*2+3,00*1,40*2-1,40*2</t>
  </si>
  <si>
    <t>10,57*1,40*2+1,80*1,40*2-0,80*1,40*4-1,60*1,40-0,60*1,40</t>
  </si>
  <si>
    <t>121</t>
  </si>
  <si>
    <t>783824220</t>
  </si>
  <si>
    <t>Nátery syntetické farby bielej betónových povrchov stien dvojnásobné 1x s emailovaním</t>
  </si>
  <si>
    <t>242</t>
  </si>
  <si>
    <t>784</t>
  </si>
  <si>
    <t>Dokončovacie práce - maľby</t>
  </si>
  <si>
    <t>784411301</t>
  </si>
  <si>
    <t>Penetrácia stien a stropov 1x pred nátermi</t>
  </si>
  <si>
    <t>244</t>
  </si>
  <si>
    <t>123</t>
  </si>
  <si>
    <t>784452261</t>
  </si>
  <si>
    <t>Maľby z maliarskych zmesí tekutých Primalex, Superlex, Farmal jednofarebné jednonás. výšky do 3,80 m</t>
  </si>
  <si>
    <t>246</t>
  </si>
  <si>
    <t>1023,992+389,16</t>
  </si>
  <si>
    <t>784499901</t>
  </si>
  <si>
    <t>Ostatné práce - zakrývanie vnútorných zariadení a podláh fóliou v miestnostiach alebo na schodisku</t>
  </si>
  <si>
    <t>248</t>
  </si>
  <si>
    <t>791</t>
  </si>
  <si>
    <t>Zariadenia veľkokuchynské</t>
  </si>
  <si>
    <t>125</t>
  </si>
  <si>
    <t>791151101</t>
  </si>
  <si>
    <t>Montáž sporáka elektrického</t>
  </si>
  <si>
    <t>250</t>
  </si>
  <si>
    <t>791231102</t>
  </si>
  <si>
    <t>Montáž varného kotla parného s obsahom nad 150 do 500 l</t>
  </si>
  <si>
    <t>252</t>
  </si>
  <si>
    <t>127</t>
  </si>
  <si>
    <t>791241205</t>
  </si>
  <si>
    <t>Montáž varných kotlov elektrických batérií</t>
  </si>
  <si>
    <t>254</t>
  </si>
  <si>
    <t>791341106</t>
  </si>
  <si>
    <t>Montáž elektrického konvektomatu</t>
  </si>
  <si>
    <t>256</t>
  </si>
  <si>
    <t>129</t>
  </si>
  <si>
    <t>791341171</t>
  </si>
  <si>
    <t>Montáž stojana na plechy</t>
  </si>
  <si>
    <t>258</t>
  </si>
  <si>
    <t>791441101</t>
  </si>
  <si>
    <t>Montáž elektrickej panvice</t>
  </si>
  <si>
    <t>260</t>
  </si>
  <si>
    <t>131</t>
  </si>
  <si>
    <t>791741101</t>
  </si>
  <si>
    <t>Montáž stroja elektrického umývacieho do 1000 tanierov</t>
  </si>
  <si>
    <t>262</t>
  </si>
  <si>
    <t>791741103</t>
  </si>
  <si>
    <t>Montáž stroja elektrického umývacieho, umývačka príborov a skla</t>
  </si>
  <si>
    <t>264</t>
  </si>
  <si>
    <t>133</t>
  </si>
  <si>
    <t>791741108</t>
  </si>
  <si>
    <t>Montáž stroja elektrického, odkladací stôl k umývacím strojom</t>
  </si>
  <si>
    <t>266</t>
  </si>
  <si>
    <t>5413100001</t>
  </si>
  <si>
    <t>Odkladací stôl od umývačiek</t>
  </si>
  <si>
    <t>268</t>
  </si>
  <si>
    <t>135</t>
  </si>
  <si>
    <t>791741108.1</t>
  </si>
  <si>
    <t>Montáž drezu umývacieho</t>
  </si>
  <si>
    <t>270</t>
  </si>
  <si>
    <t>5413100033</t>
  </si>
  <si>
    <t>Drez</t>
  </si>
  <si>
    <t>272</t>
  </si>
  <si>
    <t>137</t>
  </si>
  <si>
    <t>791741201</t>
  </si>
  <si>
    <t>Montáž škrabáka na zemiaky a zeleninu do 300 kg</t>
  </si>
  <si>
    <t>274</t>
  </si>
  <si>
    <t>998791101</t>
  </si>
  <si>
    <t>Presun hmôt pre zariadenia veľkokuchýň umiestnených vo výške (hĺbke) do 6 m</t>
  </si>
  <si>
    <t>276</t>
  </si>
  <si>
    <t>Práce a dodávky M</t>
  </si>
  <si>
    <t>21-M</t>
  </si>
  <si>
    <t>Elektromontáže</t>
  </si>
  <si>
    <t>139</t>
  </si>
  <si>
    <t>210010000</t>
  </si>
  <si>
    <t xml:space="preserve">Montáž a demontáželektroinštalácie </t>
  </si>
  <si>
    <t>klp</t>
  </si>
  <si>
    <t>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</si>
</sst>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31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4" fontId="2" fillId="0" borderId="0" xfId="0" applyNumberFormat="1" applyFont="1" applyAlignment="1">
      <alignment vertical="center"/>
    </xf>
    <xf numFmtId="0" fontId="31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4" fontId="32" fillId="0" borderId="0" xfId="0" applyNumberFormat="1" applyFont="1" applyAlignment="1" applyProtection="1">
      <alignment vertical="center"/>
    </xf>
    <xf numFmtId="0" fontId="23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left" vertical="center"/>
    </xf>
    <xf numFmtId="4" fontId="7" fillId="2" borderId="0" xfId="0" applyNumberFormat="1" applyFont="1" applyFill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4" fillId="4" borderId="0" xfId="0" applyFont="1" applyFill="1" applyAlignment="1" applyProtection="1">
      <alignment horizontal="left" vertical="center"/>
    </xf>
    <xf numFmtId="4" fontId="24" fillId="4" borderId="0" xfId="0" applyNumberFormat="1" applyFont="1" applyFill="1" applyAlignment="1" applyProtection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67" fontId="24" fillId="0" borderId="0" xfId="0" applyNumberFormat="1" applyFont="1" applyAlignment="1" applyProtection="1"/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167" fontId="34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167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6" fillId="0" borderId="22" xfId="0" applyFont="1" applyBorder="1" applyAlignment="1" applyProtection="1">
      <alignment horizontal="center" vertical="center"/>
    </xf>
    <xf numFmtId="49" fontId="36" fillId="0" borderId="22" xfId="0" applyNumberFormat="1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167" fontId="36" fillId="0" borderId="22" xfId="0" applyNumberFormat="1" applyFont="1" applyBorder="1" applyAlignment="1" applyProtection="1">
      <alignment vertical="center"/>
    </xf>
    <xf numFmtId="167" fontId="36" fillId="2" borderId="22" xfId="0" applyNumberFormat="1" applyFont="1" applyFill="1" applyBorder="1" applyAlignment="1" applyProtection="1">
      <alignment vertical="center"/>
      <protection locked="0"/>
    </xf>
    <xf numFmtId="0" fontId="37" fillId="0" borderId="3" xfId="0" applyFont="1" applyBorder="1" applyAlignment="1">
      <alignment vertical="center"/>
    </xf>
    <xf numFmtId="0" fontId="36" fillId="2" borderId="14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0" fontId="1" fillId="0" borderId="0" xfId="0" applyFont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4" fontId="28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4" fontId="18" fillId="0" borderId="0" xfId="0" applyNumberFormat="1" applyFont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7" fillId="2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abSelected="1" topLeftCell="A73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pans="1:74" ht="36.950000000000003" customHeight="1">
      <c r="AR2" s="275"/>
      <c r="AS2" s="275"/>
      <c r="AT2" s="275"/>
      <c r="AU2" s="275"/>
      <c r="AV2" s="275"/>
      <c r="AW2" s="275"/>
      <c r="AX2" s="275"/>
      <c r="AY2" s="275"/>
      <c r="AZ2" s="275"/>
      <c r="BA2" s="275"/>
      <c r="BB2" s="275"/>
      <c r="BC2" s="275"/>
      <c r="BD2" s="275"/>
      <c r="BE2" s="275"/>
      <c r="BS2" s="16" t="s">
        <v>6</v>
      </c>
      <c r="BT2" s="16" t="s">
        <v>7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pans="1:74" ht="24.95" customHeight="1">
      <c r="B4" s="20"/>
      <c r="C4" s="21"/>
      <c r="D4" s="22" t="s">
        <v>8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9</v>
      </c>
      <c r="BE4" s="24" t="s">
        <v>10</v>
      </c>
      <c r="BS4" s="16" t="s">
        <v>6</v>
      </c>
    </row>
    <row r="5" spans="1:74" ht="12" customHeight="1">
      <c r="B5" s="20"/>
      <c r="C5" s="21"/>
      <c r="D5" s="25" t="s">
        <v>11</v>
      </c>
      <c r="E5" s="21"/>
      <c r="F5" s="21"/>
      <c r="G5" s="21"/>
      <c r="H5" s="21"/>
      <c r="I5" s="21"/>
      <c r="J5" s="21"/>
      <c r="K5" s="287" t="s">
        <v>12</v>
      </c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8"/>
      <c r="AK5" s="288"/>
      <c r="AL5" s="288"/>
      <c r="AM5" s="288"/>
      <c r="AN5" s="288"/>
      <c r="AO5" s="288"/>
      <c r="AP5" s="21"/>
      <c r="AQ5" s="21"/>
      <c r="AR5" s="19"/>
      <c r="BE5" s="295" t="s">
        <v>13</v>
      </c>
      <c r="BS5" s="16" t="s">
        <v>6</v>
      </c>
    </row>
    <row r="6" spans="1:74" ht="36.950000000000003" customHeight="1">
      <c r="B6" s="20"/>
      <c r="C6" s="21"/>
      <c r="D6" s="27" t="s">
        <v>14</v>
      </c>
      <c r="E6" s="21"/>
      <c r="F6" s="21"/>
      <c r="G6" s="21"/>
      <c r="H6" s="21"/>
      <c r="I6" s="21"/>
      <c r="J6" s="21"/>
      <c r="K6" s="289" t="s">
        <v>15</v>
      </c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88"/>
      <c r="AM6" s="288"/>
      <c r="AN6" s="288"/>
      <c r="AO6" s="288"/>
      <c r="AP6" s="21"/>
      <c r="AQ6" s="21"/>
      <c r="AR6" s="19"/>
      <c r="BE6" s="296"/>
      <c r="BS6" s="16" t="s">
        <v>6</v>
      </c>
    </row>
    <row r="7" spans="1:74" ht="12" customHeight="1">
      <c r="B7" s="20"/>
      <c r="C7" s="21"/>
      <c r="D7" s="28" t="s">
        <v>16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8" t="s">
        <v>17</v>
      </c>
      <c r="AL7" s="21"/>
      <c r="AM7" s="21"/>
      <c r="AN7" s="26" t="s">
        <v>1</v>
      </c>
      <c r="AO7" s="21"/>
      <c r="AP7" s="21"/>
      <c r="AQ7" s="21"/>
      <c r="AR7" s="19"/>
      <c r="BE7" s="296"/>
      <c r="BS7" s="16" t="s">
        <v>6</v>
      </c>
    </row>
    <row r="8" spans="1:74" ht="12" customHeight="1">
      <c r="B8" s="20"/>
      <c r="C8" s="21"/>
      <c r="D8" s="28" t="s">
        <v>18</v>
      </c>
      <c r="E8" s="21"/>
      <c r="F8" s="21"/>
      <c r="G8" s="21"/>
      <c r="H8" s="21"/>
      <c r="I8" s="21"/>
      <c r="J8" s="21"/>
      <c r="K8" s="26" t="s">
        <v>19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8" t="s">
        <v>20</v>
      </c>
      <c r="AL8" s="21"/>
      <c r="AM8" s="21"/>
      <c r="AN8" s="29" t="s">
        <v>21</v>
      </c>
      <c r="AO8" s="21"/>
      <c r="AP8" s="21"/>
      <c r="AQ8" s="21"/>
      <c r="AR8" s="19"/>
      <c r="BE8" s="296"/>
      <c r="BS8" s="16" t="s">
        <v>6</v>
      </c>
    </row>
    <row r="9" spans="1:74" ht="14.45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296"/>
      <c r="BS9" s="16" t="s">
        <v>6</v>
      </c>
    </row>
    <row r="10" spans="1:74" ht="12" customHeight="1">
      <c r="B10" s="20"/>
      <c r="C10" s="21"/>
      <c r="D10" s="28" t="s">
        <v>22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8" t="s">
        <v>23</v>
      </c>
      <c r="AL10" s="21"/>
      <c r="AM10" s="21"/>
      <c r="AN10" s="26" t="s">
        <v>1</v>
      </c>
      <c r="AO10" s="21"/>
      <c r="AP10" s="21"/>
      <c r="AQ10" s="21"/>
      <c r="AR10" s="19"/>
      <c r="BE10" s="296"/>
      <c r="BS10" s="16" t="s">
        <v>6</v>
      </c>
    </row>
    <row r="11" spans="1:74" ht="18.399999999999999" customHeight="1">
      <c r="B11" s="20"/>
      <c r="C11" s="21"/>
      <c r="D11" s="21"/>
      <c r="E11" s="26" t="s">
        <v>24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8" t="s">
        <v>25</v>
      </c>
      <c r="AL11" s="21"/>
      <c r="AM11" s="21"/>
      <c r="AN11" s="26" t="s">
        <v>1</v>
      </c>
      <c r="AO11" s="21"/>
      <c r="AP11" s="21"/>
      <c r="AQ11" s="21"/>
      <c r="AR11" s="19"/>
      <c r="BE11" s="296"/>
      <c r="BS11" s="16" t="s">
        <v>6</v>
      </c>
    </row>
    <row r="12" spans="1:74" ht="6.95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296"/>
      <c r="BS12" s="16" t="s">
        <v>6</v>
      </c>
    </row>
    <row r="13" spans="1:74" ht="12" customHeight="1">
      <c r="B13" s="20"/>
      <c r="C13" s="21"/>
      <c r="D13" s="28" t="s">
        <v>26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8" t="s">
        <v>23</v>
      </c>
      <c r="AL13" s="21"/>
      <c r="AM13" s="21"/>
      <c r="AN13" s="30" t="s">
        <v>27</v>
      </c>
      <c r="AO13" s="21"/>
      <c r="AP13" s="21"/>
      <c r="AQ13" s="21"/>
      <c r="AR13" s="19"/>
      <c r="BE13" s="296"/>
      <c r="BS13" s="16" t="s">
        <v>6</v>
      </c>
    </row>
    <row r="14" spans="1:74" ht="12.75">
      <c r="B14" s="20"/>
      <c r="C14" s="21"/>
      <c r="D14" s="21"/>
      <c r="E14" s="290" t="s">
        <v>27</v>
      </c>
      <c r="F14" s="291"/>
      <c r="G14" s="291"/>
      <c r="H14" s="291"/>
      <c r="I14" s="291"/>
      <c r="J14" s="291"/>
      <c r="K14" s="291"/>
      <c r="L14" s="291"/>
      <c r="M14" s="291"/>
      <c r="N14" s="291"/>
      <c r="O14" s="291"/>
      <c r="P14" s="291"/>
      <c r="Q14" s="291"/>
      <c r="R14" s="291"/>
      <c r="S14" s="291"/>
      <c r="T14" s="291"/>
      <c r="U14" s="291"/>
      <c r="V14" s="291"/>
      <c r="W14" s="291"/>
      <c r="X14" s="291"/>
      <c r="Y14" s="291"/>
      <c r="Z14" s="291"/>
      <c r="AA14" s="291"/>
      <c r="AB14" s="291"/>
      <c r="AC14" s="291"/>
      <c r="AD14" s="291"/>
      <c r="AE14" s="291"/>
      <c r="AF14" s="291"/>
      <c r="AG14" s="291"/>
      <c r="AH14" s="291"/>
      <c r="AI14" s="291"/>
      <c r="AJ14" s="291"/>
      <c r="AK14" s="28" t="s">
        <v>25</v>
      </c>
      <c r="AL14" s="21"/>
      <c r="AM14" s="21"/>
      <c r="AN14" s="30" t="s">
        <v>27</v>
      </c>
      <c r="AO14" s="21"/>
      <c r="AP14" s="21"/>
      <c r="AQ14" s="21"/>
      <c r="AR14" s="19"/>
      <c r="BE14" s="296"/>
      <c r="BS14" s="16" t="s">
        <v>6</v>
      </c>
    </row>
    <row r="15" spans="1:74" ht="6.95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296"/>
      <c r="BS15" s="16" t="s">
        <v>4</v>
      </c>
    </row>
    <row r="16" spans="1:74" ht="12" customHeight="1">
      <c r="B16" s="20"/>
      <c r="C16" s="21"/>
      <c r="D16" s="28" t="s">
        <v>28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8" t="s">
        <v>23</v>
      </c>
      <c r="AL16" s="21"/>
      <c r="AM16" s="21"/>
      <c r="AN16" s="26" t="s">
        <v>1</v>
      </c>
      <c r="AO16" s="21"/>
      <c r="AP16" s="21"/>
      <c r="AQ16" s="21"/>
      <c r="AR16" s="19"/>
      <c r="BE16" s="296"/>
      <c r="BS16" s="16" t="s">
        <v>4</v>
      </c>
    </row>
    <row r="17" spans="2:71" ht="18.399999999999999" customHeight="1">
      <c r="B17" s="20"/>
      <c r="C17" s="21"/>
      <c r="D17" s="21"/>
      <c r="E17" s="26" t="s">
        <v>29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8" t="s">
        <v>25</v>
      </c>
      <c r="AL17" s="21"/>
      <c r="AM17" s="21"/>
      <c r="AN17" s="26" t="s">
        <v>1</v>
      </c>
      <c r="AO17" s="21"/>
      <c r="AP17" s="21"/>
      <c r="AQ17" s="21"/>
      <c r="AR17" s="19"/>
      <c r="BE17" s="296"/>
      <c r="BS17" s="16" t="s">
        <v>30</v>
      </c>
    </row>
    <row r="18" spans="2:71" ht="6.95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296"/>
      <c r="BS18" s="16" t="s">
        <v>31</v>
      </c>
    </row>
    <row r="19" spans="2:71" ht="12" customHeight="1">
      <c r="B19" s="20"/>
      <c r="C19" s="21"/>
      <c r="D19" s="28" t="s">
        <v>32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8" t="s">
        <v>23</v>
      </c>
      <c r="AL19" s="21"/>
      <c r="AM19" s="21"/>
      <c r="AN19" s="26" t="s">
        <v>1</v>
      </c>
      <c r="AO19" s="21"/>
      <c r="AP19" s="21"/>
      <c r="AQ19" s="21"/>
      <c r="AR19" s="19"/>
      <c r="BE19" s="296"/>
      <c r="BS19" s="16" t="s">
        <v>31</v>
      </c>
    </row>
    <row r="20" spans="2:71" ht="18.399999999999999" customHeight="1">
      <c r="B20" s="20"/>
      <c r="C20" s="21"/>
      <c r="D20" s="21"/>
      <c r="E20" s="26" t="s">
        <v>33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8" t="s">
        <v>25</v>
      </c>
      <c r="AL20" s="21"/>
      <c r="AM20" s="21"/>
      <c r="AN20" s="26" t="s">
        <v>1</v>
      </c>
      <c r="AO20" s="21"/>
      <c r="AP20" s="21"/>
      <c r="AQ20" s="21"/>
      <c r="AR20" s="19"/>
      <c r="BE20" s="296"/>
      <c r="BS20" s="16" t="s">
        <v>30</v>
      </c>
    </row>
    <row r="21" spans="2:71" ht="6.95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296"/>
    </row>
    <row r="22" spans="2:71" ht="12" customHeight="1">
      <c r="B22" s="20"/>
      <c r="C22" s="21"/>
      <c r="D22" s="28" t="s">
        <v>34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296"/>
    </row>
    <row r="23" spans="2:71" ht="16.5" customHeight="1">
      <c r="B23" s="20"/>
      <c r="C23" s="21"/>
      <c r="D23" s="21"/>
      <c r="E23" s="292" t="s">
        <v>1</v>
      </c>
      <c r="F23" s="292"/>
      <c r="G23" s="292"/>
      <c r="H23" s="292"/>
      <c r="I23" s="292"/>
      <c r="J23" s="292"/>
      <c r="K23" s="292"/>
      <c r="L23" s="292"/>
      <c r="M23" s="292"/>
      <c r="N23" s="292"/>
      <c r="O23" s="292"/>
      <c r="P23" s="292"/>
      <c r="Q23" s="292"/>
      <c r="R23" s="292"/>
      <c r="S23" s="292"/>
      <c r="T23" s="292"/>
      <c r="U23" s="292"/>
      <c r="V23" s="292"/>
      <c r="W23" s="292"/>
      <c r="X23" s="292"/>
      <c r="Y23" s="292"/>
      <c r="Z23" s="292"/>
      <c r="AA23" s="292"/>
      <c r="AB23" s="292"/>
      <c r="AC23" s="292"/>
      <c r="AD23" s="292"/>
      <c r="AE23" s="292"/>
      <c r="AF23" s="292"/>
      <c r="AG23" s="292"/>
      <c r="AH23" s="292"/>
      <c r="AI23" s="292"/>
      <c r="AJ23" s="292"/>
      <c r="AK23" s="292"/>
      <c r="AL23" s="292"/>
      <c r="AM23" s="292"/>
      <c r="AN23" s="292"/>
      <c r="AO23" s="21"/>
      <c r="AP23" s="21"/>
      <c r="AQ23" s="21"/>
      <c r="AR23" s="19"/>
      <c r="BE23" s="296"/>
    </row>
    <row r="24" spans="2:71" ht="6.95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296"/>
    </row>
    <row r="25" spans="2:71" ht="6.95" customHeight="1">
      <c r="B25" s="20"/>
      <c r="C25" s="2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1"/>
      <c r="AQ25" s="21"/>
      <c r="AR25" s="19"/>
      <c r="BE25" s="296"/>
    </row>
    <row r="26" spans="2:71" s="1" customFormat="1" ht="25.9" customHeight="1">
      <c r="B26" s="33"/>
      <c r="C26" s="34"/>
      <c r="D26" s="35" t="s">
        <v>35</v>
      </c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298">
        <f>ROUND(AG94,2)</f>
        <v>0</v>
      </c>
      <c r="AL26" s="299"/>
      <c r="AM26" s="299"/>
      <c r="AN26" s="299"/>
      <c r="AO26" s="299"/>
      <c r="AP26" s="34"/>
      <c r="AQ26" s="34"/>
      <c r="AR26" s="37"/>
      <c r="BE26" s="296"/>
    </row>
    <row r="27" spans="2:71" s="1" customFormat="1" ht="6.95" customHeight="1"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7"/>
      <c r="BE27" s="296"/>
    </row>
    <row r="28" spans="2:71" s="1" customFormat="1" ht="12.75"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293" t="s">
        <v>36</v>
      </c>
      <c r="M28" s="293"/>
      <c r="N28" s="293"/>
      <c r="O28" s="293"/>
      <c r="P28" s="293"/>
      <c r="Q28" s="34"/>
      <c r="R28" s="34"/>
      <c r="S28" s="34"/>
      <c r="T28" s="34"/>
      <c r="U28" s="34"/>
      <c r="V28" s="34"/>
      <c r="W28" s="293" t="s">
        <v>37</v>
      </c>
      <c r="X28" s="293"/>
      <c r="Y28" s="293"/>
      <c r="Z28" s="293"/>
      <c r="AA28" s="293"/>
      <c r="AB28" s="293"/>
      <c r="AC28" s="293"/>
      <c r="AD28" s="293"/>
      <c r="AE28" s="293"/>
      <c r="AF28" s="34"/>
      <c r="AG28" s="34"/>
      <c r="AH28" s="34"/>
      <c r="AI28" s="34"/>
      <c r="AJ28" s="34"/>
      <c r="AK28" s="293" t="s">
        <v>38</v>
      </c>
      <c r="AL28" s="293"/>
      <c r="AM28" s="293"/>
      <c r="AN28" s="293"/>
      <c r="AO28" s="293"/>
      <c r="AP28" s="34"/>
      <c r="AQ28" s="34"/>
      <c r="AR28" s="37"/>
      <c r="BE28" s="296"/>
    </row>
    <row r="29" spans="2:71" s="2" customFormat="1" ht="14.45" customHeight="1">
      <c r="B29" s="38"/>
      <c r="C29" s="39"/>
      <c r="D29" s="28" t="s">
        <v>39</v>
      </c>
      <c r="E29" s="39"/>
      <c r="F29" s="28" t="s">
        <v>40</v>
      </c>
      <c r="G29" s="39"/>
      <c r="H29" s="39"/>
      <c r="I29" s="39"/>
      <c r="J29" s="39"/>
      <c r="K29" s="39"/>
      <c r="L29" s="259">
        <v>0.2</v>
      </c>
      <c r="M29" s="260"/>
      <c r="N29" s="260"/>
      <c r="O29" s="260"/>
      <c r="P29" s="260"/>
      <c r="Q29" s="39"/>
      <c r="R29" s="39"/>
      <c r="S29" s="39"/>
      <c r="T29" s="39"/>
      <c r="U29" s="39"/>
      <c r="V29" s="39"/>
      <c r="W29" s="294">
        <f>ROUND(AZ94, 2)</f>
        <v>0</v>
      </c>
      <c r="X29" s="260"/>
      <c r="Y29" s="260"/>
      <c r="Z29" s="260"/>
      <c r="AA29" s="260"/>
      <c r="AB29" s="260"/>
      <c r="AC29" s="260"/>
      <c r="AD29" s="260"/>
      <c r="AE29" s="260"/>
      <c r="AF29" s="39"/>
      <c r="AG29" s="39"/>
      <c r="AH29" s="39"/>
      <c r="AI29" s="39"/>
      <c r="AJ29" s="39"/>
      <c r="AK29" s="294">
        <f>ROUND(AV94, 2)</f>
        <v>0</v>
      </c>
      <c r="AL29" s="260"/>
      <c r="AM29" s="260"/>
      <c r="AN29" s="260"/>
      <c r="AO29" s="260"/>
      <c r="AP29" s="39"/>
      <c r="AQ29" s="39"/>
      <c r="AR29" s="40"/>
      <c r="BE29" s="297"/>
    </row>
    <row r="30" spans="2:71" s="2" customFormat="1" ht="14.45" customHeight="1">
      <c r="B30" s="38"/>
      <c r="C30" s="39"/>
      <c r="D30" s="39"/>
      <c r="E30" s="39"/>
      <c r="F30" s="28" t="s">
        <v>41</v>
      </c>
      <c r="G30" s="39"/>
      <c r="H30" s="39"/>
      <c r="I30" s="39"/>
      <c r="J30" s="39"/>
      <c r="K30" s="39"/>
      <c r="L30" s="259">
        <v>0.2</v>
      </c>
      <c r="M30" s="260"/>
      <c r="N30" s="260"/>
      <c r="O30" s="260"/>
      <c r="P30" s="260"/>
      <c r="Q30" s="39"/>
      <c r="R30" s="39"/>
      <c r="S30" s="39"/>
      <c r="T30" s="39"/>
      <c r="U30" s="39"/>
      <c r="V30" s="39"/>
      <c r="W30" s="294">
        <f>ROUND(BA94, 2)</f>
        <v>0</v>
      </c>
      <c r="X30" s="260"/>
      <c r="Y30" s="260"/>
      <c r="Z30" s="260"/>
      <c r="AA30" s="260"/>
      <c r="AB30" s="260"/>
      <c r="AC30" s="260"/>
      <c r="AD30" s="260"/>
      <c r="AE30" s="260"/>
      <c r="AF30" s="39"/>
      <c r="AG30" s="39"/>
      <c r="AH30" s="39"/>
      <c r="AI30" s="39"/>
      <c r="AJ30" s="39"/>
      <c r="AK30" s="294">
        <f>ROUND(AW94, 2)</f>
        <v>0</v>
      </c>
      <c r="AL30" s="260"/>
      <c r="AM30" s="260"/>
      <c r="AN30" s="260"/>
      <c r="AO30" s="260"/>
      <c r="AP30" s="39"/>
      <c r="AQ30" s="39"/>
      <c r="AR30" s="40"/>
      <c r="BE30" s="297"/>
    </row>
    <row r="31" spans="2:71" s="2" customFormat="1" ht="14.45" hidden="1" customHeight="1">
      <c r="B31" s="38"/>
      <c r="C31" s="39"/>
      <c r="D31" s="39"/>
      <c r="E31" s="39"/>
      <c r="F31" s="28" t="s">
        <v>42</v>
      </c>
      <c r="G31" s="39"/>
      <c r="H31" s="39"/>
      <c r="I31" s="39"/>
      <c r="J31" s="39"/>
      <c r="K31" s="39"/>
      <c r="L31" s="259">
        <v>0.2</v>
      </c>
      <c r="M31" s="260"/>
      <c r="N31" s="260"/>
      <c r="O31" s="260"/>
      <c r="P31" s="260"/>
      <c r="Q31" s="39"/>
      <c r="R31" s="39"/>
      <c r="S31" s="39"/>
      <c r="T31" s="39"/>
      <c r="U31" s="39"/>
      <c r="V31" s="39"/>
      <c r="W31" s="294">
        <f>ROUND(BB94, 2)</f>
        <v>0</v>
      </c>
      <c r="X31" s="260"/>
      <c r="Y31" s="260"/>
      <c r="Z31" s="260"/>
      <c r="AA31" s="260"/>
      <c r="AB31" s="260"/>
      <c r="AC31" s="260"/>
      <c r="AD31" s="260"/>
      <c r="AE31" s="260"/>
      <c r="AF31" s="39"/>
      <c r="AG31" s="39"/>
      <c r="AH31" s="39"/>
      <c r="AI31" s="39"/>
      <c r="AJ31" s="39"/>
      <c r="AK31" s="294">
        <v>0</v>
      </c>
      <c r="AL31" s="260"/>
      <c r="AM31" s="260"/>
      <c r="AN31" s="260"/>
      <c r="AO31" s="260"/>
      <c r="AP31" s="39"/>
      <c r="AQ31" s="39"/>
      <c r="AR31" s="40"/>
      <c r="BE31" s="297"/>
    </row>
    <row r="32" spans="2:71" s="2" customFormat="1" ht="14.45" hidden="1" customHeight="1">
      <c r="B32" s="38"/>
      <c r="C32" s="39"/>
      <c r="D32" s="39"/>
      <c r="E32" s="39"/>
      <c r="F32" s="28" t="s">
        <v>43</v>
      </c>
      <c r="G32" s="39"/>
      <c r="H32" s="39"/>
      <c r="I32" s="39"/>
      <c r="J32" s="39"/>
      <c r="K32" s="39"/>
      <c r="L32" s="259">
        <v>0.2</v>
      </c>
      <c r="M32" s="260"/>
      <c r="N32" s="260"/>
      <c r="O32" s="260"/>
      <c r="P32" s="260"/>
      <c r="Q32" s="39"/>
      <c r="R32" s="39"/>
      <c r="S32" s="39"/>
      <c r="T32" s="39"/>
      <c r="U32" s="39"/>
      <c r="V32" s="39"/>
      <c r="W32" s="294">
        <f>ROUND(BC94, 2)</f>
        <v>0</v>
      </c>
      <c r="X32" s="260"/>
      <c r="Y32" s="260"/>
      <c r="Z32" s="260"/>
      <c r="AA32" s="260"/>
      <c r="AB32" s="260"/>
      <c r="AC32" s="260"/>
      <c r="AD32" s="260"/>
      <c r="AE32" s="260"/>
      <c r="AF32" s="39"/>
      <c r="AG32" s="39"/>
      <c r="AH32" s="39"/>
      <c r="AI32" s="39"/>
      <c r="AJ32" s="39"/>
      <c r="AK32" s="294">
        <v>0</v>
      </c>
      <c r="AL32" s="260"/>
      <c r="AM32" s="260"/>
      <c r="AN32" s="260"/>
      <c r="AO32" s="260"/>
      <c r="AP32" s="39"/>
      <c r="AQ32" s="39"/>
      <c r="AR32" s="40"/>
      <c r="BE32" s="297"/>
    </row>
    <row r="33" spans="2:57" s="2" customFormat="1" ht="14.45" hidden="1" customHeight="1">
      <c r="B33" s="38"/>
      <c r="C33" s="39"/>
      <c r="D33" s="39"/>
      <c r="E33" s="39"/>
      <c r="F33" s="28" t="s">
        <v>44</v>
      </c>
      <c r="G33" s="39"/>
      <c r="H33" s="39"/>
      <c r="I33" s="39"/>
      <c r="J33" s="39"/>
      <c r="K33" s="39"/>
      <c r="L33" s="259">
        <v>0</v>
      </c>
      <c r="M33" s="260"/>
      <c r="N33" s="260"/>
      <c r="O33" s="260"/>
      <c r="P33" s="260"/>
      <c r="Q33" s="39"/>
      <c r="R33" s="39"/>
      <c r="S33" s="39"/>
      <c r="T33" s="39"/>
      <c r="U33" s="39"/>
      <c r="V33" s="39"/>
      <c r="W33" s="294">
        <f>ROUND(BD94, 2)</f>
        <v>0</v>
      </c>
      <c r="X33" s="260"/>
      <c r="Y33" s="260"/>
      <c r="Z33" s="260"/>
      <c r="AA33" s="260"/>
      <c r="AB33" s="260"/>
      <c r="AC33" s="260"/>
      <c r="AD33" s="260"/>
      <c r="AE33" s="260"/>
      <c r="AF33" s="39"/>
      <c r="AG33" s="39"/>
      <c r="AH33" s="39"/>
      <c r="AI33" s="39"/>
      <c r="AJ33" s="39"/>
      <c r="AK33" s="294">
        <v>0</v>
      </c>
      <c r="AL33" s="260"/>
      <c r="AM33" s="260"/>
      <c r="AN33" s="260"/>
      <c r="AO33" s="260"/>
      <c r="AP33" s="39"/>
      <c r="AQ33" s="39"/>
      <c r="AR33" s="40"/>
      <c r="BE33" s="297"/>
    </row>
    <row r="34" spans="2:57" s="1" customFormat="1" ht="6.95" customHeight="1"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7"/>
      <c r="BE34" s="296"/>
    </row>
    <row r="35" spans="2:57" s="1" customFormat="1" ht="25.9" customHeight="1">
      <c r="B35" s="33"/>
      <c r="C35" s="41"/>
      <c r="D35" s="42" t="s">
        <v>45</v>
      </c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4" t="s">
        <v>46</v>
      </c>
      <c r="U35" s="43"/>
      <c r="V35" s="43"/>
      <c r="W35" s="43"/>
      <c r="X35" s="271" t="s">
        <v>47</v>
      </c>
      <c r="Y35" s="272"/>
      <c r="Z35" s="272"/>
      <c r="AA35" s="272"/>
      <c r="AB35" s="272"/>
      <c r="AC35" s="43"/>
      <c r="AD35" s="43"/>
      <c r="AE35" s="43"/>
      <c r="AF35" s="43"/>
      <c r="AG35" s="43"/>
      <c r="AH35" s="43"/>
      <c r="AI35" s="43"/>
      <c r="AJ35" s="43"/>
      <c r="AK35" s="273">
        <f>SUM(AK26:AK33)</f>
        <v>0</v>
      </c>
      <c r="AL35" s="272"/>
      <c r="AM35" s="272"/>
      <c r="AN35" s="272"/>
      <c r="AO35" s="274"/>
      <c r="AP35" s="41"/>
      <c r="AQ35" s="41"/>
      <c r="AR35" s="37"/>
    </row>
    <row r="36" spans="2:57" s="1" customFormat="1" ht="6.95" customHeight="1"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7"/>
    </row>
    <row r="37" spans="2:57" s="1" customFormat="1" ht="14.45" customHeight="1"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7"/>
    </row>
    <row r="38" spans="2:57" ht="14.45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pans="2:57" ht="14.45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pans="2:57" ht="14.45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pans="2:57" ht="14.45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pans="2:57" ht="14.45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pans="2:57" ht="14.45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pans="2:57" ht="14.45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pans="2:57" ht="14.45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pans="2:57" ht="14.45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pans="2:57" ht="14.45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pans="2:57" ht="14.45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pans="2:44" s="1" customFormat="1" ht="14.45" customHeight="1">
      <c r="B49" s="33"/>
      <c r="C49" s="34"/>
      <c r="D49" s="45" t="s">
        <v>48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5" t="s">
        <v>49</v>
      </c>
      <c r="AI49" s="46"/>
      <c r="AJ49" s="46"/>
      <c r="AK49" s="46"/>
      <c r="AL49" s="46"/>
      <c r="AM49" s="46"/>
      <c r="AN49" s="46"/>
      <c r="AO49" s="46"/>
      <c r="AP49" s="34"/>
      <c r="AQ49" s="34"/>
      <c r="AR49" s="37"/>
    </row>
    <row r="50" spans="2:44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 spans="2:44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 spans="2:44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 spans="2:44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 spans="2:4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 spans="2:44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 spans="2:44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 spans="2:44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 spans="2:44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 spans="2:44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pans="2:44" s="1" customFormat="1" ht="12.75">
      <c r="B60" s="33"/>
      <c r="C60" s="34"/>
      <c r="D60" s="47" t="s">
        <v>50</v>
      </c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47" t="s">
        <v>51</v>
      </c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47" t="s">
        <v>50</v>
      </c>
      <c r="AI60" s="36"/>
      <c r="AJ60" s="36"/>
      <c r="AK60" s="36"/>
      <c r="AL60" s="36"/>
      <c r="AM60" s="47" t="s">
        <v>51</v>
      </c>
      <c r="AN60" s="36"/>
      <c r="AO60" s="36"/>
      <c r="AP60" s="34"/>
      <c r="AQ60" s="34"/>
      <c r="AR60" s="37"/>
    </row>
    <row r="61" spans="2:44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 spans="2:44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 spans="2:44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pans="2:44" s="1" customFormat="1" ht="12.75">
      <c r="B64" s="33"/>
      <c r="C64" s="34"/>
      <c r="D64" s="45" t="s">
        <v>52</v>
      </c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5" t="s">
        <v>53</v>
      </c>
      <c r="AI64" s="46"/>
      <c r="AJ64" s="46"/>
      <c r="AK64" s="46"/>
      <c r="AL64" s="46"/>
      <c r="AM64" s="46"/>
      <c r="AN64" s="46"/>
      <c r="AO64" s="46"/>
      <c r="AP64" s="34"/>
      <c r="AQ64" s="34"/>
      <c r="AR64" s="37"/>
    </row>
    <row r="65" spans="2:44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 spans="2:44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 spans="2:44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 spans="2:44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 spans="2:44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 spans="2:44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 spans="2:44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 spans="2:44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 spans="2:44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 spans="2:4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pans="2:44" s="1" customFormat="1" ht="12.75">
      <c r="B75" s="33"/>
      <c r="C75" s="34"/>
      <c r="D75" s="47" t="s">
        <v>50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47" t="s">
        <v>51</v>
      </c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47" t="s">
        <v>50</v>
      </c>
      <c r="AI75" s="36"/>
      <c r="AJ75" s="36"/>
      <c r="AK75" s="36"/>
      <c r="AL75" s="36"/>
      <c r="AM75" s="47" t="s">
        <v>51</v>
      </c>
      <c r="AN75" s="36"/>
      <c r="AO75" s="36"/>
      <c r="AP75" s="34"/>
      <c r="AQ75" s="34"/>
      <c r="AR75" s="37"/>
    </row>
    <row r="76" spans="2:44" s="1" customFormat="1"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7"/>
    </row>
    <row r="77" spans="2:44" s="1" customFormat="1" ht="6.95" customHeight="1">
      <c r="B77" s="48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37"/>
    </row>
    <row r="81" spans="1:91" s="1" customFormat="1" ht="6.95" customHeight="1">
      <c r="B81" s="50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37"/>
    </row>
    <row r="82" spans="1:91" s="1" customFormat="1" ht="24.95" customHeight="1">
      <c r="B82" s="33"/>
      <c r="C82" s="22" t="s">
        <v>54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7"/>
    </row>
    <row r="83" spans="1:91" s="1" customFormat="1" ht="6.95" customHeight="1">
      <c r="B83" s="33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7"/>
    </row>
    <row r="84" spans="1:91" s="3" customFormat="1" ht="12" customHeight="1">
      <c r="B84" s="52"/>
      <c r="C84" s="28" t="s">
        <v>11</v>
      </c>
      <c r="D84" s="53"/>
      <c r="E84" s="53"/>
      <c r="F84" s="53"/>
      <c r="G84" s="53"/>
      <c r="H84" s="53"/>
      <c r="I84" s="53"/>
      <c r="J84" s="53"/>
      <c r="K84" s="53"/>
      <c r="L84" s="53" t="str">
        <f>K5</f>
        <v>ZS2jedalen</v>
      </c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4"/>
    </row>
    <row r="85" spans="1:91" s="4" customFormat="1" ht="36.950000000000003" customHeight="1">
      <c r="B85" s="55"/>
      <c r="C85" s="56" t="s">
        <v>14</v>
      </c>
      <c r="D85" s="57"/>
      <c r="E85" s="57"/>
      <c r="F85" s="57"/>
      <c r="G85" s="57"/>
      <c r="H85" s="57"/>
      <c r="I85" s="57"/>
      <c r="J85" s="57"/>
      <c r="K85" s="57"/>
      <c r="L85" s="278" t="str">
        <f>K6</f>
        <v>Rekonštrukcia a vybavenie ZŠ Jašíka v Partizánskom</v>
      </c>
      <c r="M85" s="279"/>
      <c r="N85" s="279"/>
      <c r="O85" s="279"/>
      <c r="P85" s="279"/>
      <c r="Q85" s="279"/>
      <c r="R85" s="279"/>
      <c r="S85" s="279"/>
      <c r="T85" s="279"/>
      <c r="U85" s="279"/>
      <c r="V85" s="279"/>
      <c r="W85" s="279"/>
      <c r="X85" s="279"/>
      <c r="Y85" s="279"/>
      <c r="Z85" s="279"/>
      <c r="AA85" s="279"/>
      <c r="AB85" s="279"/>
      <c r="AC85" s="279"/>
      <c r="AD85" s="279"/>
      <c r="AE85" s="279"/>
      <c r="AF85" s="279"/>
      <c r="AG85" s="279"/>
      <c r="AH85" s="279"/>
      <c r="AI85" s="279"/>
      <c r="AJ85" s="279"/>
      <c r="AK85" s="279"/>
      <c r="AL85" s="279"/>
      <c r="AM85" s="279"/>
      <c r="AN85" s="279"/>
      <c r="AO85" s="279"/>
      <c r="AP85" s="57"/>
      <c r="AQ85" s="57"/>
      <c r="AR85" s="58"/>
    </row>
    <row r="86" spans="1:91" s="1" customFormat="1" ht="6.95" customHeight="1">
      <c r="B86" s="33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7"/>
    </row>
    <row r="87" spans="1:91" s="1" customFormat="1" ht="12" customHeight="1">
      <c r="B87" s="33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59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280" t="str">
        <f>IF(AN8= "","",AN8)</f>
        <v>27. 6. 2019</v>
      </c>
      <c r="AN87" s="280"/>
      <c r="AO87" s="34"/>
      <c r="AP87" s="34"/>
      <c r="AQ87" s="34"/>
      <c r="AR87" s="37"/>
    </row>
    <row r="88" spans="1:91" s="1" customFormat="1" ht="6.95" customHeight="1">
      <c r="B88" s="33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7"/>
    </row>
    <row r="89" spans="1:91" s="1" customFormat="1" ht="27.95" customHeight="1">
      <c r="B89" s="33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53" t="str">
        <f>IF(E11= "","",E11)</f>
        <v>ZŠ Rudolfa Jašíka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276" t="str">
        <f>IF(E17="","",E17)</f>
        <v>Ing. Rastislav Ivanka a Ľudmila Tomášová</v>
      </c>
      <c r="AN89" s="277"/>
      <c r="AO89" s="277"/>
      <c r="AP89" s="277"/>
      <c r="AQ89" s="34"/>
      <c r="AR89" s="37"/>
      <c r="AS89" s="281" t="s">
        <v>55</v>
      </c>
      <c r="AT89" s="282"/>
      <c r="AU89" s="61"/>
      <c r="AV89" s="61"/>
      <c r="AW89" s="61"/>
      <c r="AX89" s="61"/>
      <c r="AY89" s="61"/>
      <c r="AZ89" s="61"/>
      <c r="BA89" s="61"/>
      <c r="BB89" s="61"/>
      <c r="BC89" s="61"/>
      <c r="BD89" s="62"/>
    </row>
    <row r="90" spans="1:91" s="1" customFormat="1" ht="15.2" customHeight="1">
      <c r="B90" s="33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53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32</v>
      </c>
      <c r="AJ90" s="34"/>
      <c r="AK90" s="34"/>
      <c r="AL90" s="34"/>
      <c r="AM90" s="276" t="str">
        <f>IF(E20="","",E20)</f>
        <v>Ľudmila Tomášová</v>
      </c>
      <c r="AN90" s="277"/>
      <c r="AO90" s="277"/>
      <c r="AP90" s="277"/>
      <c r="AQ90" s="34"/>
      <c r="AR90" s="37"/>
      <c r="AS90" s="283"/>
      <c r="AT90" s="284"/>
      <c r="AU90" s="63"/>
      <c r="AV90" s="63"/>
      <c r="AW90" s="63"/>
      <c r="AX90" s="63"/>
      <c r="AY90" s="63"/>
      <c r="AZ90" s="63"/>
      <c r="BA90" s="63"/>
      <c r="BB90" s="63"/>
      <c r="BC90" s="63"/>
      <c r="BD90" s="64"/>
    </row>
    <row r="91" spans="1:91" s="1" customFormat="1" ht="10.9" customHeight="1">
      <c r="B91" s="33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7"/>
      <c r="AS91" s="285"/>
      <c r="AT91" s="286"/>
      <c r="AU91" s="65"/>
      <c r="AV91" s="65"/>
      <c r="AW91" s="65"/>
      <c r="AX91" s="65"/>
      <c r="AY91" s="65"/>
      <c r="AZ91" s="65"/>
      <c r="BA91" s="65"/>
      <c r="BB91" s="65"/>
      <c r="BC91" s="65"/>
      <c r="BD91" s="66"/>
    </row>
    <row r="92" spans="1:91" s="1" customFormat="1" ht="29.25" customHeight="1">
      <c r="B92" s="33"/>
      <c r="C92" s="261" t="s">
        <v>56</v>
      </c>
      <c r="D92" s="262"/>
      <c r="E92" s="262"/>
      <c r="F92" s="262"/>
      <c r="G92" s="262"/>
      <c r="H92" s="67"/>
      <c r="I92" s="263" t="s">
        <v>57</v>
      </c>
      <c r="J92" s="262"/>
      <c r="K92" s="262"/>
      <c r="L92" s="262"/>
      <c r="M92" s="262"/>
      <c r="N92" s="262"/>
      <c r="O92" s="262"/>
      <c r="P92" s="262"/>
      <c r="Q92" s="262"/>
      <c r="R92" s="262"/>
      <c r="S92" s="262"/>
      <c r="T92" s="262"/>
      <c r="U92" s="262"/>
      <c r="V92" s="262"/>
      <c r="W92" s="262"/>
      <c r="X92" s="262"/>
      <c r="Y92" s="262"/>
      <c r="Z92" s="262"/>
      <c r="AA92" s="262"/>
      <c r="AB92" s="262"/>
      <c r="AC92" s="262"/>
      <c r="AD92" s="262"/>
      <c r="AE92" s="262"/>
      <c r="AF92" s="262"/>
      <c r="AG92" s="264" t="s">
        <v>58</v>
      </c>
      <c r="AH92" s="262"/>
      <c r="AI92" s="262"/>
      <c r="AJ92" s="262"/>
      <c r="AK92" s="262"/>
      <c r="AL92" s="262"/>
      <c r="AM92" s="262"/>
      <c r="AN92" s="263" t="s">
        <v>59</v>
      </c>
      <c r="AO92" s="262"/>
      <c r="AP92" s="265"/>
      <c r="AQ92" s="68" t="s">
        <v>60</v>
      </c>
      <c r="AR92" s="37"/>
      <c r="AS92" s="69" t="s">
        <v>61</v>
      </c>
      <c r="AT92" s="70" t="s">
        <v>62</v>
      </c>
      <c r="AU92" s="70" t="s">
        <v>63</v>
      </c>
      <c r="AV92" s="70" t="s">
        <v>64</v>
      </c>
      <c r="AW92" s="70" t="s">
        <v>65</v>
      </c>
      <c r="AX92" s="70" t="s">
        <v>66</v>
      </c>
      <c r="AY92" s="70" t="s">
        <v>67</v>
      </c>
      <c r="AZ92" s="70" t="s">
        <v>68</v>
      </c>
      <c r="BA92" s="70" t="s">
        <v>69</v>
      </c>
      <c r="BB92" s="70" t="s">
        <v>70</v>
      </c>
      <c r="BC92" s="70" t="s">
        <v>71</v>
      </c>
      <c r="BD92" s="71" t="s">
        <v>72</v>
      </c>
    </row>
    <row r="93" spans="1:91" s="1" customFormat="1" ht="10.9" customHeight="1">
      <c r="B93" s="33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7"/>
      <c r="AS93" s="72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4"/>
    </row>
    <row r="94" spans="1:91" s="5" customFormat="1" ht="32.450000000000003" customHeight="1">
      <c r="B94" s="75"/>
      <c r="C94" s="76" t="s">
        <v>73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269">
        <f>ROUND(AG95,2)</f>
        <v>0</v>
      </c>
      <c r="AH94" s="269"/>
      <c r="AI94" s="269"/>
      <c r="AJ94" s="269"/>
      <c r="AK94" s="269"/>
      <c r="AL94" s="269"/>
      <c r="AM94" s="269"/>
      <c r="AN94" s="270">
        <f>SUM(AG94,AT94)</f>
        <v>0</v>
      </c>
      <c r="AO94" s="270"/>
      <c r="AP94" s="270"/>
      <c r="AQ94" s="79" t="s">
        <v>1</v>
      </c>
      <c r="AR94" s="80"/>
      <c r="AS94" s="81">
        <f>ROUND(AS95,2)</f>
        <v>0</v>
      </c>
      <c r="AT94" s="82">
        <f>ROUND(SUM(AV94:AW94),2)</f>
        <v>0</v>
      </c>
      <c r="AU94" s="83">
        <f>ROUND(AU95,5)</f>
        <v>0</v>
      </c>
      <c r="AV94" s="82">
        <f>ROUND(AZ94*L29,2)</f>
        <v>0</v>
      </c>
      <c r="AW94" s="82">
        <f>ROUND(BA94*L30,2)</f>
        <v>0</v>
      </c>
      <c r="AX94" s="82">
        <f>ROUND(BB94*L29,2)</f>
        <v>0</v>
      </c>
      <c r="AY94" s="82">
        <f>ROUND(BC94*L30,2)</f>
        <v>0</v>
      </c>
      <c r="AZ94" s="82">
        <f>ROUND(AZ95,2)</f>
        <v>0</v>
      </c>
      <c r="BA94" s="82">
        <f>ROUND(BA95,2)</f>
        <v>0</v>
      </c>
      <c r="BB94" s="82">
        <f>ROUND(BB95,2)</f>
        <v>0</v>
      </c>
      <c r="BC94" s="82">
        <f>ROUND(BC95,2)</f>
        <v>0</v>
      </c>
      <c r="BD94" s="84">
        <f>ROUND(BD95,2)</f>
        <v>0</v>
      </c>
      <c r="BS94" s="85" t="s">
        <v>74</v>
      </c>
      <c r="BT94" s="85" t="s">
        <v>75</v>
      </c>
      <c r="BU94" s="86" t="s">
        <v>76</v>
      </c>
      <c r="BV94" s="85" t="s">
        <v>77</v>
      </c>
      <c r="BW94" s="85" t="s">
        <v>5</v>
      </c>
      <c r="BX94" s="85" t="s">
        <v>78</v>
      </c>
      <c r="CL94" s="85" t="s">
        <v>1</v>
      </c>
    </row>
    <row r="95" spans="1:91" s="6" customFormat="1" ht="27" customHeight="1">
      <c r="A95" s="87" t="s">
        <v>79</v>
      </c>
      <c r="B95" s="88"/>
      <c r="C95" s="89"/>
      <c r="D95" s="268" t="s">
        <v>80</v>
      </c>
      <c r="E95" s="268"/>
      <c r="F95" s="268"/>
      <c r="G95" s="268"/>
      <c r="H95" s="268"/>
      <c r="I95" s="90"/>
      <c r="J95" s="268" t="s">
        <v>81</v>
      </c>
      <c r="K95" s="268"/>
      <c r="L95" s="268"/>
      <c r="M95" s="268"/>
      <c r="N95" s="268"/>
      <c r="O95" s="268"/>
      <c r="P95" s="268"/>
      <c r="Q95" s="268"/>
      <c r="R95" s="268"/>
      <c r="S95" s="268"/>
      <c r="T95" s="268"/>
      <c r="U95" s="268"/>
      <c r="V95" s="268"/>
      <c r="W95" s="268"/>
      <c r="X95" s="268"/>
      <c r="Y95" s="268"/>
      <c r="Z95" s="268"/>
      <c r="AA95" s="268"/>
      <c r="AB95" s="268"/>
      <c r="AC95" s="268"/>
      <c r="AD95" s="268"/>
      <c r="AE95" s="268"/>
      <c r="AF95" s="268"/>
      <c r="AG95" s="266">
        <f>'1 - Stavebné úpravy vnúto...'!J32</f>
        <v>0</v>
      </c>
      <c r="AH95" s="267"/>
      <c r="AI95" s="267"/>
      <c r="AJ95" s="267"/>
      <c r="AK95" s="267"/>
      <c r="AL95" s="267"/>
      <c r="AM95" s="267"/>
      <c r="AN95" s="266">
        <f>SUM(AG95,AT95)</f>
        <v>0</v>
      </c>
      <c r="AO95" s="267"/>
      <c r="AP95" s="267"/>
      <c r="AQ95" s="91" t="s">
        <v>82</v>
      </c>
      <c r="AR95" s="92"/>
      <c r="AS95" s="93">
        <v>0</v>
      </c>
      <c r="AT95" s="94">
        <f>ROUND(SUM(AV95:AW95),2)</f>
        <v>0</v>
      </c>
      <c r="AU95" s="95">
        <f>'1 - Stavebné úpravy vnúto...'!P147</f>
        <v>0</v>
      </c>
      <c r="AV95" s="94">
        <f>'1 - Stavebné úpravy vnúto...'!J35</f>
        <v>0</v>
      </c>
      <c r="AW95" s="94">
        <f>'1 - Stavebné úpravy vnúto...'!J36</f>
        <v>0</v>
      </c>
      <c r="AX95" s="94">
        <f>'1 - Stavebné úpravy vnúto...'!J37</f>
        <v>0</v>
      </c>
      <c r="AY95" s="94">
        <f>'1 - Stavebné úpravy vnúto...'!J38</f>
        <v>0</v>
      </c>
      <c r="AZ95" s="94">
        <f>'1 - Stavebné úpravy vnúto...'!F35</f>
        <v>0</v>
      </c>
      <c r="BA95" s="94">
        <f>'1 - Stavebné úpravy vnúto...'!F36</f>
        <v>0</v>
      </c>
      <c r="BB95" s="94">
        <f>'1 - Stavebné úpravy vnúto...'!F37</f>
        <v>0</v>
      </c>
      <c r="BC95" s="94">
        <f>'1 - Stavebné úpravy vnúto...'!F38</f>
        <v>0</v>
      </c>
      <c r="BD95" s="96">
        <f>'1 - Stavebné úpravy vnúto...'!F39</f>
        <v>0</v>
      </c>
      <c r="BT95" s="97" t="s">
        <v>80</v>
      </c>
      <c r="BV95" s="97" t="s">
        <v>77</v>
      </c>
      <c r="BW95" s="97" t="s">
        <v>83</v>
      </c>
      <c r="BX95" s="97" t="s">
        <v>5</v>
      </c>
      <c r="CL95" s="97" t="s">
        <v>1</v>
      </c>
      <c r="CM95" s="97" t="s">
        <v>75</v>
      </c>
    </row>
    <row r="96" spans="1:91" s="1" customFormat="1" ht="30" customHeight="1">
      <c r="B96" s="33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7"/>
    </row>
    <row r="97" spans="2:44" s="1" customFormat="1" ht="6.95" customHeight="1">
      <c r="B97" s="48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37"/>
    </row>
  </sheetData>
  <sheetProtection algorithmName="SHA-512" hashValue="xR2YNnJ3hdrs9kyIpcGdWiOJtSt/fErDLYt8YX3tFrvDSqea1gs2f7t3fjNzQNFTtQw6Mh37twvo5McsxIqnsA==" saltValue="DbPS436oqUNjo5kdraW+jGME8jXLL/a9/G2BfaOk749LbcOU0v6/M7NSZAiB/DC44jR/xeUjZ/u7+sez2+NBmw==" spinCount="100000" sheet="1" objects="1" scenarios="1" formatColumns="0" formatRows="0"/>
  <mergeCells count="42"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AK35:AO35"/>
    <mergeCell ref="AR2:BE2"/>
    <mergeCell ref="AM90:AP90"/>
    <mergeCell ref="L85:AO85"/>
    <mergeCell ref="AM87:AN87"/>
    <mergeCell ref="AM89:AP89"/>
    <mergeCell ref="AS89:AT91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30:P30"/>
    <mergeCell ref="L31:P31"/>
    <mergeCell ref="L32:P32"/>
    <mergeCell ref="L33:P33"/>
    <mergeCell ref="C92:G92"/>
    <mergeCell ref="I92:AF92"/>
    <mergeCell ref="X35:AB35"/>
  </mergeCells>
  <hyperlinks>
    <hyperlink ref="A95" location="'1 - Stavebné úpravy vnúto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472"/>
  <sheetViews>
    <sheetView showGridLines="0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98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AT2" s="16" t="s">
        <v>83</v>
      </c>
    </row>
    <row r="3" spans="2:46" ht="6.95" customHeight="1">
      <c r="B3" s="99"/>
      <c r="C3" s="100"/>
      <c r="D3" s="100"/>
      <c r="E3" s="100"/>
      <c r="F3" s="100"/>
      <c r="G3" s="100"/>
      <c r="H3" s="100"/>
      <c r="I3" s="101"/>
      <c r="J3" s="100"/>
      <c r="K3" s="100"/>
      <c r="L3" s="19"/>
      <c r="AT3" s="16" t="s">
        <v>75</v>
      </c>
    </row>
    <row r="4" spans="2:46" ht="24.95" customHeight="1">
      <c r="B4" s="19"/>
      <c r="D4" s="102" t="s">
        <v>84</v>
      </c>
      <c r="L4" s="19"/>
      <c r="M4" s="103" t="s">
        <v>9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104" t="s">
        <v>14</v>
      </c>
      <c r="L6" s="19"/>
    </row>
    <row r="7" spans="2:46" ht="16.5" customHeight="1">
      <c r="B7" s="19"/>
      <c r="E7" s="305" t="str">
        <f>'Rekapitulácia stavby'!K6</f>
        <v>Rekonštrukcia a vybavenie ZŠ Jašíka v Partizánskom</v>
      </c>
      <c r="F7" s="306"/>
      <c r="G7" s="306"/>
      <c r="H7" s="306"/>
      <c r="L7" s="19"/>
    </row>
    <row r="8" spans="2:46" s="1" customFormat="1" ht="12" customHeight="1">
      <c r="B8" s="37"/>
      <c r="D8" s="104" t="s">
        <v>85</v>
      </c>
      <c r="I8" s="105"/>
      <c r="L8" s="37"/>
    </row>
    <row r="9" spans="2:46" s="1" customFormat="1" ht="36.950000000000003" customHeight="1">
      <c r="B9" s="37"/>
      <c r="E9" s="307" t="s">
        <v>81</v>
      </c>
      <c r="F9" s="308"/>
      <c r="G9" s="308"/>
      <c r="H9" s="308"/>
      <c r="I9" s="105"/>
      <c r="L9" s="37"/>
    </row>
    <row r="10" spans="2:46" s="1" customFormat="1">
      <c r="B10" s="37"/>
      <c r="I10" s="105"/>
      <c r="L10" s="37"/>
    </row>
    <row r="11" spans="2:46" s="1" customFormat="1" ht="12" customHeight="1">
      <c r="B11" s="37"/>
      <c r="D11" s="104" t="s">
        <v>16</v>
      </c>
      <c r="F11" s="106" t="s">
        <v>1</v>
      </c>
      <c r="I11" s="107" t="s">
        <v>17</v>
      </c>
      <c r="J11" s="106" t="s">
        <v>1</v>
      </c>
      <c r="L11" s="37"/>
    </row>
    <row r="12" spans="2:46" s="1" customFormat="1" ht="12" customHeight="1">
      <c r="B12" s="37"/>
      <c r="D12" s="104" t="s">
        <v>18</v>
      </c>
      <c r="F12" s="106" t="s">
        <v>19</v>
      </c>
      <c r="I12" s="107" t="s">
        <v>20</v>
      </c>
      <c r="J12" s="108" t="str">
        <f>'Rekapitulácia stavby'!AN8</f>
        <v>27. 6. 2019</v>
      </c>
      <c r="L12" s="37"/>
    </row>
    <row r="13" spans="2:46" s="1" customFormat="1" ht="10.9" customHeight="1">
      <c r="B13" s="37"/>
      <c r="I13" s="105"/>
      <c r="L13" s="37"/>
    </row>
    <row r="14" spans="2:46" s="1" customFormat="1" ht="12" customHeight="1">
      <c r="B14" s="37"/>
      <c r="D14" s="104" t="s">
        <v>22</v>
      </c>
      <c r="I14" s="107" t="s">
        <v>23</v>
      </c>
      <c r="J14" s="106" t="str">
        <f>IF('Rekapitulácia stavby'!AN10="","",'Rekapitulácia stavby'!AN10)</f>
        <v/>
      </c>
      <c r="L14" s="37"/>
    </row>
    <row r="15" spans="2:46" s="1" customFormat="1" ht="18" customHeight="1">
      <c r="B15" s="37"/>
      <c r="E15" s="106" t="str">
        <f>IF('Rekapitulácia stavby'!E11="","",'Rekapitulácia stavby'!E11)</f>
        <v>ZŠ Rudolfa Jašíka</v>
      </c>
      <c r="I15" s="107" t="s">
        <v>25</v>
      </c>
      <c r="J15" s="106" t="str">
        <f>IF('Rekapitulácia stavby'!AN11="","",'Rekapitulácia stavby'!AN11)</f>
        <v/>
      </c>
      <c r="L15" s="37"/>
    </row>
    <row r="16" spans="2:46" s="1" customFormat="1" ht="6.95" customHeight="1">
      <c r="B16" s="37"/>
      <c r="I16" s="105"/>
      <c r="L16" s="37"/>
    </row>
    <row r="17" spans="2:12" s="1" customFormat="1" ht="12" customHeight="1">
      <c r="B17" s="37"/>
      <c r="D17" s="104" t="s">
        <v>26</v>
      </c>
      <c r="I17" s="107" t="s">
        <v>23</v>
      </c>
      <c r="J17" s="29" t="str">
        <f>'Rekapitulácia stavby'!AN13</f>
        <v>Vyplň údaj</v>
      </c>
      <c r="L17" s="37"/>
    </row>
    <row r="18" spans="2:12" s="1" customFormat="1" ht="18" customHeight="1">
      <c r="B18" s="37"/>
      <c r="E18" s="309" t="str">
        <f>'Rekapitulácia stavby'!E14</f>
        <v>Vyplň údaj</v>
      </c>
      <c r="F18" s="310"/>
      <c r="G18" s="310"/>
      <c r="H18" s="310"/>
      <c r="I18" s="107" t="s">
        <v>25</v>
      </c>
      <c r="J18" s="29" t="str">
        <f>'Rekapitulácia stavby'!AN14</f>
        <v>Vyplň údaj</v>
      </c>
      <c r="L18" s="37"/>
    </row>
    <row r="19" spans="2:12" s="1" customFormat="1" ht="6.95" customHeight="1">
      <c r="B19" s="37"/>
      <c r="I19" s="105"/>
      <c r="L19" s="37"/>
    </row>
    <row r="20" spans="2:12" s="1" customFormat="1" ht="12" customHeight="1">
      <c r="B20" s="37"/>
      <c r="D20" s="104" t="s">
        <v>28</v>
      </c>
      <c r="I20" s="107" t="s">
        <v>23</v>
      </c>
      <c r="J20" s="106" t="str">
        <f>IF('Rekapitulácia stavby'!AN16="","",'Rekapitulácia stavby'!AN16)</f>
        <v/>
      </c>
      <c r="L20" s="37"/>
    </row>
    <row r="21" spans="2:12" s="1" customFormat="1" ht="18" customHeight="1">
      <c r="B21" s="37"/>
      <c r="E21" s="106" t="str">
        <f>IF('Rekapitulácia stavby'!E17="","",'Rekapitulácia stavby'!E17)</f>
        <v>Ing. Rastislav Ivanka a Ľudmila Tomášová</v>
      </c>
      <c r="I21" s="107" t="s">
        <v>25</v>
      </c>
      <c r="J21" s="106" t="str">
        <f>IF('Rekapitulácia stavby'!AN17="","",'Rekapitulácia stavby'!AN17)</f>
        <v/>
      </c>
      <c r="L21" s="37"/>
    </row>
    <row r="22" spans="2:12" s="1" customFormat="1" ht="6.95" customHeight="1">
      <c r="B22" s="37"/>
      <c r="I22" s="105"/>
      <c r="L22" s="37"/>
    </row>
    <row r="23" spans="2:12" s="1" customFormat="1" ht="12" customHeight="1">
      <c r="B23" s="37"/>
      <c r="D23" s="104" t="s">
        <v>32</v>
      </c>
      <c r="I23" s="107" t="s">
        <v>23</v>
      </c>
      <c r="J23" s="106" t="str">
        <f>IF('Rekapitulácia stavby'!AN19="","",'Rekapitulácia stavby'!AN19)</f>
        <v/>
      </c>
      <c r="L23" s="37"/>
    </row>
    <row r="24" spans="2:12" s="1" customFormat="1" ht="18" customHeight="1">
      <c r="B24" s="37"/>
      <c r="E24" s="106" t="str">
        <f>IF('Rekapitulácia stavby'!E20="","",'Rekapitulácia stavby'!E20)</f>
        <v>Ľudmila Tomášová</v>
      </c>
      <c r="I24" s="107" t="s">
        <v>25</v>
      </c>
      <c r="J24" s="106" t="str">
        <f>IF('Rekapitulácia stavby'!AN20="","",'Rekapitulácia stavby'!AN20)</f>
        <v/>
      </c>
      <c r="L24" s="37"/>
    </row>
    <row r="25" spans="2:12" s="1" customFormat="1" ht="6.95" customHeight="1">
      <c r="B25" s="37"/>
      <c r="I25" s="105"/>
      <c r="L25" s="37"/>
    </row>
    <row r="26" spans="2:12" s="1" customFormat="1" ht="12" customHeight="1">
      <c r="B26" s="37"/>
      <c r="D26" s="104" t="s">
        <v>34</v>
      </c>
      <c r="I26" s="105"/>
      <c r="L26" s="37"/>
    </row>
    <row r="27" spans="2:12" s="7" customFormat="1" ht="16.5" customHeight="1">
      <c r="B27" s="109"/>
      <c r="E27" s="311" t="s">
        <v>1</v>
      </c>
      <c r="F27" s="311"/>
      <c r="G27" s="311"/>
      <c r="H27" s="311"/>
      <c r="I27" s="110"/>
      <c r="L27" s="109"/>
    </row>
    <row r="28" spans="2:12" s="1" customFormat="1" ht="6.95" customHeight="1">
      <c r="B28" s="37"/>
      <c r="I28" s="105"/>
      <c r="L28" s="37"/>
    </row>
    <row r="29" spans="2:12" s="1" customFormat="1" ht="6.95" customHeight="1">
      <c r="B29" s="37"/>
      <c r="D29" s="61"/>
      <c r="E29" s="61"/>
      <c r="F29" s="61"/>
      <c r="G29" s="61"/>
      <c r="H29" s="61"/>
      <c r="I29" s="111"/>
      <c r="J29" s="61"/>
      <c r="K29" s="61"/>
      <c r="L29" s="37"/>
    </row>
    <row r="30" spans="2:12" s="1" customFormat="1" ht="14.45" customHeight="1">
      <c r="B30" s="37"/>
      <c r="D30" s="106" t="s">
        <v>86</v>
      </c>
      <c r="I30" s="105"/>
      <c r="J30" s="112">
        <f>J96</f>
        <v>0</v>
      </c>
      <c r="L30" s="37"/>
    </row>
    <row r="31" spans="2:12" s="1" customFormat="1" ht="14.45" customHeight="1">
      <c r="B31" s="37"/>
      <c r="D31" s="113" t="s">
        <v>87</v>
      </c>
      <c r="I31" s="105"/>
      <c r="J31" s="112">
        <f>J120</f>
        <v>0</v>
      </c>
      <c r="L31" s="37"/>
    </row>
    <row r="32" spans="2:12" s="1" customFormat="1" ht="25.35" customHeight="1">
      <c r="B32" s="37"/>
      <c r="D32" s="114" t="s">
        <v>35</v>
      </c>
      <c r="I32" s="105"/>
      <c r="J32" s="115">
        <f>ROUND(J30 + J31, 2)</f>
        <v>0</v>
      </c>
      <c r="L32" s="37"/>
    </row>
    <row r="33" spans="2:12" s="1" customFormat="1" ht="6.95" customHeight="1">
      <c r="B33" s="37"/>
      <c r="D33" s="61"/>
      <c r="E33" s="61"/>
      <c r="F33" s="61"/>
      <c r="G33" s="61"/>
      <c r="H33" s="61"/>
      <c r="I33" s="111"/>
      <c r="J33" s="61"/>
      <c r="K33" s="61"/>
      <c r="L33" s="37"/>
    </row>
    <row r="34" spans="2:12" s="1" customFormat="1" ht="14.45" customHeight="1">
      <c r="B34" s="37"/>
      <c r="F34" s="116" t="s">
        <v>37</v>
      </c>
      <c r="I34" s="117" t="s">
        <v>36</v>
      </c>
      <c r="J34" s="116" t="s">
        <v>38</v>
      </c>
      <c r="L34" s="37"/>
    </row>
    <row r="35" spans="2:12" s="1" customFormat="1" ht="14.45" customHeight="1">
      <c r="B35" s="37"/>
      <c r="D35" s="118" t="s">
        <v>39</v>
      </c>
      <c r="E35" s="104" t="s">
        <v>40</v>
      </c>
      <c r="F35" s="119">
        <f>ROUND((SUM(BE120:BE127) + SUM(BE147:BE471)),  2)</f>
        <v>0</v>
      </c>
      <c r="I35" s="120">
        <v>0.2</v>
      </c>
      <c r="J35" s="119">
        <f>ROUND(((SUM(BE120:BE127) + SUM(BE147:BE471))*I35),  2)</f>
        <v>0</v>
      </c>
      <c r="L35" s="37"/>
    </row>
    <row r="36" spans="2:12" s="1" customFormat="1" ht="14.45" customHeight="1">
      <c r="B36" s="37"/>
      <c r="E36" s="104" t="s">
        <v>41</v>
      </c>
      <c r="F36" s="119">
        <f>ROUND((SUM(BF120:BF127) + SUM(BF147:BF471)),  2)</f>
        <v>0</v>
      </c>
      <c r="I36" s="120">
        <v>0.2</v>
      </c>
      <c r="J36" s="119">
        <f>ROUND(((SUM(BF120:BF127) + SUM(BF147:BF471))*I36),  2)</f>
        <v>0</v>
      </c>
      <c r="L36" s="37"/>
    </row>
    <row r="37" spans="2:12" s="1" customFormat="1" ht="14.45" hidden="1" customHeight="1">
      <c r="B37" s="37"/>
      <c r="E37" s="104" t="s">
        <v>42</v>
      </c>
      <c r="F37" s="119">
        <f>ROUND((SUM(BG120:BG127) + SUM(BG147:BG471)),  2)</f>
        <v>0</v>
      </c>
      <c r="I37" s="120">
        <v>0.2</v>
      </c>
      <c r="J37" s="119">
        <f>0</f>
        <v>0</v>
      </c>
      <c r="L37" s="37"/>
    </row>
    <row r="38" spans="2:12" s="1" customFormat="1" ht="14.45" hidden="1" customHeight="1">
      <c r="B38" s="37"/>
      <c r="E38" s="104" t="s">
        <v>43</v>
      </c>
      <c r="F38" s="119">
        <f>ROUND((SUM(BH120:BH127) + SUM(BH147:BH471)),  2)</f>
        <v>0</v>
      </c>
      <c r="I38" s="120">
        <v>0.2</v>
      </c>
      <c r="J38" s="119">
        <f>0</f>
        <v>0</v>
      </c>
      <c r="L38" s="37"/>
    </row>
    <row r="39" spans="2:12" s="1" customFormat="1" ht="14.45" hidden="1" customHeight="1">
      <c r="B39" s="37"/>
      <c r="E39" s="104" t="s">
        <v>44</v>
      </c>
      <c r="F39" s="119">
        <f>ROUND((SUM(BI120:BI127) + SUM(BI147:BI471)),  2)</f>
        <v>0</v>
      </c>
      <c r="I39" s="120">
        <v>0</v>
      </c>
      <c r="J39" s="119">
        <f>0</f>
        <v>0</v>
      </c>
      <c r="L39" s="37"/>
    </row>
    <row r="40" spans="2:12" s="1" customFormat="1" ht="6.95" customHeight="1">
      <c r="B40" s="37"/>
      <c r="I40" s="105"/>
      <c r="L40" s="37"/>
    </row>
    <row r="41" spans="2:12" s="1" customFormat="1" ht="25.35" customHeight="1">
      <c r="B41" s="37"/>
      <c r="C41" s="121"/>
      <c r="D41" s="122" t="s">
        <v>45</v>
      </c>
      <c r="E41" s="123"/>
      <c r="F41" s="123"/>
      <c r="G41" s="124" t="s">
        <v>46</v>
      </c>
      <c r="H41" s="125" t="s">
        <v>47</v>
      </c>
      <c r="I41" s="126"/>
      <c r="J41" s="127">
        <f>SUM(J32:J39)</f>
        <v>0</v>
      </c>
      <c r="K41" s="128"/>
      <c r="L41" s="37"/>
    </row>
    <row r="42" spans="2:12" s="1" customFormat="1" ht="14.45" customHeight="1">
      <c r="B42" s="37"/>
      <c r="I42" s="105"/>
      <c r="L42" s="37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7"/>
      <c r="D50" s="129" t="s">
        <v>48</v>
      </c>
      <c r="E50" s="130"/>
      <c r="F50" s="130"/>
      <c r="G50" s="129" t="s">
        <v>49</v>
      </c>
      <c r="H50" s="130"/>
      <c r="I50" s="131"/>
      <c r="J50" s="130"/>
      <c r="K50" s="130"/>
      <c r="L50" s="37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7"/>
      <c r="D61" s="132" t="s">
        <v>50</v>
      </c>
      <c r="E61" s="133"/>
      <c r="F61" s="134" t="s">
        <v>51</v>
      </c>
      <c r="G61" s="132" t="s">
        <v>50</v>
      </c>
      <c r="H61" s="133"/>
      <c r="I61" s="135"/>
      <c r="J61" s="136" t="s">
        <v>51</v>
      </c>
      <c r="K61" s="133"/>
      <c r="L61" s="37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7"/>
      <c r="D65" s="129" t="s">
        <v>52</v>
      </c>
      <c r="E65" s="130"/>
      <c r="F65" s="130"/>
      <c r="G65" s="129" t="s">
        <v>53</v>
      </c>
      <c r="H65" s="130"/>
      <c r="I65" s="131"/>
      <c r="J65" s="130"/>
      <c r="K65" s="130"/>
      <c r="L65" s="37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7"/>
      <c r="D76" s="132" t="s">
        <v>50</v>
      </c>
      <c r="E76" s="133"/>
      <c r="F76" s="134" t="s">
        <v>51</v>
      </c>
      <c r="G76" s="132" t="s">
        <v>50</v>
      </c>
      <c r="H76" s="133"/>
      <c r="I76" s="135"/>
      <c r="J76" s="136" t="s">
        <v>51</v>
      </c>
      <c r="K76" s="133"/>
      <c r="L76" s="37"/>
    </row>
    <row r="77" spans="2:12" s="1" customFormat="1" ht="14.45" customHeight="1">
      <c r="B77" s="137"/>
      <c r="C77" s="138"/>
      <c r="D77" s="138"/>
      <c r="E77" s="138"/>
      <c r="F77" s="138"/>
      <c r="G77" s="138"/>
      <c r="H77" s="138"/>
      <c r="I77" s="139"/>
      <c r="J77" s="138"/>
      <c r="K77" s="138"/>
      <c r="L77" s="37"/>
    </row>
    <row r="81" spans="2:47" s="1" customFormat="1" ht="6.95" customHeight="1">
      <c r="B81" s="140"/>
      <c r="C81" s="141"/>
      <c r="D81" s="141"/>
      <c r="E81" s="141"/>
      <c r="F81" s="141"/>
      <c r="G81" s="141"/>
      <c r="H81" s="141"/>
      <c r="I81" s="142"/>
      <c r="J81" s="141"/>
      <c r="K81" s="141"/>
      <c r="L81" s="37"/>
    </row>
    <row r="82" spans="2:47" s="1" customFormat="1" ht="24.95" customHeight="1">
      <c r="B82" s="33"/>
      <c r="C82" s="22" t="s">
        <v>88</v>
      </c>
      <c r="D82" s="34"/>
      <c r="E82" s="34"/>
      <c r="F82" s="34"/>
      <c r="G82" s="34"/>
      <c r="H82" s="34"/>
      <c r="I82" s="105"/>
      <c r="J82" s="34"/>
      <c r="K82" s="34"/>
      <c r="L82" s="37"/>
    </row>
    <row r="83" spans="2:47" s="1" customFormat="1" ht="6.95" customHeight="1">
      <c r="B83" s="33"/>
      <c r="C83" s="34"/>
      <c r="D83" s="34"/>
      <c r="E83" s="34"/>
      <c r="F83" s="34"/>
      <c r="G83" s="34"/>
      <c r="H83" s="34"/>
      <c r="I83" s="105"/>
      <c r="J83" s="34"/>
      <c r="K83" s="34"/>
      <c r="L83" s="37"/>
    </row>
    <row r="84" spans="2:47" s="1" customFormat="1" ht="12" customHeight="1">
      <c r="B84" s="33"/>
      <c r="C84" s="28" t="s">
        <v>14</v>
      </c>
      <c r="D84" s="34"/>
      <c r="E84" s="34"/>
      <c r="F84" s="34"/>
      <c r="G84" s="34"/>
      <c r="H84" s="34"/>
      <c r="I84" s="105"/>
      <c r="J84" s="34"/>
      <c r="K84" s="34"/>
      <c r="L84" s="37"/>
    </row>
    <row r="85" spans="2:47" s="1" customFormat="1" ht="16.5" customHeight="1">
      <c r="B85" s="33"/>
      <c r="C85" s="34"/>
      <c r="D85" s="34"/>
      <c r="E85" s="302" t="str">
        <f>E7</f>
        <v>Rekonštrukcia a vybavenie ZŠ Jašíka v Partizánskom</v>
      </c>
      <c r="F85" s="303"/>
      <c r="G85" s="303"/>
      <c r="H85" s="303"/>
      <c r="I85" s="105"/>
      <c r="J85" s="34"/>
      <c r="K85" s="34"/>
      <c r="L85" s="37"/>
    </row>
    <row r="86" spans="2:47" s="1" customFormat="1" ht="12" customHeight="1">
      <c r="B86" s="33"/>
      <c r="C86" s="28" t="s">
        <v>85</v>
      </c>
      <c r="D86" s="34"/>
      <c r="E86" s="34"/>
      <c r="F86" s="34"/>
      <c r="G86" s="34"/>
      <c r="H86" s="34"/>
      <c r="I86" s="105"/>
      <c r="J86" s="34"/>
      <c r="K86" s="34"/>
      <c r="L86" s="37"/>
    </row>
    <row r="87" spans="2:47" s="1" customFormat="1" ht="16.5" customHeight="1">
      <c r="B87" s="33"/>
      <c r="C87" s="34"/>
      <c r="D87" s="34"/>
      <c r="E87" s="278" t="str">
        <f>E9</f>
        <v>Stavebné úpravy vnútorných priestorov jedállni</v>
      </c>
      <c r="F87" s="304"/>
      <c r="G87" s="304"/>
      <c r="H87" s="304"/>
      <c r="I87" s="105"/>
      <c r="J87" s="34"/>
      <c r="K87" s="34"/>
      <c r="L87" s="37"/>
    </row>
    <row r="88" spans="2:47" s="1" customFormat="1" ht="6.95" customHeight="1">
      <c r="B88" s="33"/>
      <c r="C88" s="34"/>
      <c r="D88" s="34"/>
      <c r="E88" s="34"/>
      <c r="F88" s="34"/>
      <c r="G88" s="34"/>
      <c r="H88" s="34"/>
      <c r="I88" s="105"/>
      <c r="J88" s="34"/>
      <c r="K88" s="34"/>
      <c r="L88" s="37"/>
    </row>
    <row r="89" spans="2:47" s="1" customFormat="1" ht="12" customHeight="1">
      <c r="B89" s="33"/>
      <c r="C89" s="28" t="s">
        <v>18</v>
      </c>
      <c r="D89" s="34"/>
      <c r="E89" s="34"/>
      <c r="F89" s="26" t="str">
        <f>F12</f>
        <v xml:space="preserve"> </v>
      </c>
      <c r="G89" s="34"/>
      <c r="H89" s="34"/>
      <c r="I89" s="107" t="s">
        <v>20</v>
      </c>
      <c r="J89" s="60" t="str">
        <f>IF(J12="","",J12)</f>
        <v>27. 6. 2019</v>
      </c>
      <c r="K89" s="34"/>
      <c r="L89" s="37"/>
    </row>
    <row r="90" spans="2:47" s="1" customFormat="1" ht="6.95" customHeight="1">
      <c r="B90" s="33"/>
      <c r="C90" s="34"/>
      <c r="D90" s="34"/>
      <c r="E90" s="34"/>
      <c r="F90" s="34"/>
      <c r="G90" s="34"/>
      <c r="H90" s="34"/>
      <c r="I90" s="105"/>
      <c r="J90" s="34"/>
      <c r="K90" s="34"/>
      <c r="L90" s="37"/>
    </row>
    <row r="91" spans="2:47" s="1" customFormat="1" ht="43.15" customHeight="1">
      <c r="B91" s="33"/>
      <c r="C91" s="28" t="s">
        <v>22</v>
      </c>
      <c r="D91" s="34"/>
      <c r="E91" s="34"/>
      <c r="F91" s="26" t="str">
        <f>E15</f>
        <v>ZŠ Rudolfa Jašíka</v>
      </c>
      <c r="G91" s="34"/>
      <c r="H91" s="34"/>
      <c r="I91" s="107" t="s">
        <v>28</v>
      </c>
      <c r="J91" s="31" t="str">
        <f>E21</f>
        <v>Ing. Rastislav Ivanka a Ľudmila Tomášová</v>
      </c>
      <c r="K91" s="34"/>
      <c r="L91" s="37"/>
    </row>
    <row r="92" spans="2:47" s="1" customFormat="1" ht="15.2" customHeight="1">
      <c r="B92" s="33"/>
      <c r="C92" s="28" t="s">
        <v>26</v>
      </c>
      <c r="D92" s="34"/>
      <c r="E92" s="34"/>
      <c r="F92" s="26" t="str">
        <f>IF(E18="","",E18)</f>
        <v>Vyplň údaj</v>
      </c>
      <c r="G92" s="34"/>
      <c r="H92" s="34"/>
      <c r="I92" s="107" t="s">
        <v>32</v>
      </c>
      <c r="J92" s="31" t="str">
        <f>E24</f>
        <v>Ľudmila Tomášová</v>
      </c>
      <c r="K92" s="34"/>
      <c r="L92" s="37"/>
    </row>
    <row r="93" spans="2:47" s="1" customFormat="1" ht="10.35" customHeight="1">
      <c r="B93" s="33"/>
      <c r="C93" s="34"/>
      <c r="D93" s="34"/>
      <c r="E93" s="34"/>
      <c r="F93" s="34"/>
      <c r="G93" s="34"/>
      <c r="H93" s="34"/>
      <c r="I93" s="105"/>
      <c r="J93" s="34"/>
      <c r="K93" s="34"/>
      <c r="L93" s="37"/>
    </row>
    <row r="94" spans="2:47" s="1" customFormat="1" ht="29.25" customHeight="1">
      <c r="B94" s="33"/>
      <c r="C94" s="143" t="s">
        <v>89</v>
      </c>
      <c r="D94" s="144"/>
      <c r="E94" s="144"/>
      <c r="F94" s="144"/>
      <c r="G94" s="144"/>
      <c r="H94" s="144"/>
      <c r="I94" s="145"/>
      <c r="J94" s="146" t="s">
        <v>90</v>
      </c>
      <c r="K94" s="144"/>
      <c r="L94" s="37"/>
    </row>
    <row r="95" spans="2:47" s="1" customFormat="1" ht="10.35" customHeight="1">
      <c r="B95" s="33"/>
      <c r="C95" s="34"/>
      <c r="D95" s="34"/>
      <c r="E95" s="34"/>
      <c r="F95" s="34"/>
      <c r="G95" s="34"/>
      <c r="H95" s="34"/>
      <c r="I95" s="105"/>
      <c r="J95" s="34"/>
      <c r="K95" s="34"/>
      <c r="L95" s="37"/>
    </row>
    <row r="96" spans="2:47" s="1" customFormat="1" ht="22.9" customHeight="1">
      <c r="B96" s="33"/>
      <c r="C96" s="147" t="s">
        <v>91</v>
      </c>
      <c r="D96" s="34"/>
      <c r="E96" s="34"/>
      <c r="F96" s="34"/>
      <c r="G96" s="34"/>
      <c r="H96" s="34"/>
      <c r="I96" s="105"/>
      <c r="J96" s="78">
        <f>J147</f>
        <v>0</v>
      </c>
      <c r="K96" s="34"/>
      <c r="L96" s="37"/>
      <c r="AU96" s="16" t="s">
        <v>92</v>
      </c>
    </row>
    <row r="97" spans="2:12" s="8" customFormat="1" ht="24.95" customHeight="1">
      <c r="B97" s="148"/>
      <c r="C97" s="149"/>
      <c r="D97" s="150" t="s">
        <v>93</v>
      </c>
      <c r="E97" s="151"/>
      <c r="F97" s="151"/>
      <c r="G97" s="151"/>
      <c r="H97" s="151"/>
      <c r="I97" s="152"/>
      <c r="J97" s="153">
        <f>J148</f>
        <v>0</v>
      </c>
      <c r="K97" s="149"/>
      <c r="L97" s="154"/>
    </row>
    <row r="98" spans="2:12" s="9" customFormat="1" ht="19.899999999999999" customHeight="1">
      <c r="B98" s="155"/>
      <c r="C98" s="156"/>
      <c r="D98" s="157" t="s">
        <v>94</v>
      </c>
      <c r="E98" s="158"/>
      <c r="F98" s="158"/>
      <c r="G98" s="158"/>
      <c r="H98" s="158"/>
      <c r="I98" s="159"/>
      <c r="J98" s="160">
        <f>J149</f>
        <v>0</v>
      </c>
      <c r="K98" s="156"/>
      <c r="L98" s="161"/>
    </row>
    <row r="99" spans="2:12" s="9" customFormat="1" ht="19.899999999999999" customHeight="1">
      <c r="B99" s="155"/>
      <c r="C99" s="156"/>
      <c r="D99" s="157" t="s">
        <v>95</v>
      </c>
      <c r="E99" s="158"/>
      <c r="F99" s="158"/>
      <c r="G99" s="158"/>
      <c r="H99" s="158"/>
      <c r="I99" s="159"/>
      <c r="J99" s="160">
        <f>J196</f>
        <v>0</v>
      </c>
      <c r="K99" s="156"/>
      <c r="L99" s="161"/>
    </row>
    <row r="100" spans="2:12" s="9" customFormat="1" ht="19.899999999999999" customHeight="1">
      <c r="B100" s="155"/>
      <c r="C100" s="156"/>
      <c r="D100" s="157" t="s">
        <v>96</v>
      </c>
      <c r="E100" s="158"/>
      <c r="F100" s="158"/>
      <c r="G100" s="158"/>
      <c r="H100" s="158"/>
      <c r="I100" s="159"/>
      <c r="J100" s="160">
        <f>J210</f>
        <v>0</v>
      </c>
      <c r="K100" s="156"/>
      <c r="L100" s="161"/>
    </row>
    <row r="101" spans="2:12" s="9" customFormat="1" ht="19.899999999999999" customHeight="1">
      <c r="B101" s="155"/>
      <c r="C101" s="156"/>
      <c r="D101" s="157" t="s">
        <v>97</v>
      </c>
      <c r="E101" s="158"/>
      <c r="F101" s="158"/>
      <c r="G101" s="158"/>
      <c r="H101" s="158"/>
      <c r="I101" s="159"/>
      <c r="J101" s="160">
        <f>J222</f>
        <v>0</v>
      </c>
      <c r="K101" s="156"/>
      <c r="L101" s="161"/>
    </row>
    <row r="102" spans="2:12" s="9" customFormat="1" ht="19.899999999999999" customHeight="1">
      <c r="B102" s="155"/>
      <c r="C102" s="156"/>
      <c r="D102" s="157" t="s">
        <v>98</v>
      </c>
      <c r="E102" s="158"/>
      <c r="F102" s="158"/>
      <c r="G102" s="158"/>
      <c r="H102" s="158"/>
      <c r="I102" s="159"/>
      <c r="J102" s="160">
        <f>J276</f>
        <v>0</v>
      </c>
      <c r="K102" s="156"/>
      <c r="L102" s="161"/>
    </row>
    <row r="103" spans="2:12" s="9" customFormat="1" ht="19.899999999999999" customHeight="1">
      <c r="B103" s="155"/>
      <c r="C103" s="156"/>
      <c r="D103" s="157" t="s">
        <v>99</v>
      </c>
      <c r="E103" s="158"/>
      <c r="F103" s="158"/>
      <c r="G103" s="158"/>
      <c r="H103" s="158"/>
      <c r="I103" s="159"/>
      <c r="J103" s="160">
        <f>J329</f>
        <v>0</v>
      </c>
      <c r="K103" s="156"/>
      <c r="L103" s="161"/>
    </row>
    <row r="104" spans="2:12" s="8" customFormat="1" ht="24.95" customHeight="1">
      <c r="B104" s="148"/>
      <c r="C104" s="149"/>
      <c r="D104" s="150" t="s">
        <v>100</v>
      </c>
      <c r="E104" s="151"/>
      <c r="F104" s="151"/>
      <c r="G104" s="151"/>
      <c r="H104" s="151"/>
      <c r="I104" s="152"/>
      <c r="J104" s="153">
        <f>J331</f>
        <v>0</v>
      </c>
      <c r="K104" s="149"/>
      <c r="L104" s="154"/>
    </row>
    <row r="105" spans="2:12" s="9" customFormat="1" ht="19.899999999999999" customHeight="1">
      <c r="B105" s="155"/>
      <c r="C105" s="156"/>
      <c r="D105" s="157" t="s">
        <v>101</v>
      </c>
      <c r="E105" s="158"/>
      <c r="F105" s="158"/>
      <c r="G105" s="158"/>
      <c r="H105" s="158"/>
      <c r="I105" s="159"/>
      <c r="J105" s="160">
        <f>J332</f>
        <v>0</v>
      </c>
      <c r="K105" s="156"/>
      <c r="L105" s="161"/>
    </row>
    <row r="106" spans="2:12" s="9" customFormat="1" ht="19.899999999999999" customHeight="1">
      <c r="B106" s="155"/>
      <c r="C106" s="156"/>
      <c r="D106" s="157" t="s">
        <v>102</v>
      </c>
      <c r="E106" s="158"/>
      <c r="F106" s="158"/>
      <c r="G106" s="158"/>
      <c r="H106" s="158"/>
      <c r="I106" s="159"/>
      <c r="J106" s="160">
        <f>J349</f>
        <v>0</v>
      </c>
      <c r="K106" s="156"/>
      <c r="L106" s="161"/>
    </row>
    <row r="107" spans="2:12" s="9" customFormat="1" ht="19.899999999999999" customHeight="1">
      <c r="B107" s="155"/>
      <c r="C107" s="156"/>
      <c r="D107" s="157" t="s">
        <v>103</v>
      </c>
      <c r="E107" s="158"/>
      <c r="F107" s="158"/>
      <c r="G107" s="158"/>
      <c r="H107" s="158"/>
      <c r="I107" s="159"/>
      <c r="J107" s="160">
        <f>J351</f>
        <v>0</v>
      </c>
      <c r="K107" s="156"/>
      <c r="L107" s="161"/>
    </row>
    <row r="108" spans="2:12" s="9" customFormat="1" ht="19.899999999999999" customHeight="1">
      <c r="B108" s="155"/>
      <c r="C108" s="156"/>
      <c r="D108" s="157" t="s">
        <v>104</v>
      </c>
      <c r="E108" s="158"/>
      <c r="F108" s="158"/>
      <c r="G108" s="158"/>
      <c r="H108" s="158"/>
      <c r="I108" s="159"/>
      <c r="J108" s="160">
        <f>J353</f>
        <v>0</v>
      </c>
      <c r="K108" s="156"/>
      <c r="L108" s="161"/>
    </row>
    <row r="109" spans="2:12" s="9" customFormat="1" ht="19.899999999999999" customHeight="1">
      <c r="B109" s="155"/>
      <c r="C109" s="156"/>
      <c r="D109" s="157" t="s">
        <v>105</v>
      </c>
      <c r="E109" s="158"/>
      <c r="F109" s="158"/>
      <c r="G109" s="158"/>
      <c r="H109" s="158"/>
      <c r="I109" s="159"/>
      <c r="J109" s="160">
        <f>J368</f>
        <v>0</v>
      </c>
      <c r="K109" s="156"/>
      <c r="L109" s="161"/>
    </row>
    <row r="110" spans="2:12" s="9" customFormat="1" ht="19.899999999999999" customHeight="1">
      <c r="B110" s="155"/>
      <c r="C110" s="156"/>
      <c r="D110" s="157" t="s">
        <v>106</v>
      </c>
      <c r="E110" s="158"/>
      <c r="F110" s="158"/>
      <c r="G110" s="158"/>
      <c r="H110" s="158"/>
      <c r="I110" s="159"/>
      <c r="J110" s="160">
        <f>J396</f>
        <v>0</v>
      </c>
      <c r="K110" s="156"/>
      <c r="L110" s="161"/>
    </row>
    <row r="111" spans="2:12" s="9" customFormat="1" ht="19.899999999999999" customHeight="1">
      <c r="B111" s="155"/>
      <c r="C111" s="156"/>
      <c r="D111" s="157" t="s">
        <v>107</v>
      </c>
      <c r="E111" s="158"/>
      <c r="F111" s="158"/>
      <c r="G111" s="158"/>
      <c r="H111" s="158"/>
      <c r="I111" s="159"/>
      <c r="J111" s="160">
        <f>J404</f>
        <v>0</v>
      </c>
      <c r="K111" s="156"/>
      <c r="L111" s="161"/>
    </row>
    <row r="112" spans="2:12" s="9" customFormat="1" ht="19.899999999999999" customHeight="1">
      <c r="B112" s="155"/>
      <c r="C112" s="156"/>
      <c r="D112" s="157" t="s">
        <v>108</v>
      </c>
      <c r="E112" s="158"/>
      <c r="F112" s="158"/>
      <c r="G112" s="158"/>
      <c r="H112" s="158"/>
      <c r="I112" s="159"/>
      <c r="J112" s="160">
        <f>J415</f>
        <v>0</v>
      </c>
      <c r="K112" s="156"/>
      <c r="L112" s="161"/>
    </row>
    <row r="113" spans="2:65" s="9" customFormat="1" ht="19.899999999999999" customHeight="1">
      <c r="B113" s="155"/>
      <c r="C113" s="156"/>
      <c r="D113" s="157" t="s">
        <v>109</v>
      </c>
      <c r="E113" s="158"/>
      <c r="F113" s="158"/>
      <c r="G113" s="158"/>
      <c r="H113" s="158"/>
      <c r="I113" s="159"/>
      <c r="J113" s="160">
        <f>J437</f>
        <v>0</v>
      </c>
      <c r="K113" s="156"/>
      <c r="L113" s="161"/>
    </row>
    <row r="114" spans="2:65" s="9" customFormat="1" ht="19.899999999999999" customHeight="1">
      <c r="B114" s="155"/>
      <c r="C114" s="156"/>
      <c r="D114" s="157" t="s">
        <v>110</v>
      </c>
      <c r="E114" s="158"/>
      <c r="F114" s="158"/>
      <c r="G114" s="158"/>
      <c r="H114" s="158"/>
      <c r="I114" s="159"/>
      <c r="J114" s="160">
        <f>J448</f>
        <v>0</v>
      </c>
      <c r="K114" s="156"/>
      <c r="L114" s="161"/>
    </row>
    <row r="115" spans="2:65" s="9" customFormat="1" ht="19.899999999999999" customHeight="1">
      <c r="B115" s="155"/>
      <c r="C115" s="156"/>
      <c r="D115" s="157" t="s">
        <v>111</v>
      </c>
      <c r="E115" s="158"/>
      <c r="F115" s="158"/>
      <c r="G115" s="158"/>
      <c r="H115" s="158"/>
      <c r="I115" s="159"/>
      <c r="J115" s="160">
        <f>J454</f>
        <v>0</v>
      </c>
      <c r="K115" s="156"/>
      <c r="L115" s="161"/>
    </row>
    <row r="116" spans="2:65" s="8" customFormat="1" ht="24.95" customHeight="1">
      <c r="B116" s="148"/>
      <c r="C116" s="149"/>
      <c r="D116" s="150" t="s">
        <v>112</v>
      </c>
      <c r="E116" s="151"/>
      <c r="F116" s="151"/>
      <c r="G116" s="151"/>
      <c r="H116" s="151"/>
      <c r="I116" s="152"/>
      <c r="J116" s="153">
        <f>J469</f>
        <v>0</v>
      </c>
      <c r="K116" s="149"/>
      <c r="L116" s="154"/>
    </row>
    <row r="117" spans="2:65" s="9" customFormat="1" ht="19.899999999999999" customHeight="1">
      <c r="B117" s="155"/>
      <c r="C117" s="156"/>
      <c r="D117" s="157" t="s">
        <v>113</v>
      </c>
      <c r="E117" s="158"/>
      <c r="F117" s="158"/>
      <c r="G117" s="158"/>
      <c r="H117" s="158"/>
      <c r="I117" s="159"/>
      <c r="J117" s="160">
        <f>J470</f>
        <v>0</v>
      </c>
      <c r="K117" s="156"/>
      <c r="L117" s="161"/>
    </row>
    <row r="118" spans="2:65" s="1" customFormat="1" ht="21.75" customHeight="1">
      <c r="B118" s="33"/>
      <c r="C118" s="34"/>
      <c r="D118" s="34"/>
      <c r="E118" s="34"/>
      <c r="F118" s="34"/>
      <c r="G118" s="34"/>
      <c r="H118" s="34"/>
      <c r="I118" s="105"/>
      <c r="J118" s="34"/>
      <c r="K118" s="34"/>
      <c r="L118" s="37"/>
    </row>
    <row r="119" spans="2:65" s="1" customFormat="1" ht="6.95" customHeight="1">
      <c r="B119" s="33"/>
      <c r="C119" s="34"/>
      <c r="D119" s="34"/>
      <c r="E119" s="34"/>
      <c r="F119" s="34"/>
      <c r="G119" s="34"/>
      <c r="H119" s="34"/>
      <c r="I119" s="105"/>
      <c r="J119" s="34"/>
      <c r="K119" s="34"/>
      <c r="L119" s="37"/>
    </row>
    <row r="120" spans="2:65" s="1" customFormat="1" ht="29.25" customHeight="1">
      <c r="B120" s="33"/>
      <c r="C120" s="147" t="s">
        <v>114</v>
      </c>
      <c r="D120" s="34"/>
      <c r="E120" s="34"/>
      <c r="F120" s="34"/>
      <c r="G120" s="34"/>
      <c r="H120" s="34"/>
      <c r="I120" s="105"/>
      <c r="J120" s="162">
        <f>ROUND(J121 + J122 + J123 + J124 + J125 + J126,2)</f>
        <v>0</v>
      </c>
      <c r="K120" s="34"/>
      <c r="L120" s="37"/>
      <c r="N120" s="163" t="s">
        <v>39</v>
      </c>
    </row>
    <row r="121" spans="2:65" s="1" customFormat="1" ht="18" customHeight="1">
      <c r="B121" s="33"/>
      <c r="C121" s="34"/>
      <c r="D121" s="300" t="s">
        <v>115</v>
      </c>
      <c r="E121" s="301"/>
      <c r="F121" s="301"/>
      <c r="G121" s="34"/>
      <c r="H121" s="34"/>
      <c r="I121" s="105"/>
      <c r="J121" s="165">
        <v>0</v>
      </c>
      <c r="K121" s="34"/>
      <c r="L121" s="166"/>
      <c r="M121" s="105"/>
      <c r="N121" s="167" t="s">
        <v>41</v>
      </c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  <c r="AA121" s="105"/>
      <c r="AB121" s="105"/>
      <c r="AC121" s="105"/>
      <c r="AD121" s="105"/>
      <c r="AE121" s="105"/>
      <c r="AF121" s="105"/>
      <c r="AG121" s="105"/>
      <c r="AH121" s="105"/>
      <c r="AI121" s="105"/>
      <c r="AJ121" s="105"/>
      <c r="AK121" s="105"/>
      <c r="AL121" s="105"/>
      <c r="AM121" s="105"/>
      <c r="AN121" s="105"/>
      <c r="AO121" s="105"/>
      <c r="AP121" s="105"/>
      <c r="AQ121" s="105"/>
      <c r="AR121" s="105"/>
      <c r="AS121" s="105"/>
      <c r="AT121" s="105"/>
      <c r="AU121" s="105"/>
      <c r="AV121" s="105"/>
      <c r="AW121" s="105"/>
      <c r="AX121" s="105"/>
      <c r="AY121" s="168" t="s">
        <v>116</v>
      </c>
      <c r="AZ121" s="105"/>
      <c r="BA121" s="105"/>
      <c r="BB121" s="105"/>
      <c r="BC121" s="105"/>
      <c r="BD121" s="105"/>
      <c r="BE121" s="169">
        <f t="shared" ref="BE121:BE126" si="0">IF(N121="základná",J121,0)</f>
        <v>0</v>
      </c>
      <c r="BF121" s="169">
        <f t="shared" ref="BF121:BF126" si="1">IF(N121="znížená",J121,0)</f>
        <v>0</v>
      </c>
      <c r="BG121" s="169">
        <f t="shared" ref="BG121:BG126" si="2">IF(N121="zákl. prenesená",J121,0)</f>
        <v>0</v>
      </c>
      <c r="BH121" s="169">
        <f t="shared" ref="BH121:BH126" si="3">IF(N121="zníž. prenesená",J121,0)</f>
        <v>0</v>
      </c>
      <c r="BI121" s="169">
        <f t="shared" ref="BI121:BI126" si="4">IF(N121="nulová",J121,0)</f>
        <v>0</v>
      </c>
      <c r="BJ121" s="168" t="s">
        <v>117</v>
      </c>
      <c r="BK121" s="105"/>
      <c r="BL121" s="105"/>
      <c r="BM121" s="105"/>
    </row>
    <row r="122" spans="2:65" s="1" customFormat="1" ht="18" customHeight="1">
      <c r="B122" s="33"/>
      <c r="C122" s="34"/>
      <c r="D122" s="300" t="s">
        <v>118</v>
      </c>
      <c r="E122" s="301"/>
      <c r="F122" s="301"/>
      <c r="G122" s="34"/>
      <c r="H122" s="34"/>
      <c r="I122" s="105"/>
      <c r="J122" s="165">
        <v>0</v>
      </c>
      <c r="K122" s="34"/>
      <c r="L122" s="166"/>
      <c r="M122" s="105"/>
      <c r="N122" s="167" t="s">
        <v>41</v>
      </c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  <c r="AA122" s="105"/>
      <c r="AB122" s="105"/>
      <c r="AC122" s="105"/>
      <c r="AD122" s="105"/>
      <c r="AE122" s="105"/>
      <c r="AF122" s="105"/>
      <c r="AG122" s="105"/>
      <c r="AH122" s="105"/>
      <c r="AI122" s="105"/>
      <c r="AJ122" s="105"/>
      <c r="AK122" s="105"/>
      <c r="AL122" s="105"/>
      <c r="AM122" s="105"/>
      <c r="AN122" s="105"/>
      <c r="AO122" s="105"/>
      <c r="AP122" s="105"/>
      <c r="AQ122" s="105"/>
      <c r="AR122" s="105"/>
      <c r="AS122" s="105"/>
      <c r="AT122" s="105"/>
      <c r="AU122" s="105"/>
      <c r="AV122" s="105"/>
      <c r="AW122" s="105"/>
      <c r="AX122" s="105"/>
      <c r="AY122" s="168" t="s">
        <v>116</v>
      </c>
      <c r="AZ122" s="105"/>
      <c r="BA122" s="105"/>
      <c r="BB122" s="105"/>
      <c r="BC122" s="105"/>
      <c r="BD122" s="105"/>
      <c r="BE122" s="169">
        <f t="shared" si="0"/>
        <v>0</v>
      </c>
      <c r="BF122" s="169">
        <f t="shared" si="1"/>
        <v>0</v>
      </c>
      <c r="BG122" s="169">
        <f t="shared" si="2"/>
        <v>0</v>
      </c>
      <c r="BH122" s="169">
        <f t="shared" si="3"/>
        <v>0</v>
      </c>
      <c r="BI122" s="169">
        <f t="shared" si="4"/>
        <v>0</v>
      </c>
      <c r="BJ122" s="168" t="s">
        <v>117</v>
      </c>
      <c r="BK122" s="105"/>
      <c r="BL122" s="105"/>
      <c r="BM122" s="105"/>
    </row>
    <row r="123" spans="2:65" s="1" customFormat="1" ht="18" customHeight="1">
      <c r="B123" s="33"/>
      <c r="C123" s="34"/>
      <c r="D123" s="300" t="s">
        <v>119</v>
      </c>
      <c r="E123" s="301"/>
      <c r="F123" s="301"/>
      <c r="G123" s="34"/>
      <c r="H123" s="34"/>
      <c r="I123" s="105"/>
      <c r="J123" s="165">
        <v>0</v>
      </c>
      <c r="K123" s="34"/>
      <c r="L123" s="166"/>
      <c r="M123" s="105"/>
      <c r="N123" s="167" t="s">
        <v>41</v>
      </c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  <c r="AA123" s="105"/>
      <c r="AB123" s="105"/>
      <c r="AC123" s="105"/>
      <c r="AD123" s="105"/>
      <c r="AE123" s="105"/>
      <c r="AF123" s="105"/>
      <c r="AG123" s="105"/>
      <c r="AH123" s="105"/>
      <c r="AI123" s="105"/>
      <c r="AJ123" s="105"/>
      <c r="AK123" s="105"/>
      <c r="AL123" s="105"/>
      <c r="AM123" s="105"/>
      <c r="AN123" s="105"/>
      <c r="AO123" s="105"/>
      <c r="AP123" s="105"/>
      <c r="AQ123" s="105"/>
      <c r="AR123" s="105"/>
      <c r="AS123" s="105"/>
      <c r="AT123" s="105"/>
      <c r="AU123" s="105"/>
      <c r="AV123" s="105"/>
      <c r="AW123" s="105"/>
      <c r="AX123" s="105"/>
      <c r="AY123" s="168" t="s">
        <v>116</v>
      </c>
      <c r="AZ123" s="105"/>
      <c r="BA123" s="105"/>
      <c r="BB123" s="105"/>
      <c r="BC123" s="105"/>
      <c r="BD123" s="105"/>
      <c r="BE123" s="169">
        <f t="shared" si="0"/>
        <v>0</v>
      </c>
      <c r="BF123" s="169">
        <f t="shared" si="1"/>
        <v>0</v>
      </c>
      <c r="BG123" s="169">
        <f t="shared" si="2"/>
        <v>0</v>
      </c>
      <c r="BH123" s="169">
        <f t="shared" si="3"/>
        <v>0</v>
      </c>
      <c r="BI123" s="169">
        <f t="shared" si="4"/>
        <v>0</v>
      </c>
      <c r="BJ123" s="168" t="s">
        <v>117</v>
      </c>
      <c r="BK123" s="105"/>
      <c r="BL123" s="105"/>
      <c r="BM123" s="105"/>
    </row>
    <row r="124" spans="2:65" s="1" customFormat="1" ht="18" customHeight="1">
      <c r="B124" s="33"/>
      <c r="C124" s="34"/>
      <c r="D124" s="300" t="s">
        <v>120</v>
      </c>
      <c r="E124" s="301"/>
      <c r="F124" s="301"/>
      <c r="G124" s="34"/>
      <c r="H124" s="34"/>
      <c r="I124" s="105"/>
      <c r="J124" s="165">
        <v>0</v>
      </c>
      <c r="K124" s="34"/>
      <c r="L124" s="166"/>
      <c r="M124" s="105"/>
      <c r="N124" s="167" t="s">
        <v>41</v>
      </c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  <c r="AA124" s="105"/>
      <c r="AB124" s="105"/>
      <c r="AC124" s="105"/>
      <c r="AD124" s="105"/>
      <c r="AE124" s="105"/>
      <c r="AF124" s="105"/>
      <c r="AG124" s="105"/>
      <c r="AH124" s="105"/>
      <c r="AI124" s="105"/>
      <c r="AJ124" s="105"/>
      <c r="AK124" s="105"/>
      <c r="AL124" s="105"/>
      <c r="AM124" s="105"/>
      <c r="AN124" s="105"/>
      <c r="AO124" s="105"/>
      <c r="AP124" s="105"/>
      <c r="AQ124" s="105"/>
      <c r="AR124" s="105"/>
      <c r="AS124" s="105"/>
      <c r="AT124" s="105"/>
      <c r="AU124" s="105"/>
      <c r="AV124" s="105"/>
      <c r="AW124" s="105"/>
      <c r="AX124" s="105"/>
      <c r="AY124" s="168" t="s">
        <v>116</v>
      </c>
      <c r="AZ124" s="105"/>
      <c r="BA124" s="105"/>
      <c r="BB124" s="105"/>
      <c r="BC124" s="105"/>
      <c r="BD124" s="105"/>
      <c r="BE124" s="169">
        <f t="shared" si="0"/>
        <v>0</v>
      </c>
      <c r="BF124" s="169">
        <f t="shared" si="1"/>
        <v>0</v>
      </c>
      <c r="BG124" s="169">
        <f t="shared" si="2"/>
        <v>0</v>
      </c>
      <c r="BH124" s="169">
        <f t="shared" si="3"/>
        <v>0</v>
      </c>
      <c r="BI124" s="169">
        <f t="shared" si="4"/>
        <v>0</v>
      </c>
      <c r="BJ124" s="168" t="s">
        <v>117</v>
      </c>
      <c r="BK124" s="105"/>
      <c r="BL124" s="105"/>
      <c r="BM124" s="105"/>
    </row>
    <row r="125" spans="2:65" s="1" customFormat="1" ht="18" customHeight="1">
      <c r="B125" s="33"/>
      <c r="C125" s="34"/>
      <c r="D125" s="300" t="s">
        <v>121</v>
      </c>
      <c r="E125" s="301"/>
      <c r="F125" s="301"/>
      <c r="G125" s="34"/>
      <c r="H125" s="34"/>
      <c r="I125" s="105"/>
      <c r="J125" s="165">
        <v>0</v>
      </c>
      <c r="K125" s="34"/>
      <c r="L125" s="166"/>
      <c r="M125" s="105"/>
      <c r="N125" s="167" t="s">
        <v>41</v>
      </c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  <c r="AA125" s="105"/>
      <c r="AB125" s="105"/>
      <c r="AC125" s="105"/>
      <c r="AD125" s="105"/>
      <c r="AE125" s="105"/>
      <c r="AF125" s="105"/>
      <c r="AG125" s="105"/>
      <c r="AH125" s="105"/>
      <c r="AI125" s="105"/>
      <c r="AJ125" s="105"/>
      <c r="AK125" s="105"/>
      <c r="AL125" s="105"/>
      <c r="AM125" s="105"/>
      <c r="AN125" s="105"/>
      <c r="AO125" s="105"/>
      <c r="AP125" s="105"/>
      <c r="AQ125" s="105"/>
      <c r="AR125" s="105"/>
      <c r="AS125" s="105"/>
      <c r="AT125" s="105"/>
      <c r="AU125" s="105"/>
      <c r="AV125" s="105"/>
      <c r="AW125" s="105"/>
      <c r="AX125" s="105"/>
      <c r="AY125" s="168" t="s">
        <v>116</v>
      </c>
      <c r="AZ125" s="105"/>
      <c r="BA125" s="105"/>
      <c r="BB125" s="105"/>
      <c r="BC125" s="105"/>
      <c r="BD125" s="105"/>
      <c r="BE125" s="169">
        <f t="shared" si="0"/>
        <v>0</v>
      </c>
      <c r="BF125" s="169">
        <f t="shared" si="1"/>
        <v>0</v>
      </c>
      <c r="BG125" s="169">
        <f t="shared" si="2"/>
        <v>0</v>
      </c>
      <c r="BH125" s="169">
        <f t="shared" si="3"/>
        <v>0</v>
      </c>
      <c r="BI125" s="169">
        <f t="shared" si="4"/>
        <v>0</v>
      </c>
      <c r="BJ125" s="168" t="s">
        <v>117</v>
      </c>
      <c r="BK125" s="105"/>
      <c r="BL125" s="105"/>
      <c r="BM125" s="105"/>
    </row>
    <row r="126" spans="2:65" s="1" customFormat="1" ht="18" customHeight="1">
      <c r="B126" s="33"/>
      <c r="C126" s="34"/>
      <c r="D126" s="164" t="s">
        <v>122</v>
      </c>
      <c r="E126" s="34"/>
      <c r="F126" s="34"/>
      <c r="G126" s="34"/>
      <c r="H126" s="34"/>
      <c r="I126" s="105"/>
      <c r="J126" s="165">
        <f>ROUND(J30*T126,2)</f>
        <v>0</v>
      </c>
      <c r="K126" s="34"/>
      <c r="L126" s="166"/>
      <c r="M126" s="105"/>
      <c r="N126" s="167" t="s">
        <v>41</v>
      </c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5"/>
      <c r="AA126" s="105"/>
      <c r="AB126" s="105"/>
      <c r="AC126" s="105"/>
      <c r="AD126" s="105"/>
      <c r="AE126" s="105"/>
      <c r="AF126" s="105"/>
      <c r="AG126" s="105"/>
      <c r="AH126" s="105"/>
      <c r="AI126" s="105"/>
      <c r="AJ126" s="105"/>
      <c r="AK126" s="105"/>
      <c r="AL126" s="105"/>
      <c r="AM126" s="105"/>
      <c r="AN126" s="105"/>
      <c r="AO126" s="105"/>
      <c r="AP126" s="105"/>
      <c r="AQ126" s="105"/>
      <c r="AR126" s="105"/>
      <c r="AS126" s="105"/>
      <c r="AT126" s="105"/>
      <c r="AU126" s="105"/>
      <c r="AV126" s="105"/>
      <c r="AW126" s="105"/>
      <c r="AX126" s="105"/>
      <c r="AY126" s="168" t="s">
        <v>123</v>
      </c>
      <c r="AZ126" s="105"/>
      <c r="BA126" s="105"/>
      <c r="BB126" s="105"/>
      <c r="BC126" s="105"/>
      <c r="BD126" s="105"/>
      <c r="BE126" s="169">
        <f t="shared" si="0"/>
        <v>0</v>
      </c>
      <c r="BF126" s="169">
        <f t="shared" si="1"/>
        <v>0</v>
      </c>
      <c r="BG126" s="169">
        <f t="shared" si="2"/>
        <v>0</v>
      </c>
      <c r="BH126" s="169">
        <f t="shared" si="3"/>
        <v>0</v>
      </c>
      <c r="BI126" s="169">
        <f t="shared" si="4"/>
        <v>0</v>
      </c>
      <c r="BJ126" s="168" t="s">
        <v>117</v>
      </c>
      <c r="BK126" s="105"/>
      <c r="BL126" s="105"/>
      <c r="BM126" s="105"/>
    </row>
    <row r="127" spans="2:65" s="1" customFormat="1">
      <c r="B127" s="33"/>
      <c r="C127" s="34"/>
      <c r="D127" s="34"/>
      <c r="E127" s="34"/>
      <c r="F127" s="34"/>
      <c r="G127" s="34"/>
      <c r="H127" s="34"/>
      <c r="I127" s="105"/>
      <c r="J127" s="34"/>
      <c r="K127" s="34"/>
      <c r="L127" s="37"/>
    </row>
    <row r="128" spans="2:65" s="1" customFormat="1" ht="29.25" customHeight="1">
      <c r="B128" s="33"/>
      <c r="C128" s="170" t="s">
        <v>124</v>
      </c>
      <c r="D128" s="144"/>
      <c r="E128" s="144"/>
      <c r="F128" s="144"/>
      <c r="G128" s="144"/>
      <c r="H128" s="144"/>
      <c r="I128" s="145"/>
      <c r="J128" s="171">
        <f>ROUND(J96+J120,2)</f>
        <v>0</v>
      </c>
      <c r="K128" s="144"/>
      <c r="L128" s="37"/>
    </row>
    <row r="129" spans="2:12" s="1" customFormat="1" ht="6.95" customHeight="1">
      <c r="B129" s="48"/>
      <c r="C129" s="49"/>
      <c r="D129" s="49"/>
      <c r="E129" s="49"/>
      <c r="F129" s="49"/>
      <c r="G129" s="49"/>
      <c r="H129" s="49"/>
      <c r="I129" s="139"/>
      <c r="J129" s="49"/>
      <c r="K129" s="49"/>
      <c r="L129" s="37"/>
    </row>
    <row r="133" spans="2:12" s="1" customFormat="1" ht="6.95" customHeight="1">
      <c r="B133" s="50"/>
      <c r="C133" s="51"/>
      <c r="D133" s="51"/>
      <c r="E133" s="51"/>
      <c r="F133" s="51"/>
      <c r="G133" s="51"/>
      <c r="H133" s="51"/>
      <c r="I133" s="142"/>
      <c r="J133" s="51"/>
      <c r="K133" s="51"/>
      <c r="L133" s="37"/>
    </row>
    <row r="134" spans="2:12" s="1" customFormat="1" ht="24.95" customHeight="1">
      <c r="B134" s="33"/>
      <c r="C134" s="22" t="s">
        <v>125</v>
      </c>
      <c r="D134" s="34"/>
      <c r="E134" s="34"/>
      <c r="F134" s="34"/>
      <c r="G134" s="34"/>
      <c r="H134" s="34"/>
      <c r="I134" s="105"/>
      <c r="J134" s="34"/>
      <c r="K134" s="34"/>
      <c r="L134" s="37"/>
    </row>
    <row r="135" spans="2:12" s="1" customFormat="1" ht="6.95" customHeight="1">
      <c r="B135" s="33"/>
      <c r="C135" s="34"/>
      <c r="D135" s="34"/>
      <c r="E135" s="34"/>
      <c r="F135" s="34"/>
      <c r="G135" s="34"/>
      <c r="H135" s="34"/>
      <c r="I135" s="105"/>
      <c r="J135" s="34"/>
      <c r="K135" s="34"/>
      <c r="L135" s="37"/>
    </row>
    <row r="136" spans="2:12" s="1" customFormat="1" ht="12" customHeight="1">
      <c r="B136" s="33"/>
      <c r="C136" s="28" t="s">
        <v>14</v>
      </c>
      <c r="D136" s="34"/>
      <c r="E136" s="34"/>
      <c r="F136" s="34"/>
      <c r="G136" s="34"/>
      <c r="H136" s="34"/>
      <c r="I136" s="105"/>
      <c r="J136" s="34"/>
      <c r="K136" s="34"/>
      <c r="L136" s="37"/>
    </row>
    <row r="137" spans="2:12" s="1" customFormat="1" ht="16.5" customHeight="1">
      <c r="B137" s="33"/>
      <c r="C137" s="34"/>
      <c r="D137" s="34"/>
      <c r="E137" s="302" t="str">
        <f>E7</f>
        <v>Rekonštrukcia a vybavenie ZŠ Jašíka v Partizánskom</v>
      </c>
      <c r="F137" s="303"/>
      <c r="G137" s="303"/>
      <c r="H137" s="303"/>
      <c r="I137" s="105"/>
      <c r="J137" s="34"/>
      <c r="K137" s="34"/>
      <c r="L137" s="37"/>
    </row>
    <row r="138" spans="2:12" s="1" customFormat="1" ht="12" customHeight="1">
      <c r="B138" s="33"/>
      <c r="C138" s="28" t="s">
        <v>85</v>
      </c>
      <c r="D138" s="34"/>
      <c r="E138" s="34"/>
      <c r="F138" s="34"/>
      <c r="G138" s="34"/>
      <c r="H138" s="34"/>
      <c r="I138" s="105"/>
      <c r="J138" s="34"/>
      <c r="K138" s="34"/>
      <c r="L138" s="37"/>
    </row>
    <row r="139" spans="2:12" s="1" customFormat="1" ht="16.5" customHeight="1">
      <c r="B139" s="33"/>
      <c r="C139" s="34"/>
      <c r="D139" s="34"/>
      <c r="E139" s="278" t="str">
        <f>E9</f>
        <v>Stavebné úpravy vnútorných priestorov jedállni</v>
      </c>
      <c r="F139" s="304"/>
      <c r="G139" s="304"/>
      <c r="H139" s="304"/>
      <c r="I139" s="105"/>
      <c r="J139" s="34"/>
      <c r="K139" s="34"/>
      <c r="L139" s="37"/>
    </row>
    <row r="140" spans="2:12" s="1" customFormat="1" ht="6.95" customHeight="1">
      <c r="B140" s="33"/>
      <c r="C140" s="34"/>
      <c r="D140" s="34"/>
      <c r="E140" s="34"/>
      <c r="F140" s="34"/>
      <c r="G140" s="34"/>
      <c r="H140" s="34"/>
      <c r="I140" s="105"/>
      <c r="J140" s="34"/>
      <c r="K140" s="34"/>
      <c r="L140" s="37"/>
    </row>
    <row r="141" spans="2:12" s="1" customFormat="1" ht="12" customHeight="1">
      <c r="B141" s="33"/>
      <c r="C141" s="28" t="s">
        <v>18</v>
      </c>
      <c r="D141" s="34"/>
      <c r="E141" s="34"/>
      <c r="F141" s="26" t="str">
        <f>F12</f>
        <v xml:space="preserve"> </v>
      </c>
      <c r="G141" s="34"/>
      <c r="H141" s="34"/>
      <c r="I141" s="107" t="s">
        <v>20</v>
      </c>
      <c r="J141" s="60" t="str">
        <f>IF(J12="","",J12)</f>
        <v>27. 6. 2019</v>
      </c>
      <c r="K141" s="34"/>
      <c r="L141" s="37"/>
    </row>
    <row r="142" spans="2:12" s="1" customFormat="1" ht="6.95" customHeight="1">
      <c r="B142" s="33"/>
      <c r="C142" s="34"/>
      <c r="D142" s="34"/>
      <c r="E142" s="34"/>
      <c r="F142" s="34"/>
      <c r="G142" s="34"/>
      <c r="H142" s="34"/>
      <c r="I142" s="105"/>
      <c r="J142" s="34"/>
      <c r="K142" s="34"/>
      <c r="L142" s="37"/>
    </row>
    <row r="143" spans="2:12" s="1" customFormat="1" ht="43.15" customHeight="1">
      <c r="B143" s="33"/>
      <c r="C143" s="28" t="s">
        <v>22</v>
      </c>
      <c r="D143" s="34"/>
      <c r="E143" s="34"/>
      <c r="F143" s="26" t="str">
        <f>E15</f>
        <v>ZŠ Rudolfa Jašíka</v>
      </c>
      <c r="G143" s="34"/>
      <c r="H143" s="34"/>
      <c r="I143" s="107" t="s">
        <v>28</v>
      </c>
      <c r="J143" s="31" t="str">
        <f>E21</f>
        <v>Ing. Rastislav Ivanka a Ľudmila Tomášová</v>
      </c>
      <c r="K143" s="34"/>
      <c r="L143" s="37"/>
    </row>
    <row r="144" spans="2:12" s="1" customFormat="1" ht="15.2" customHeight="1">
      <c r="B144" s="33"/>
      <c r="C144" s="28" t="s">
        <v>26</v>
      </c>
      <c r="D144" s="34"/>
      <c r="E144" s="34"/>
      <c r="F144" s="26" t="str">
        <f>IF(E18="","",E18)</f>
        <v>Vyplň údaj</v>
      </c>
      <c r="G144" s="34"/>
      <c r="H144" s="34"/>
      <c r="I144" s="107" t="s">
        <v>32</v>
      </c>
      <c r="J144" s="31" t="str">
        <f>E24</f>
        <v>Ľudmila Tomášová</v>
      </c>
      <c r="K144" s="34"/>
      <c r="L144" s="37"/>
    </row>
    <row r="145" spans="2:65" s="1" customFormat="1" ht="10.35" customHeight="1">
      <c r="B145" s="33"/>
      <c r="C145" s="34"/>
      <c r="D145" s="34"/>
      <c r="E145" s="34"/>
      <c r="F145" s="34"/>
      <c r="G145" s="34"/>
      <c r="H145" s="34"/>
      <c r="I145" s="105"/>
      <c r="J145" s="34"/>
      <c r="K145" s="34"/>
      <c r="L145" s="37"/>
    </row>
    <row r="146" spans="2:65" s="10" customFormat="1" ht="29.25" customHeight="1">
      <c r="B146" s="172"/>
      <c r="C146" s="173" t="s">
        <v>126</v>
      </c>
      <c r="D146" s="174" t="s">
        <v>60</v>
      </c>
      <c r="E146" s="174" t="s">
        <v>56</v>
      </c>
      <c r="F146" s="174" t="s">
        <v>57</v>
      </c>
      <c r="G146" s="174" t="s">
        <v>127</v>
      </c>
      <c r="H146" s="174" t="s">
        <v>128</v>
      </c>
      <c r="I146" s="175" t="s">
        <v>129</v>
      </c>
      <c r="J146" s="176" t="s">
        <v>90</v>
      </c>
      <c r="K146" s="177" t="s">
        <v>130</v>
      </c>
      <c r="L146" s="178"/>
      <c r="M146" s="69" t="s">
        <v>1</v>
      </c>
      <c r="N146" s="70" t="s">
        <v>39</v>
      </c>
      <c r="O146" s="70" t="s">
        <v>131</v>
      </c>
      <c r="P146" s="70" t="s">
        <v>132</v>
      </c>
      <c r="Q146" s="70" t="s">
        <v>133</v>
      </c>
      <c r="R146" s="70" t="s">
        <v>134</v>
      </c>
      <c r="S146" s="70" t="s">
        <v>135</v>
      </c>
      <c r="T146" s="71" t="s">
        <v>136</v>
      </c>
    </row>
    <row r="147" spans="2:65" s="1" customFormat="1" ht="22.9" customHeight="1">
      <c r="B147" s="33"/>
      <c r="C147" s="76" t="s">
        <v>86</v>
      </c>
      <c r="D147" s="34"/>
      <c r="E147" s="34"/>
      <c r="F147" s="34"/>
      <c r="G147" s="34"/>
      <c r="H147" s="34"/>
      <c r="I147" s="105"/>
      <c r="J147" s="179">
        <f>BK147</f>
        <v>0</v>
      </c>
      <c r="K147" s="34"/>
      <c r="L147" s="37"/>
      <c r="M147" s="72"/>
      <c r="N147" s="73"/>
      <c r="O147" s="73"/>
      <c r="P147" s="180">
        <f>P148+P331+P469</f>
        <v>0</v>
      </c>
      <c r="Q147" s="73"/>
      <c r="R147" s="180">
        <f>R148+R331+R469</f>
        <v>0</v>
      </c>
      <c r="S147" s="73"/>
      <c r="T147" s="181">
        <f>T148+T331+T469</f>
        <v>0</v>
      </c>
      <c r="AT147" s="16" t="s">
        <v>74</v>
      </c>
      <c r="AU147" s="16" t="s">
        <v>92</v>
      </c>
      <c r="BK147" s="182">
        <f>BK148+BK331+BK469</f>
        <v>0</v>
      </c>
    </row>
    <row r="148" spans="2:65" s="11" customFormat="1" ht="25.9" customHeight="1">
      <c r="B148" s="183"/>
      <c r="C148" s="184"/>
      <c r="D148" s="185" t="s">
        <v>74</v>
      </c>
      <c r="E148" s="186" t="s">
        <v>137</v>
      </c>
      <c r="F148" s="186" t="s">
        <v>138</v>
      </c>
      <c r="G148" s="184"/>
      <c r="H148" s="184"/>
      <c r="I148" s="187"/>
      <c r="J148" s="188">
        <f>BK148</f>
        <v>0</v>
      </c>
      <c r="K148" s="184"/>
      <c r="L148" s="189"/>
      <c r="M148" s="190"/>
      <c r="N148" s="191"/>
      <c r="O148" s="191"/>
      <c r="P148" s="192">
        <f>P149+P196+P210+P222+P276+P329</f>
        <v>0</v>
      </c>
      <c r="Q148" s="191"/>
      <c r="R148" s="192">
        <f>R149+R196+R210+R222+R276+R329</f>
        <v>0</v>
      </c>
      <c r="S148" s="191"/>
      <c r="T148" s="193">
        <f>T149+T196+T210+T222+T276+T329</f>
        <v>0</v>
      </c>
      <c r="AR148" s="194" t="s">
        <v>80</v>
      </c>
      <c r="AT148" s="195" t="s">
        <v>74</v>
      </c>
      <c r="AU148" s="195" t="s">
        <v>75</v>
      </c>
      <c r="AY148" s="194" t="s">
        <v>139</v>
      </c>
      <c r="BK148" s="196">
        <f>BK149+BK196+BK210+BK222+BK276+BK329</f>
        <v>0</v>
      </c>
    </row>
    <row r="149" spans="2:65" s="11" customFormat="1" ht="22.9" customHeight="1">
      <c r="B149" s="183"/>
      <c r="C149" s="184"/>
      <c r="D149" s="185" t="s">
        <v>74</v>
      </c>
      <c r="E149" s="197" t="s">
        <v>140</v>
      </c>
      <c r="F149" s="197" t="s">
        <v>141</v>
      </c>
      <c r="G149" s="184"/>
      <c r="H149" s="184"/>
      <c r="I149" s="187"/>
      <c r="J149" s="198">
        <f>BK149</f>
        <v>0</v>
      </c>
      <c r="K149" s="184"/>
      <c r="L149" s="189"/>
      <c r="M149" s="190"/>
      <c r="N149" s="191"/>
      <c r="O149" s="191"/>
      <c r="P149" s="192">
        <f>SUM(P150:P195)</f>
        <v>0</v>
      </c>
      <c r="Q149" s="191"/>
      <c r="R149" s="192">
        <f>SUM(R150:R195)</f>
        <v>0</v>
      </c>
      <c r="S149" s="191"/>
      <c r="T149" s="193">
        <f>SUM(T150:T195)</f>
        <v>0</v>
      </c>
      <c r="AR149" s="194" t="s">
        <v>80</v>
      </c>
      <c r="AT149" s="195" t="s">
        <v>74</v>
      </c>
      <c r="AU149" s="195" t="s">
        <v>80</v>
      </c>
      <c r="AY149" s="194" t="s">
        <v>139</v>
      </c>
      <c r="BK149" s="196">
        <f>SUM(BK150:BK195)</f>
        <v>0</v>
      </c>
    </row>
    <row r="150" spans="2:65" s="1" customFormat="1" ht="24" customHeight="1">
      <c r="B150" s="33"/>
      <c r="C150" s="199" t="s">
        <v>80</v>
      </c>
      <c r="D150" s="199" t="s">
        <v>142</v>
      </c>
      <c r="E150" s="200" t="s">
        <v>143</v>
      </c>
      <c r="F150" s="201" t="s">
        <v>144</v>
      </c>
      <c r="G150" s="202" t="s">
        <v>145</v>
      </c>
      <c r="H150" s="203">
        <v>0.99199999999999999</v>
      </c>
      <c r="I150" s="204"/>
      <c r="J150" s="203">
        <f>ROUND(I150*H150,3)</f>
        <v>0</v>
      </c>
      <c r="K150" s="201" t="s">
        <v>1</v>
      </c>
      <c r="L150" s="37"/>
      <c r="M150" s="205" t="s">
        <v>1</v>
      </c>
      <c r="N150" s="206" t="s">
        <v>41</v>
      </c>
      <c r="O150" s="65"/>
      <c r="P150" s="207">
        <f>O150*H150</f>
        <v>0</v>
      </c>
      <c r="Q150" s="207">
        <v>0</v>
      </c>
      <c r="R150" s="207">
        <f>Q150*H150</f>
        <v>0</v>
      </c>
      <c r="S150" s="207">
        <v>0</v>
      </c>
      <c r="T150" s="208">
        <f>S150*H150</f>
        <v>0</v>
      </c>
      <c r="AR150" s="209" t="s">
        <v>146</v>
      </c>
      <c r="AT150" s="209" t="s">
        <v>142</v>
      </c>
      <c r="AU150" s="209" t="s">
        <v>117</v>
      </c>
      <c r="AY150" s="16" t="s">
        <v>139</v>
      </c>
      <c r="BE150" s="210">
        <f>IF(N150="základná",J150,0)</f>
        <v>0</v>
      </c>
      <c r="BF150" s="210">
        <f>IF(N150="znížená",J150,0)</f>
        <v>0</v>
      </c>
      <c r="BG150" s="210">
        <f>IF(N150="zákl. prenesená",J150,0)</f>
        <v>0</v>
      </c>
      <c r="BH150" s="210">
        <f>IF(N150="zníž. prenesená",J150,0)</f>
        <v>0</v>
      </c>
      <c r="BI150" s="210">
        <f>IF(N150="nulová",J150,0)</f>
        <v>0</v>
      </c>
      <c r="BJ150" s="16" t="s">
        <v>117</v>
      </c>
      <c r="BK150" s="211">
        <f>ROUND(I150*H150,3)</f>
        <v>0</v>
      </c>
      <c r="BL150" s="16" t="s">
        <v>146</v>
      </c>
      <c r="BM150" s="209" t="s">
        <v>117</v>
      </c>
    </row>
    <row r="151" spans="2:65" s="12" customFormat="1">
      <c r="B151" s="212"/>
      <c r="C151" s="213"/>
      <c r="D151" s="214" t="s">
        <v>147</v>
      </c>
      <c r="E151" s="215" t="s">
        <v>1</v>
      </c>
      <c r="F151" s="216" t="s">
        <v>148</v>
      </c>
      <c r="G151" s="213"/>
      <c r="H151" s="217">
        <v>0.99199999999999999</v>
      </c>
      <c r="I151" s="218"/>
      <c r="J151" s="213"/>
      <c r="K151" s="213"/>
      <c r="L151" s="219"/>
      <c r="M151" s="220"/>
      <c r="N151" s="221"/>
      <c r="O151" s="221"/>
      <c r="P151" s="221"/>
      <c r="Q151" s="221"/>
      <c r="R151" s="221"/>
      <c r="S151" s="221"/>
      <c r="T151" s="222"/>
      <c r="AT151" s="223" t="s">
        <v>147</v>
      </c>
      <c r="AU151" s="223" t="s">
        <v>117</v>
      </c>
      <c r="AV151" s="12" t="s">
        <v>117</v>
      </c>
      <c r="AW151" s="12" t="s">
        <v>30</v>
      </c>
      <c r="AX151" s="12" t="s">
        <v>75</v>
      </c>
      <c r="AY151" s="223" t="s">
        <v>139</v>
      </c>
    </row>
    <row r="152" spans="2:65" s="13" customFormat="1">
      <c r="B152" s="224"/>
      <c r="C152" s="225"/>
      <c r="D152" s="214" t="s">
        <v>147</v>
      </c>
      <c r="E152" s="226" t="s">
        <v>1</v>
      </c>
      <c r="F152" s="227" t="s">
        <v>149</v>
      </c>
      <c r="G152" s="225"/>
      <c r="H152" s="228">
        <v>0.99199999999999999</v>
      </c>
      <c r="I152" s="229"/>
      <c r="J152" s="225"/>
      <c r="K152" s="225"/>
      <c r="L152" s="230"/>
      <c r="M152" s="231"/>
      <c r="N152" s="232"/>
      <c r="O152" s="232"/>
      <c r="P152" s="232"/>
      <c r="Q152" s="232"/>
      <c r="R152" s="232"/>
      <c r="S152" s="232"/>
      <c r="T152" s="233"/>
      <c r="AT152" s="234" t="s">
        <v>147</v>
      </c>
      <c r="AU152" s="234" t="s">
        <v>117</v>
      </c>
      <c r="AV152" s="13" t="s">
        <v>146</v>
      </c>
      <c r="AW152" s="13" t="s">
        <v>30</v>
      </c>
      <c r="AX152" s="13" t="s">
        <v>80</v>
      </c>
      <c r="AY152" s="234" t="s">
        <v>139</v>
      </c>
    </row>
    <row r="153" spans="2:65" s="1" customFormat="1" ht="24" customHeight="1">
      <c r="B153" s="33"/>
      <c r="C153" s="199" t="s">
        <v>117</v>
      </c>
      <c r="D153" s="199" t="s">
        <v>142</v>
      </c>
      <c r="E153" s="200" t="s">
        <v>150</v>
      </c>
      <c r="F153" s="201" t="s">
        <v>151</v>
      </c>
      <c r="G153" s="202" t="s">
        <v>145</v>
      </c>
      <c r="H153" s="203">
        <v>2.109</v>
      </c>
      <c r="I153" s="204"/>
      <c r="J153" s="203">
        <f>ROUND(I153*H153,3)</f>
        <v>0</v>
      </c>
      <c r="K153" s="201" t="s">
        <v>1</v>
      </c>
      <c r="L153" s="37"/>
      <c r="M153" s="205" t="s">
        <v>1</v>
      </c>
      <c r="N153" s="206" t="s">
        <v>41</v>
      </c>
      <c r="O153" s="65"/>
      <c r="P153" s="207">
        <f>O153*H153</f>
        <v>0</v>
      </c>
      <c r="Q153" s="207">
        <v>0</v>
      </c>
      <c r="R153" s="207">
        <f>Q153*H153</f>
        <v>0</v>
      </c>
      <c r="S153" s="207">
        <v>0</v>
      </c>
      <c r="T153" s="208">
        <f>S153*H153</f>
        <v>0</v>
      </c>
      <c r="AR153" s="209" t="s">
        <v>146</v>
      </c>
      <c r="AT153" s="209" t="s">
        <v>142</v>
      </c>
      <c r="AU153" s="209" t="s">
        <v>117</v>
      </c>
      <c r="AY153" s="16" t="s">
        <v>139</v>
      </c>
      <c r="BE153" s="210">
        <f>IF(N153="základná",J153,0)</f>
        <v>0</v>
      </c>
      <c r="BF153" s="210">
        <f>IF(N153="znížená",J153,0)</f>
        <v>0</v>
      </c>
      <c r="BG153" s="210">
        <f>IF(N153="zákl. prenesená",J153,0)</f>
        <v>0</v>
      </c>
      <c r="BH153" s="210">
        <f>IF(N153="zníž. prenesená",J153,0)</f>
        <v>0</v>
      </c>
      <c r="BI153" s="210">
        <f>IF(N153="nulová",J153,0)</f>
        <v>0</v>
      </c>
      <c r="BJ153" s="16" t="s">
        <v>117</v>
      </c>
      <c r="BK153" s="211">
        <f>ROUND(I153*H153,3)</f>
        <v>0</v>
      </c>
      <c r="BL153" s="16" t="s">
        <v>146</v>
      </c>
      <c r="BM153" s="209" t="s">
        <v>146</v>
      </c>
    </row>
    <row r="154" spans="2:65" s="14" customFormat="1">
      <c r="B154" s="235"/>
      <c r="C154" s="236"/>
      <c r="D154" s="214" t="s">
        <v>147</v>
      </c>
      <c r="E154" s="237" t="s">
        <v>1</v>
      </c>
      <c r="F154" s="238" t="s">
        <v>152</v>
      </c>
      <c r="G154" s="236"/>
      <c r="H154" s="237" t="s">
        <v>1</v>
      </c>
      <c r="I154" s="239"/>
      <c r="J154" s="236"/>
      <c r="K154" s="236"/>
      <c r="L154" s="240"/>
      <c r="M154" s="241"/>
      <c r="N154" s="242"/>
      <c r="O154" s="242"/>
      <c r="P154" s="242"/>
      <c r="Q154" s="242"/>
      <c r="R154" s="242"/>
      <c r="S154" s="242"/>
      <c r="T154" s="243"/>
      <c r="AT154" s="244" t="s">
        <v>147</v>
      </c>
      <c r="AU154" s="244" t="s">
        <v>117</v>
      </c>
      <c r="AV154" s="14" t="s">
        <v>80</v>
      </c>
      <c r="AW154" s="14" t="s">
        <v>30</v>
      </c>
      <c r="AX154" s="14" t="s">
        <v>75</v>
      </c>
      <c r="AY154" s="244" t="s">
        <v>139</v>
      </c>
    </row>
    <row r="155" spans="2:65" s="12" customFormat="1">
      <c r="B155" s="212"/>
      <c r="C155" s="213"/>
      <c r="D155" s="214" t="s">
        <v>147</v>
      </c>
      <c r="E155" s="215" t="s">
        <v>1</v>
      </c>
      <c r="F155" s="216" t="s">
        <v>153</v>
      </c>
      <c r="G155" s="213"/>
      <c r="H155" s="217">
        <v>2.109</v>
      </c>
      <c r="I155" s="218"/>
      <c r="J155" s="213"/>
      <c r="K155" s="213"/>
      <c r="L155" s="219"/>
      <c r="M155" s="220"/>
      <c r="N155" s="221"/>
      <c r="O155" s="221"/>
      <c r="P155" s="221"/>
      <c r="Q155" s="221"/>
      <c r="R155" s="221"/>
      <c r="S155" s="221"/>
      <c r="T155" s="222"/>
      <c r="AT155" s="223" t="s">
        <v>147</v>
      </c>
      <c r="AU155" s="223" t="s">
        <v>117</v>
      </c>
      <c r="AV155" s="12" t="s">
        <v>117</v>
      </c>
      <c r="AW155" s="12" t="s">
        <v>30</v>
      </c>
      <c r="AX155" s="12" t="s">
        <v>75</v>
      </c>
      <c r="AY155" s="223" t="s">
        <v>139</v>
      </c>
    </row>
    <row r="156" spans="2:65" s="13" customFormat="1">
      <c r="B156" s="224"/>
      <c r="C156" s="225"/>
      <c r="D156" s="214" t="s">
        <v>147</v>
      </c>
      <c r="E156" s="226" t="s">
        <v>1</v>
      </c>
      <c r="F156" s="227" t="s">
        <v>149</v>
      </c>
      <c r="G156" s="225"/>
      <c r="H156" s="228">
        <v>2.109</v>
      </c>
      <c r="I156" s="229"/>
      <c r="J156" s="225"/>
      <c r="K156" s="225"/>
      <c r="L156" s="230"/>
      <c r="M156" s="231"/>
      <c r="N156" s="232"/>
      <c r="O156" s="232"/>
      <c r="P156" s="232"/>
      <c r="Q156" s="232"/>
      <c r="R156" s="232"/>
      <c r="S156" s="232"/>
      <c r="T156" s="233"/>
      <c r="AT156" s="234" t="s">
        <v>147</v>
      </c>
      <c r="AU156" s="234" t="s">
        <v>117</v>
      </c>
      <c r="AV156" s="13" t="s">
        <v>146</v>
      </c>
      <c r="AW156" s="13" t="s">
        <v>30</v>
      </c>
      <c r="AX156" s="13" t="s">
        <v>80</v>
      </c>
      <c r="AY156" s="234" t="s">
        <v>139</v>
      </c>
    </row>
    <row r="157" spans="2:65" s="1" customFormat="1" ht="24" customHeight="1">
      <c r="B157" s="33"/>
      <c r="C157" s="199" t="s">
        <v>140</v>
      </c>
      <c r="D157" s="199" t="s">
        <v>142</v>
      </c>
      <c r="E157" s="200" t="s">
        <v>154</v>
      </c>
      <c r="F157" s="201" t="s">
        <v>155</v>
      </c>
      <c r="G157" s="202" t="s">
        <v>145</v>
      </c>
      <c r="H157" s="203">
        <v>0.878</v>
      </c>
      <c r="I157" s="204"/>
      <c r="J157" s="203">
        <f>ROUND(I157*H157,3)</f>
        <v>0</v>
      </c>
      <c r="K157" s="201" t="s">
        <v>1</v>
      </c>
      <c r="L157" s="37"/>
      <c r="M157" s="205" t="s">
        <v>1</v>
      </c>
      <c r="N157" s="206" t="s">
        <v>41</v>
      </c>
      <c r="O157" s="65"/>
      <c r="P157" s="207">
        <f>O157*H157</f>
        <v>0</v>
      </c>
      <c r="Q157" s="207">
        <v>0</v>
      </c>
      <c r="R157" s="207">
        <f>Q157*H157</f>
        <v>0</v>
      </c>
      <c r="S157" s="207">
        <v>0</v>
      </c>
      <c r="T157" s="208">
        <f>S157*H157</f>
        <v>0</v>
      </c>
      <c r="AR157" s="209" t="s">
        <v>146</v>
      </c>
      <c r="AT157" s="209" t="s">
        <v>142</v>
      </c>
      <c r="AU157" s="209" t="s">
        <v>117</v>
      </c>
      <c r="AY157" s="16" t="s">
        <v>139</v>
      </c>
      <c r="BE157" s="210">
        <f>IF(N157="základná",J157,0)</f>
        <v>0</v>
      </c>
      <c r="BF157" s="210">
        <f>IF(N157="znížená",J157,0)</f>
        <v>0</v>
      </c>
      <c r="BG157" s="210">
        <f>IF(N157="zákl. prenesená",J157,0)</f>
        <v>0</v>
      </c>
      <c r="BH157" s="210">
        <f>IF(N157="zníž. prenesená",J157,0)</f>
        <v>0</v>
      </c>
      <c r="BI157" s="210">
        <f>IF(N157="nulová",J157,0)</f>
        <v>0</v>
      </c>
      <c r="BJ157" s="16" t="s">
        <v>117</v>
      </c>
      <c r="BK157" s="211">
        <f>ROUND(I157*H157,3)</f>
        <v>0</v>
      </c>
      <c r="BL157" s="16" t="s">
        <v>146</v>
      </c>
      <c r="BM157" s="209" t="s">
        <v>156</v>
      </c>
    </row>
    <row r="158" spans="2:65" s="14" customFormat="1">
      <c r="B158" s="235"/>
      <c r="C158" s="236"/>
      <c r="D158" s="214" t="s">
        <v>147</v>
      </c>
      <c r="E158" s="237" t="s">
        <v>1</v>
      </c>
      <c r="F158" s="238" t="s">
        <v>157</v>
      </c>
      <c r="G158" s="236"/>
      <c r="H158" s="237" t="s">
        <v>1</v>
      </c>
      <c r="I158" s="239"/>
      <c r="J158" s="236"/>
      <c r="K158" s="236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147</v>
      </c>
      <c r="AU158" s="244" t="s">
        <v>117</v>
      </c>
      <c r="AV158" s="14" t="s">
        <v>80</v>
      </c>
      <c r="AW158" s="14" t="s">
        <v>30</v>
      </c>
      <c r="AX158" s="14" t="s">
        <v>75</v>
      </c>
      <c r="AY158" s="244" t="s">
        <v>139</v>
      </c>
    </row>
    <row r="159" spans="2:65" s="12" customFormat="1">
      <c r="B159" s="212"/>
      <c r="C159" s="213"/>
      <c r="D159" s="214" t="s">
        <v>147</v>
      </c>
      <c r="E159" s="215" t="s">
        <v>1</v>
      </c>
      <c r="F159" s="216" t="s">
        <v>158</v>
      </c>
      <c r="G159" s="213"/>
      <c r="H159" s="217">
        <v>0.36</v>
      </c>
      <c r="I159" s="218"/>
      <c r="J159" s="213"/>
      <c r="K159" s="213"/>
      <c r="L159" s="219"/>
      <c r="M159" s="220"/>
      <c r="N159" s="221"/>
      <c r="O159" s="221"/>
      <c r="P159" s="221"/>
      <c r="Q159" s="221"/>
      <c r="R159" s="221"/>
      <c r="S159" s="221"/>
      <c r="T159" s="222"/>
      <c r="AT159" s="223" t="s">
        <v>147</v>
      </c>
      <c r="AU159" s="223" t="s">
        <v>117</v>
      </c>
      <c r="AV159" s="12" t="s">
        <v>117</v>
      </c>
      <c r="AW159" s="12" t="s">
        <v>30</v>
      </c>
      <c r="AX159" s="12" t="s">
        <v>75</v>
      </c>
      <c r="AY159" s="223" t="s">
        <v>139</v>
      </c>
    </row>
    <row r="160" spans="2:65" s="14" customFormat="1">
      <c r="B160" s="235"/>
      <c r="C160" s="236"/>
      <c r="D160" s="214" t="s">
        <v>147</v>
      </c>
      <c r="E160" s="237" t="s">
        <v>1</v>
      </c>
      <c r="F160" s="238" t="s">
        <v>159</v>
      </c>
      <c r="G160" s="236"/>
      <c r="H160" s="237" t="s">
        <v>1</v>
      </c>
      <c r="I160" s="239"/>
      <c r="J160" s="236"/>
      <c r="K160" s="236"/>
      <c r="L160" s="240"/>
      <c r="M160" s="241"/>
      <c r="N160" s="242"/>
      <c r="O160" s="242"/>
      <c r="P160" s="242"/>
      <c r="Q160" s="242"/>
      <c r="R160" s="242"/>
      <c r="S160" s="242"/>
      <c r="T160" s="243"/>
      <c r="AT160" s="244" t="s">
        <v>147</v>
      </c>
      <c r="AU160" s="244" t="s">
        <v>117</v>
      </c>
      <c r="AV160" s="14" t="s">
        <v>80</v>
      </c>
      <c r="AW160" s="14" t="s">
        <v>30</v>
      </c>
      <c r="AX160" s="14" t="s">
        <v>75</v>
      </c>
      <c r="AY160" s="244" t="s">
        <v>139</v>
      </c>
    </row>
    <row r="161" spans="2:65" s="12" customFormat="1">
      <c r="B161" s="212"/>
      <c r="C161" s="213"/>
      <c r="D161" s="214" t="s">
        <v>147</v>
      </c>
      <c r="E161" s="215" t="s">
        <v>1</v>
      </c>
      <c r="F161" s="216" t="s">
        <v>160</v>
      </c>
      <c r="G161" s="213"/>
      <c r="H161" s="217">
        <v>0.51800000000000002</v>
      </c>
      <c r="I161" s="218"/>
      <c r="J161" s="213"/>
      <c r="K161" s="213"/>
      <c r="L161" s="219"/>
      <c r="M161" s="220"/>
      <c r="N161" s="221"/>
      <c r="O161" s="221"/>
      <c r="P161" s="221"/>
      <c r="Q161" s="221"/>
      <c r="R161" s="221"/>
      <c r="S161" s="221"/>
      <c r="T161" s="222"/>
      <c r="AT161" s="223" t="s">
        <v>147</v>
      </c>
      <c r="AU161" s="223" t="s">
        <v>117</v>
      </c>
      <c r="AV161" s="12" t="s">
        <v>117</v>
      </c>
      <c r="AW161" s="12" t="s">
        <v>30</v>
      </c>
      <c r="AX161" s="12" t="s">
        <v>75</v>
      </c>
      <c r="AY161" s="223" t="s">
        <v>139</v>
      </c>
    </row>
    <row r="162" spans="2:65" s="13" customFormat="1">
      <c r="B162" s="224"/>
      <c r="C162" s="225"/>
      <c r="D162" s="214" t="s">
        <v>147</v>
      </c>
      <c r="E162" s="226" t="s">
        <v>1</v>
      </c>
      <c r="F162" s="227" t="s">
        <v>149</v>
      </c>
      <c r="G162" s="225"/>
      <c r="H162" s="228">
        <v>0.878</v>
      </c>
      <c r="I162" s="229"/>
      <c r="J162" s="225"/>
      <c r="K162" s="225"/>
      <c r="L162" s="230"/>
      <c r="M162" s="231"/>
      <c r="N162" s="232"/>
      <c r="O162" s="232"/>
      <c r="P162" s="232"/>
      <c r="Q162" s="232"/>
      <c r="R162" s="232"/>
      <c r="S162" s="232"/>
      <c r="T162" s="233"/>
      <c r="AT162" s="234" t="s">
        <v>147</v>
      </c>
      <c r="AU162" s="234" t="s">
        <v>117</v>
      </c>
      <c r="AV162" s="13" t="s">
        <v>146</v>
      </c>
      <c r="AW162" s="13" t="s">
        <v>30</v>
      </c>
      <c r="AX162" s="13" t="s">
        <v>80</v>
      </c>
      <c r="AY162" s="234" t="s">
        <v>139</v>
      </c>
    </row>
    <row r="163" spans="2:65" s="1" customFormat="1" ht="24" customHeight="1">
      <c r="B163" s="33"/>
      <c r="C163" s="199" t="s">
        <v>146</v>
      </c>
      <c r="D163" s="199" t="s">
        <v>142</v>
      </c>
      <c r="E163" s="200" t="s">
        <v>161</v>
      </c>
      <c r="F163" s="201" t="s">
        <v>162</v>
      </c>
      <c r="G163" s="202" t="s">
        <v>163</v>
      </c>
      <c r="H163" s="203">
        <v>0.93</v>
      </c>
      <c r="I163" s="204"/>
      <c r="J163" s="203">
        <f>ROUND(I163*H163,3)</f>
        <v>0</v>
      </c>
      <c r="K163" s="201" t="s">
        <v>1</v>
      </c>
      <c r="L163" s="37"/>
      <c r="M163" s="205" t="s">
        <v>1</v>
      </c>
      <c r="N163" s="206" t="s">
        <v>41</v>
      </c>
      <c r="O163" s="65"/>
      <c r="P163" s="207">
        <f>O163*H163</f>
        <v>0</v>
      </c>
      <c r="Q163" s="207">
        <v>0</v>
      </c>
      <c r="R163" s="207">
        <f>Q163*H163</f>
        <v>0</v>
      </c>
      <c r="S163" s="207">
        <v>0</v>
      </c>
      <c r="T163" s="208">
        <f>S163*H163</f>
        <v>0</v>
      </c>
      <c r="AR163" s="209" t="s">
        <v>146</v>
      </c>
      <c r="AT163" s="209" t="s">
        <v>142</v>
      </c>
      <c r="AU163" s="209" t="s">
        <v>117</v>
      </c>
      <c r="AY163" s="16" t="s">
        <v>139</v>
      </c>
      <c r="BE163" s="210">
        <f>IF(N163="základná",J163,0)</f>
        <v>0</v>
      </c>
      <c r="BF163" s="210">
        <f>IF(N163="znížená",J163,0)</f>
        <v>0</v>
      </c>
      <c r="BG163" s="210">
        <f>IF(N163="zákl. prenesená",J163,0)</f>
        <v>0</v>
      </c>
      <c r="BH163" s="210">
        <f>IF(N163="zníž. prenesená",J163,0)</f>
        <v>0</v>
      </c>
      <c r="BI163" s="210">
        <f>IF(N163="nulová",J163,0)</f>
        <v>0</v>
      </c>
      <c r="BJ163" s="16" t="s">
        <v>117</v>
      </c>
      <c r="BK163" s="211">
        <f>ROUND(I163*H163,3)</f>
        <v>0</v>
      </c>
      <c r="BL163" s="16" t="s">
        <v>146</v>
      </c>
      <c r="BM163" s="209" t="s">
        <v>164</v>
      </c>
    </row>
    <row r="164" spans="2:65" s="14" customFormat="1">
      <c r="B164" s="235"/>
      <c r="C164" s="236"/>
      <c r="D164" s="214" t="s">
        <v>147</v>
      </c>
      <c r="E164" s="237" t="s">
        <v>1</v>
      </c>
      <c r="F164" s="238" t="s">
        <v>157</v>
      </c>
      <c r="G164" s="236"/>
      <c r="H164" s="237" t="s">
        <v>1</v>
      </c>
      <c r="I164" s="239"/>
      <c r="J164" s="236"/>
      <c r="K164" s="236"/>
      <c r="L164" s="240"/>
      <c r="M164" s="241"/>
      <c r="N164" s="242"/>
      <c r="O164" s="242"/>
      <c r="P164" s="242"/>
      <c r="Q164" s="242"/>
      <c r="R164" s="242"/>
      <c r="S164" s="242"/>
      <c r="T164" s="243"/>
      <c r="AT164" s="244" t="s">
        <v>147</v>
      </c>
      <c r="AU164" s="244" t="s">
        <v>117</v>
      </c>
      <c r="AV164" s="14" t="s">
        <v>80</v>
      </c>
      <c r="AW164" s="14" t="s">
        <v>30</v>
      </c>
      <c r="AX164" s="14" t="s">
        <v>75</v>
      </c>
      <c r="AY164" s="244" t="s">
        <v>139</v>
      </c>
    </row>
    <row r="165" spans="2:65" s="12" customFormat="1">
      <c r="B165" s="212"/>
      <c r="C165" s="213"/>
      <c r="D165" s="214" t="s">
        <v>147</v>
      </c>
      <c r="E165" s="215" t="s">
        <v>1</v>
      </c>
      <c r="F165" s="216" t="s">
        <v>165</v>
      </c>
      <c r="G165" s="213"/>
      <c r="H165" s="217">
        <v>0.93</v>
      </c>
      <c r="I165" s="218"/>
      <c r="J165" s="213"/>
      <c r="K165" s="213"/>
      <c r="L165" s="219"/>
      <c r="M165" s="220"/>
      <c r="N165" s="221"/>
      <c r="O165" s="221"/>
      <c r="P165" s="221"/>
      <c r="Q165" s="221"/>
      <c r="R165" s="221"/>
      <c r="S165" s="221"/>
      <c r="T165" s="222"/>
      <c r="AT165" s="223" t="s">
        <v>147</v>
      </c>
      <c r="AU165" s="223" t="s">
        <v>117</v>
      </c>
      <c r="AV165" s="12" t="s">
        <v>117</v>
      </c>
      <c r="AW165" s="12" t="s">
        <v>30</v>
      </c>
      <c r="AX165" s="12" t="s">
        <v>75</v>
      </c>
      <c r="AY165" s="223" t="s">
        <v>139</v>
      </c>
    </row>
    <row r="166" spans="2:65" s="13" customFormat="1">
      <c r="B166" s="224"/>
      <c r="C166" s="225"/>
      <c r="D166" s="214" t="s">
        <v>147</v>
      </c>
      <c r="E166" s="226" t="s">
        <v>1</v>
      </c>
      <c r="F166" s="227" t="s">
        <v>149</v>
      </c>
      <c r="G166" s="225"/>
      <c r="H166" s="228">
        <v>0.93</v>
      </c>
      <c r="I166" s="229"/>
      <c r="J166" s="225"/>
      <c r="K166" s="225"/>
      <c r="L166" s="230"/>
      <c r="M166" s="231"/>
      <c r="N166" s="232"/>
      <c r="O166" s="232"/>
      <c r="P166" s="232"/>
      <c r="Q166" s="232"/>
      <c r="R166" s="232"/>
      <c r="S166" s="232"/>
      <c r="T166" s="233"/>
      <c r="AT166" s="234" t="s">
        <v>147</v>
      </c>
      <c r="AU166" s="234" t="s">
        <v>117</v>
      </c>
      <c r="AV166" s="13" t="s">
        <v>146</v>
      </c>
      <c r="AW166" s="13" t="s">
        <v>30</v>
      </c>
      <c r="AX166" s="13" t="s">
        <v>80</v>
      </c>
      <c r="AY166" s="234" t="s">
        <v>139</v>
      </c>
    </row>
    <row r="167" spans="2:65" s="1" customFormat="1" ht="24" customHeight="1">
      <c r="B167" s="33"/>
      <c r="C167" s="199" t="s">
        <v>166</v>
      </c>
      <c r="D167" s="199" t="s">
        <v>142</v>
      </c>
      <c r="E167" s="200" t="s">
        <v>167</v>
      </c>
      <c r="F167" s="201" t="s">
        <v>168</v>
      </c>
      <c r="G167" s="202" t="s">
        <v>163</v>
      </c>
      <c r="H167" s="203">
        <v>20.689</v>
      </c>
      <c r="I167" s="204"/>
      <c r="J167" s="203">
        <f>ROUND(I167*H167,3)</f>
        <v>0</v>
      </c>
      <c r="K167" s="201" t="s">
        <v>1</v>
      </c>
      <c r="L167" s="37"/>
      <c r="M167" s="205" t="s">
        <v>1</v>
      </c>
      <c r="N167" s="206" t="s">
        <v>41</v>
      </c>
      <c r="O167" s="65"/>
      <c r="P167" s="207">
        <f>O167*H167</f>
        <v>0</v>
      </c>
      <c r="Q167" s="207">
        <v>0</v>
      </c>
      <c r="R167" s="207">
        <f>Q167*H167</f>
        <v>0</v>
      </c>
      <c r="S167" s="207">
        <v>0</v>
      </c>
      <c r="T167" s="208">
        <f>S167*H167</f>
        <v>0</v>
      </c>
      <c r="AR167" s="209" t="s">
        <v>146</v>
      </c>
      <c r="AT167" s="209" t="s">
        <v>142</v>
      </c>
      <c r="AU167" s="209" t="s">
        <v>117</v>
      </c>
      <c r="AY167" s="16" t="s">
        <v>139</v>
      </c>
      <c r="BE167" s="210">
        <f>IF(N167="základná",J167,0)</f>
        <v>0</v>
      </c>
      <c r="BF167" s="210">
        <f>IF(N167="znížená",J167,0)</f>
        <v>0</v>
      </c>
      <c r="BG167" s="210">
        <f>IF(N167="zákl. prenesená",J167,0)</f>
        <v>0</v>
      </c>
      <c r="BH167" s="210">
        <f>IF(N167="zníž. prenesená",J167,0)</f>
        <v>0</v>
      </c>
      <c r="BI167" s="210">
        <f>IF(N167="nulová",J167,0)</f>
        <v>0</v>
      </c>
      <c r="BJ167" s="16" t="s">
        <v>117</v>
      </c>
      <c r="BK167" s="211">
        <f>ROUND(I167*H167,3)</f>
        <v>0</v>
      </c>
      <c r="BL167" s="16" t="s">
        <v>146</v>
      </c>
      <c r="BM167" s="209" t="s">
        <v>169</v>
      </c>
    </row>
    <row r="168" spans="2:65" s="1" customFormat="1" ht="16.5" customHeight="1">
      <c r="B168" s="33"/>
      <c r="C168" s="199" t="s">
        <v>156</v>
      </c>
      <c r="D168" s="199" t="s">
        <v>142</v>
      </c>
      <c r="E168" s="200" t="s">
        <v>170</v>
      </c>
      <c r="F168" s="201" t="s">
        <v>171</v>
      </c>
      <c r="G168" s="202" t="s">
        <v>172</v>
      </c>
      <c r="H168" s="203">
        <v>0.56899999999999995</v>
      </c>
      <c r="I168" s="204"/>
      <c r="J168" s="203">
        <f>ROUND(I168*H168,3)</f>
        <v>0</v>
      </c>
      <c r="K168" s="201" t="s">
        <v>1</v>
      </c>
      <c r="L168" s="37"/>
      <c r="M168" s="205" t="s">
        <v>1</v>
      </c>
      <c r="N168" s="206" t="s">
        <v>41</v>
      </c>
      <c r="O168" s="65"/>
      <c r="P168" s="207">
        <f>O168*H168</f>
        <v>0</v>
      </c>
      <c r="Q168" s="207">
        <v>0</v>
      </c>
      <c r="R168" s="207">
        <f>Q168*H168</f>
        <v>0</v>
      </c>
      <c r="S168" s="207">
        <v>0</v>
      </c>
      <c r="T168" s="208">
        <f>S168*H168</f>
        <v>0</v>
      </c>
      <c r="AR168" s="209" t="s">
        <v>146</v>
      </c>
      <c r="AT168" s="209" t="s">
        <v>142</v>
      </c>
      <c r="AU168" s="209" t="s">
        <v>117</v>
      </c>
      <c r="AY168" s="16" t="s">
        <v>139</v>
      </c>
      <c r="BE168" s="210">
        <f>IF(N168="základná",J168,0)</f>
        <v>0</v>
      </c>
      <c r="BF168" s="210">
        <f>IF(N168="znížená",J168,0)</f>
        <v>0</v>
      </c>
      <c r="BG168" s="210">
        <f>IF(N168="zákl. prenesená",J168,0)</f>
        <v>0</v>
      </c>
      <c r="BH168" s="210">
        <f>IF(N168="zníž. prenesená",J168,0)</f>
        <v>0</v>
      </c>
      <c r="BI168" s="210">
        <f>IF(N168="nulová",J168,0)</f>
        <v>0</v>
      </c>
      <c r="BJ168" s="16" t="s">
        <v>117</v>
      </c>
      <c r="BK168" s="211">
        <f>ROUND(I168*H168,3)</f>
        <v>0</v>
      </c>
      <c r="BL168" s="16" t="s">
        <v>146</v>
      </c>
      <c r="BM168" s="209" t="s">
        <v>173</v>
      </c>
    </row>
    <row r="169" spans="2:65" s="1" customFormat="1" ht="24" customHeight="1">
      <c r="B169" s="33"/>
      <c r="C169" s="199" t="s">
        <v>174</v>
      </c>
      <c r="D169" s="199" t="s">
        <v>142</v>
      </c>
      <c r="E169" s="200" t="s">
        <v>175</v>
      </c>
      <c r="F169" s="201" t="s">
        <v>176</v>
      </c>
      <c r="G169" s="202" t="s">
        <v>177</v>
      </c>
      <c r="H169" s="203">
        <v>12</v>
      </c>
      <c r="I169" s="204"/>
      <c r="J169" s="203">
        <f>ROUND(I169*H169,3)</f>
        <v>0</v>
      </c>
      <c r="K169" s="201" t="s">
        <v>1</v>
      </c>
      <c r="L169" s="37"/>
      <c r="M169" s="205" t="s">
        <v>1</v>
      </c>
      <c r="N169" s="206" t="s">
        <v>41</v>
      </c>
      <c r="O169" s="65"/>
      <c r="P169" s="207">
        <f>O169*H169</f>
        <v>0</v>
      </c>
      <c r="Q169" s="207">
        <v>0</v>
      </c>
      <c r="R169" s="207">
        <f>Q169*H169</f>
        <v>0</v>
      </c>
      <c r="S169" s="207">
        <v>0</v>
      </c>
      <c r="T169" s="208">
        <f>S169*H169</f>
        <v>0</v>
      </c>
      <c r="AR169" s="209" t="s">
        <v>146</v>
      </c>
      <c r="AT169" s="209" t="s">
        <v>142</v>
      </c>
      <c r="AU169" s="209" t="s">
        <v>117</v>
      </c>
      <c r="AY169" s="16" t="s">
        <v>139</v>
      </c>
      <c r="BE169" s="210">
        <f>IF(N169="základná",J169,0)</f>
        <v>0</v>
      </c>
      <c r="BF169" s="210">
        <f>IF(N169="znížená",J169,0)</f>
        <v>0</v>
      </c>
      <c r="BG169" s="210">
        <f>IF(N169="zákl. prenesená",J169,0)</f>
        <v>0</v>
      </c>
      <c r="BH169" s="210">
        <f>IF(N169="zníž. prenesená",J169,0)</f>
        <v>0</v>
      </c>
      <c r="BI169" s="210">
        <f>IF(N169="nulová",J169,0)</f>
        <v>0</v>
      </c>
      <c r="BJ169" s="16" t="s">
        <v>117</v>
      </c>
      <c r="BK169" s="211">
        <f>ROUND(I169*H169,3)</f>
        <v>0</v>
      </c>
      <c r="BL169" s="16" t="s">
        <v>146</v>
      </c>
      <c r="BM169" s="209" t="s">
        <v>178</v>
      </c>
    </row>
    <row r="170" spans="2:65" s="1" customFormat="1" ht="16.5" customHeight="1">
      <c r="B170" s="33"/>
      <c r="C170" s="245" t="s">
        <v>164</v>
      </c>
      <c r="D170" s="245" t="s">
        <v>179</v>
      </c>
      <c r="E170" s="246" t="s">
        <v>180</v>
      </c>
      <c r="F170" s="247" t="s">
        <v>181</v>
      </c>
      <c r="G170" s="248" t="s">
        <v>177</v>
      </c>
      <c r="H170" s="249">
        <v>1</v>
      </c>
      <c r="I170" s="250"/>
      <c r="J170" s="249">
        <f>ROUND(I170*H170,3)</f>
        <v>0</v>
      </c>
      <c r="K170" s="247" t="s">
        <v>1</v>
      </c>
      <c r="L170" s="251"/>
      <c r="M170" s="252" t="s">
        <v>1</v>
      </c>
      <c r="N170" s="253" t="s">
        <v>41</v>
      </c>
      <c r="O170" s="65"/>
      <c r="P170" s="207">
        <f>O170*H170</f>
        <v>0</v>
      </c>
      <c r="Q170" s="207">
        <v>0</v>
      </c>
      <c r="R170" s="207">
        <f>Q170*H170</f>
        <v>0</v>
      </c>
      <c r="S170" s="207">
        <v>0</v>
      </c>
      <c r="T170" s="208">
        <f>S170*H170</f>
        <v>0</v>
      </c>
      <c r="AR170" s="209" t="s">
        <v>164</v>
      </c>
      <c r="AT170" s="209" t="s">
        <v>179</v>
      </c>
      <c r="AU170" s="209" t="s">
        <v>117</v>
      </c>
      <c r="AY170" s="16" t="s">
        <v>139</v>
      </c>
      <c r="BE170" s="210">
        <f>IF(N170="základná",J170,0)</f>
        <v>0</v>
      </c>
      <c r="BF170" s="210">
        <f>IF(N170="znížená",J170,0)</f>
        <v>0</v>
      </c>
      <c r="BG170" s="210">
        <f>IF(N170="zákl. prenesená",J170,0)</f>
        <v>0</v>
      </c>
      <c r="BH170" s="210">
        <f>IF(N170="zníž. prenesená",J170,0)</f>
        <v>0</v>
      </c>
      <c r="BI170" s="210">
        <f>IF(N170="nulová",J170,0)</f>
        <v>0</v>
      </c>
      <c r="BJ170" s="16" t="s">
        <v>117</v>
      </c>
      <c r="BK170" s="211">
        <f>ROUND(I170*H170,3)</f>
        <v>0</v>
      </c>
      <c r="BL170" s="16" t="s">
        <v>146</v>
      </c>
      <c r="BM170" s="209" t="s">
        <v>182</v>
      </c>
    </row>
    <row r="171" spans="2:65" s="12" customFormat="1">
      <c r="B171" s="212"/>
      <c r="C171" s="213"/>
      <c r="D171" s="214" t="s">
        <v>147</v>
      </c>
      <c r="E171" s="215" t="s">
        <v>1</v>
      </c>
      <c r="F171" s="216" t="s">
        <v>183</v>
      </c>
      <c r="G171" s="213"/>
      <c r="H171" s="217">
        <v>1</v>
      </c>
      <c r="I171" s="218"/>
      <c r="J171" s="213"/>
      <c r="K171" s="213"/>
      <c r="L171" s="219"/>
      <c r="M171" s="220"/>
      <c r="N171" s="221"/>
      <c r="O171" s="221"/>
      <c r="P171" s="221"/>
      <c r="Q171" s="221"/>
      <c r="R171" s="221"/>
      <c r="S171" s="221"/>
      <c r="T171" s="222"/>
      <c r="AT171" s="223" t="s">
        <v>147</v>
      </c>
      <c r="AU171" s="223" t="s">
        <v>117</v>
      </c>
      <c r="AV171" s="12" t="s">
        <v>117</v>
      </c>
      <c r="AW171" s="12" t="s">
        <v>30</v>
      </c>
      <c r="AX171" s="12" t="s">
        <v>75</v>
      </c>
      <c r="AY171" s="223" t="s">
        <v>139</v>
      </c>
    </row>
    <row r="172" spans="2:65" s="13" customFormat="1">
      <c r="B172" s="224"/>
      <c r="C172" s="225"/>
      <c r="D172" s="214" t="s">
        <v>147</v>
      </c>
      <c r="E172" s="226" t="s">
        <v>1</v>
      </c>
      <c r="F172" s="227" t="s">
        <v>149</v>
      </c>
      <c r="G172" s="225"/>
      <c r="H172" s="228">
        <v>1</v>
      </c>
      <c r="I172" s="229"/>
      <c r="J172" s="225"/>
      <c r="K172" s="225"/>
      <c r="L172" s="230"/>
      <c r="M172" s="231"/>
      <c r="N172" s="232"/>
      <c r="O172" s="232"/>
      <c r="P172" s="232"/>
      <c r="Q172" s="232"/>
      <c r="R172" s="232"/>
      <c r="S172" s="232"/>
      <c r="T172" s="233"/>
      <c r="AT172" s="234" t="s">
        <v>147</v>
      </c>
      <c r="AU172" s="234" t="s">
        <v>117</v>
      </c>
      <c r="AV172" s="13" t="s">
        <v>146</v>
      </c>
      <c r="AW172" s="13" t="s">
        <v>30</v>
      </c>
      <c r="AX172" s="13" t="s">
        <v>80</v>
      </c>
      <c r="AY172" s="234" t="s">
        <v>139</v>
      </c>
    </row>
    <row r="173" spans="2:65" s="1" customFormat="1" ht="24" customHeight="1">
      <c r="B173" s="33"/>
      <c r="C173" s="245" t="s">
        <v>184</v>
      </c>
      <c r="D173" s="245" t="s">
        <v>179</v>
      </c>
      <c r="E173" s="246" t="s">
        <v>185</v>
      </c>
      <c r="F173" s="247" t="s">
        <v>186</v>
      </c>
      <c r="G173" s="248" t="s">
        <v>177</v>
      </c>
      <c r="H173" s="249">
        <v>2</v>
      </c>
      <c r="I173" s="250"/>
      <c r="J173" s="249">
        <f t="shared" ref="J173:J178" si="5">ROUND(I173*H173,3)</f>
        <v>0</v>
      </c>
      <c r="K173" s="247" t="s">
        <v>1</v>
      </c>
      <c r="L173" s="251"/>
      <c r="M173" s="252" t="s">
        <v>1</v>
      </c>
      <c r="N173" s="253" t="s">
        <v>41</v>
      </c>
      <c r="O173" s="65"/>
      <c r="P173" s="207">
        <f t="shared" ref="P173:P178" si="6">O173*H173</f>
        <v>0</v>
      </c>
      <c r="Q173" s="207">
        <v>0</v>
      </c>
      <c r="R173" s="207">
        <f t="shared" ref="R173:R178" si="7">Q173*H173</f>
        <v>0</v>
      </c>
      <c r="S173" s="207">
        <v>0</v>
      </c>
      <c r="T173" s="208">
        <f t="shared" ref="T173:T178" si="8">S173*H173</f>
        <v>0</v>
      </c>
      <c r="AR173" s="209" t="s">
        <v>164</v>
      </c>
      <c r="AT173" s="209" t="s">
        <v>179</v>
      </c>
      <c r="AU173" s="209" t="s">
        <v>117</v>
      </c>
      <c r="AY173" s="16" t="s">
        <v>139</v>
      </c>
      <c r="BE173" s="210">
        <f t="shared" ref="BE173:BE178" si="9">IF(N173="základná",J173,0)</f>
        <v>0</v>
      </c>
      <c r="BF173" s="210">
        <f t="shared" ref="BF173:BF178" si="10">IF(N173="znížená",J173,0)</f>
        <v>0</v>
      </c>
      <c r="BG173" s="210">
        <f t="shared" ref="BG173:BG178" si="11">IF(N173="zákl. prenesená",J173,0)</f>
        <v>0</v>
      </c>
      <c r="BH173" s="210">
        <f t="shared" ref="BH173:BH178" si="12">IF(N173="zníž. prenesená",J173,0)</f>
        <v>0</v>
      </c>
      <c r="BI173" s="210">
        <f t="shared" ref="BI173:BI178" si="13">IF(N173="nulová",J173,0)</f>
        <v>0</v>
      </c>
      <c r="BJ173" s="16" t="s">
        <v>117</v>
      </c>
      <c r="BK173" s="211">
        <f t="shared" ref="BK173:BK178" si="14">ROUND(I173*H173,3)</f>
        <v>0</v>
      </c>
      <c r="BL173" s="16" t="s">
        <v>146</v>
      </c>
      <c r="BM173" s="209" t="s">
        <v>187</v>
      </c>
    </row>
    <row r="174" spans="2:65" s="1" customFormat="1" ht="24" customHeight="1">
      <c r="B174" s="33"/>
      <c r="C174" s="245" t="s">
        <v>169</v>
      </c>
      <c r="D174" s="245" t="s">
        <v>179</v>
      </c>
      <c r="E174" s="246" t="s">
        <v>188</v>
      </c>
      <c r="F174" s="247" t="s">
        <v>189</v>
      </c>
      <c r="G174" s="248" t="s">
        <v>177</v>
      </c>
      <c r="H174" s="249">
        <v>6</v>
      </c>
      <c r="I174" s="250"/>
      <c r="J174" s="249">
        <f t="shared" si="5"/>
        <v>0</v>
      </c>
      <c r="K174" s="247" t="s">
        <v>1</v>
      </c>
      <c r="L174" s="251"/>
      <c r="M174" s="252" t="s">
        <v>1</v>
      </c>
      <c r="N174" s="253" t="s">
        <v>41</v>
      </c>
      <c r="O174" s="65"/>
      <c r="P174" s="207">
        <f t="shared" si="6"/>
        <v>0</v>
      </c>
      <c r="Q174" s="207">
        <v>0</v>
      </c>
      <c r="R174" s="207">
        <f t="shared" si="7"/>
        <v>0</v>
      </c>
      <c r="S174" s="207">
        <v>0</v>
      </c>
      <c r="T174" s="208">
        <f t="shared" si="8"/>
        <v>0</v>
      </c>
      <c r="AR174" s="209" t="s">
        <v>164</v>
      </c>
      <c r="AT174" s="209" t="s">
        <v>179</v>
      </c>
      <c r="AU174" s="209" t="s">
        <v>117</v>
      </c>
      <c r="AY174" s="16" t="s">
        <v>139</v>
      </c>
      <c r="BE174" s="210">
        <f t="shared" si="9"/>
        <v>0</v>
      </c>
      <c r="BF174" s="210">
        <f t="shared" si="10"/>
        <v>0</v>
      </c>
      <c r="BG174" s="210">
        <f t="shared" si="11"/>
        <v>0</v>
      </c>
      <c r="BH174" s="210">
        <f t="shared" si="12"/>
        <v>0</v>
      </c>
      <c r="BI174" s="210">
        <f t="shared" si="13"/>
        <v>0</v>
      </c>
      <c r="BJ174" s="16" t="s">
        <v>117</v>
      </c>
      <c r="BK174" s="211">
        <f t="shared" si="14"/>
        <v>0</v>
      </c>
      <c r="BL174" s="16" t="s">
        <v>146</v>
      </c>
      <c r="BM174" s="209" t="s">
        <v>7</v>
      </c>
    </row>
    <row r="175" spans="2:65" s="1" customFormat="1" ht="24" customHeight="1">
      <c r="B175" s="33"/>
      <c r="C175" s="245" t="s">
        <v>190</v>
      </c>
      <c r="D175" s="245" t="s">
        <v>179</v>
      </c>
      <c r="E175" s="246" t="s">
        <v>191</v>
      </c>
      <c r="F175" s="247" t="s">
        <v>192</v>
      </c>
      <c r="G175" s="248" t="s">
        <v>177</v>
      </c>
      <c r="H175" s="249">
        <v>3</v>
      </c>
      <c r="I175" s="250"/>
      <c r="J175" s="249">
        <f t="shared" si="5"/>
        <v>0</v>
      </c>
      <c r="K175" s="247" t="s">
        <v>1</v>
      </c>
      <c r="L175" s="251"/>
      <c r="M175" s="252" t="s">
        <v>1</v>
      </c>
      <c r="N175" s="253" t="s">
        <v>41</v>
      </c>
      <c r="O175" s="65"/>
      <c r="P175" s="207">
        <f t="shared" si="6"/>
        <v>0</v>
      </c>
      <c r="Q175" s="207">
        <v>0</v>
      </c>
      <c r="R175" s="207">
        <f t="shared" si="7"/>
        <v>0</v>
      </c>
      <c r="S175" s="207">
        <v>0</v>
      </c>
      <c r="T175" s="208">
        <f t="shared" si="8"/>
        <v>0</v>
      </c>
      <c r="AR175" s="209" t="s">
        <v>164</v>
      </c>
      <c r="AT175" s="209" t="s">
        <v>179</v>
      </c>
      <c r="AU175" s="209" t="s">
        <v>117</v>
      </c>
      <c r="AY175" s="16" t="s">
        <v>139</v>
      </c>
      <c r="BE175" s="210">
        <f t="shared" si="9"/>
        <v>0</v>
      </c>
      <c r="BF175" s="210">
        <f t="shared" si="10"/>
        <v>0</v>
      </c>
      <c r="BG175" s="210">
        <f t="shared" si="11"/>
        <v>0</v>
      </c>
      <c r="BH175" s="210">
        <f t="shared" si="12"/>
        <v>0</v>
      </c>
      <c r="BI175" s="210">
        <f t="shared" si="13"/>
        <v>0</v>
      </c>
      <c r="BJ175" s="16" t="s">
        <v>117</v>
      </c>
      <c r="BK175" s="211">
        <f t="shared" si="14"/>
        <v>0</v>
      </c>
      <c r="BL175" s="16" t="s">
        <v>146</v>
      </c>
      <c r="BM175" s="209" t="s">
        <v>193</v>
      </c>
    </row>
    <row r="176" spans="2:65" s="1" customFormat="1" ht="16.5" customHeight="1">
      <c r="B176" s="33"/>
      <c r="C176" s="199" t="s">
        <v>173</v>
      </c>
      <c r="D176" s="199" t="s">
        <v>142</v>
      </c>
      <c r="E176" s="200" t="s">
        <v>194</v>
      </c>
      <c r="F176" s="201" t="s">
        <v>195</v>
      </c>
      <c r="G176" s="202" t="s">
        <v>177</v>
      </c>
      <c r="H176" s="203">
        <v>3</v>
      </c>
      <c r="I176" s="204"/>
      <c r="J176" s="203">
        <f t="shared" si="5"/>
        <v>0</v>
      </c>
      <c r="K176" s="201" t="s">
        <v>1</v>
      </c>
      <c r="L176" s="37"/>
      <c r="M176" s="205" t="s">
        <v>1</v>
      </c>
      <c r="N176" s="206" t="s">
        <v>41</v>
      </c>
      <c r="O176" s="65"/>
      <c r="P176" s="207">
        <f t="shared" si="6"/>
        <v>0</v>
      </c>
      <c r="Q176" s="207">
        <v>0</v>
      </c>
      <c r="R176" s="207">
        <f t="shared" si="7"/>
        <v>0</v>
      </c>
      <c r="S176" s="207">
        <v>0</v>
      </c>
      <c r="T176" s="208">
        <f t="shared" si="8"/>
        <v>0</v>
      </c>
      <c r="AR176" s="209" t="s">
        <v>146</v>
      </c>
      <c r="AT176" s="209" t="s">
        <v>142</v>
      </c>
      <c r="AU176" s="209" t="s">
        <v>117</v>
      </c>
      <c r="AY176" s="16" t="s">
        <v>139</v>
      </c>
      <c r="BE176" s="210">
        <f t="shared" si="9"/>
        <v>0</v>
      </c>
      <c r="BF176" s="210">
        <f t="shared" si="10"/>
        <v>0</v>
      </c>
      <c r="BG176" s="210">
        <f t="shared" si="11"/>
        <v>0</v>
      </c>
      <c r="BH176" s="210">
        <f t="shared" si="12"/>
        <v>0</v>
      </c>
      <c r="BI176" s="210">
        <f t="shared" si="13"/>
        <v>0</v>
      </c>
      <c r="BJ176" s="16" t="s">
        <v>117</v>
      </c>
      <c r="BK176" s="211">
        <f t="shared" si="14"/>
        <v>0</v>
      </c>
      <c r="BL176" s="16" t="s">
        <v>146</v>
      </c>
      <c r="BM176" s="209" t="s">
        <v>196</v>
      </c>
    </row>
    <row r="177" spans="2:65" s="1" customFormat="1" ht="24" customHeight="1">
      <c r="B177" s="33"/>
      <c r="C177" s="245" t="s">
        <v>197</v>
      </c>
      <c r="D177" s="245" t="s">
        <v>179</v>
      </c>
      <c r="E177" s="246" t="s">
        <v>198</v>
      </c>
      <c r="F177" s="247" t="s">
        <v>199</v>
      </c>
      <c r="G177" s="248" t="s">
        <v>177</v>
      </c>
      <c r="H177" s="249">
        <v>3</v>
      </c>
      <c r="I177" s="250"/>
      <c r="J177" s="249">
        <f t="shared" si="5"/>
        <v>0</v>
      </c>
      <c r="K177" s="247" t="s">
        <v>1</v>
      </c>
      <c r="L177" s="251"/>
      <c r="M177" s="252" t="s">
        <v>1</v>
      </c>
      <c r="N177" s="253" t="s">
        <v>41</v>
      </c>
      <c r="O177" s="65"/>
      <c r="P177" s="207">
        <f t="shared" si="6"/>
        <v>0</v>
      </c>
      <c r="Q177" s="207">
        <v>0</v>
      </c>
      <c r="R177" s="207">
        <f t="shared" si="7"/>
        <v>0</v>
      </c>
      <c r="S177" s="207">
        <v>0</v>
      </c>
      <c r="T177" s="208">
        <f t="shared" si="8"/>
        <v>0</v>
      </c>
      <c r="AR177" s="209" t="s">
        <v>164</v>
      </c>
      <c r="AT177" s="209" t="s">
        <v>179</v>
      </c>
      <c r="AU177" s="209" t="s">
        <v>117</v>
      </c>
      <c r="AY177" s="16" t="s">
        <v>139</v>
      </c>
      <c r="BE177" s="210">
        <f t="shared" si="9"/>
        <v>0</v>
      </c>
      <c r="BF177" s="210">
        <f t="shared" si="10"/>
        <v>0</v>
      </c>
      <c r="BG177" s="210">
        <f t="shared" si="11"/>
        <v>0</v>
      </c>
      <c r="BH177" s="210">
        <f t="shared" si="12"/>
        <v>0</v>
      </c>
      <c r="BI177" s="210">
        <f t="shared" si="13"/>
        <v>0</v>
      </c>
      <c r="BJ177" s="16" t="s">
        <v>117</v>
      </c>
      <c r="BK177" s="211">
        <f t="shared" si="14"/>
        <v>0</v>
      </c>
      <c r="BL177" s="16" t="s">
        <v>146</v>
      </c>
      <c r="BM177" s="209" t="s">
        <v>200</v>
      </c>
    </row>
    <row r="178" spans="2:65" s="1" customFormat="1" ht="24" customHeight="1">
      <c r="B178" s="33"/>
      <c r="C178" s="199" t="s">
        <v>178</v>
      </c>
      <c r="D178" s="199" t="s">
        <v>142</v>
      </c>
      <c r="E178" s="200" t="s">
        <v>201</v>
      </c>
      <c r="F178" s="201" t="s">
        <v>202</v>
      </c>
      <c r="G178" s="202" t="s">
        <v>163</v>
      </c>
      <c r="H178" s="203">
        <v>42.024999999999999</v>
      </c>
      <c r="I178" s="204"/>
      <c r="J178" s="203">
        <f t="shared" si="5"/>
        <v>0</v>
      </c>
      <c r="K178" s="201" t="s">
        <v>1</v>
      </c>
      <c r="L178" s="37"/>
      <c r="M178" s="205" t="s">
        <v>1</v>
      </c>
      <c r="N178" s="206" t="s">
        <v>41</v>
      </c>
      <c r="O178" s="65"/>
      <c r="P178" s="207">
        <f t="shared" si="6"/>
        <v>0</v>
      </c>
      <c r="Q178" s="207">
        <v>0</v>
      </c>
      <c r="R178" s="207">
        <f t="shared" si="7"/>
        <v>0</v>
      </c>
      <c r="S178" s="207">
        <v>0</v>
      </c>
      <c r="T178" s="208">
        <f t="shared" si="8"/>
        <v>0</v>
      </c>
      <c r="AR178" s="209" t="s">
        <v>146</v>
      </c>
      <c r="AT178" s="209" t="s">
        <v>142</v>
      </c>
      <c r="AU178" s="209" t="s">
        <v>117</v>
      </c>
      <c r="AY178" s="16" t="s">
        <v>139</v>
      </c>
      <c r="BE178" s="210">
        <f t="shared" si="9"/>
        <v>0</v>
      </c>
      <c r="BF178" s="210">
        <f t="shared" si="10"/>
        <v>0</v>
      </c>
      <c r="BG178" s="210">
        <f t="shared" si="11"/>
        <v>0</v>
      </c>
      <c r="BH178" s="210">
        <f t="shared" si="12"/>
        <v>0</v>
      </c>
      <c r="BI178" s="210">
        <f t="shared" si="13"/>
        <v>0</v>
      </c>
      <c r="BJ178" s="16" t="s">
        <v>117</v>
      </c>
      <c r="BK178" s="211">
        <f t="shared" si="14"/>
        <v>0</v>
      </c>
      <c r="BL178" s="16" t="s">
        <v>146</v>
      </c>
      <c r="BM178" s="209" t="s">
        <v>203</v>
      </c>
    </row>
    <row r="179" spans="2:65" s="14" customFormat="1">
      <c r="B179" s="235"/>
      <c r="C179" s="236"/>
      <c r="D179" s="214" t="s">
        <v>147</v>
      </c>
      <c r="E179" s="237" t="s">
        <v>1</v>
      </c>
      <c r="F179" s="238" t="s">
        <v>204</v>
      </c>
      <c r="G179" s="236"/>
      <c r="H179" s="237" t="s">
        <v>1</v>
      </c>
      <c r="I179" s="239"/>
      <c r="J179" s="236"/>
      <c r="K179" s="236"/>
      <c r="L179" s="240"/>
      <c r="M179" s="241"/>
      <c r="N179" s="242"/>
      <c r="O179" s="242"/>
      <c r="P179" s="242"/>
      <c r="Q179" s="242"/>
      <c r="R179" s="242"/>
      <c r="S179" s="242"/>
      <c r="T179" s="243"/>
      <c r="AT179" s="244" t="s">
        <v>147</v>
      </c>
      <c r="AU179" s="244" t="s">
        <v>117</v>
      </c>
      <c r="AV179" s="14" t="s">
        <v>80</v>
      </c>
      <c r="AW179" s="14" t="s">
        <v>30</v>
      </c>
      <c r="AX179" s="14" t="s">
        <v>75</v>
      </c>
      <c r="AY179" s="244" t="s">
        <v>139</v>
      </c>
    </row>
    <row r="180" spans="2:65" s="12" customFormat="1">
      <c r="B180" s="212"/>
      <c r="C180" s="213"/>
      <c r="D180" s="214" t="s">
        <v>147</v>
      </c>
      <c r="E180" s="215" t="s">
        <v>1</v>
      </c>
      <c r="F180" s="216" t="s">
        <v>205</v>
      </c>
      <c r="G180" s="213"/>
      <c r="H180" s="217">
        <v>19.206</v>
      </c>
      <c r="I180" s="218"/>
      <c r="J180" s="213"/>
      <c r="K180" s="213"/>
      <c r="L180" s="219"/>
      <c r="M180" s="220"/>
      <c r="N180" s="221"/>
      <c r="O180" s="221"/>
      <c r="P180" s="221"/>
      <c r="Q180" s="221"/>
      <c r="R180" s="221"/>
      <c r="S180" s="221"/>
      <c r="T180" s="222"/>
      <c r="AT180" s="223" t="s">
        <v>147</v>
      </c>
      <c r="AU180" s="223" t="s">
        <v>117</v>
      </c>
      <c r="AV180" s="12" t="s">
        <v>117</v>
      </c>
      <c r="AW180" s="12" t="s">
        <v>30</v>
      </c>
      <c r="AX180" s="12" t="s">
        <v>75</v>
      </c>
      <c r="AY180" s="223" t="s">
        <v>139</v>
      </c>
    </row>
    <row r="181" spans="2:65" s="14" customFormat="1">
      <c r="B181" s="235"/>
      <c r="C181" s="236"/>
      <c r="D181" s="214" t="s">
        <v>147</v>
      </c>
      <c r="E181" s="237" t="s">
        <v>1</v>
      </c>
      <c r="F181" s="238" t="s">
        <v>206</v>
      </c>
      <c r="G181" s="236"/>
      <c r="H181" s="237" t="s">
        <v>1</v>
      </c>
      <c r="I181" s="239"/>
      <c r="J181" s="236"/>
      <c r="K181" s="236"/>
      <c r="L181" s="240"/>
      <c r="M181" s="241"/>
      <c r="N181" s="242"/>
      <c r="O181" s="242"/>
      <c r="P181" s="242"/>
      <c r="Q181" s="242"/>
      <c r="R181" s="242"/>
      <c r="S181" s="242"/>
      <c r="T181" s="243"/>
      <c r="AT181" s="244" t="s">
        <v>147</v>
      </c>
      <c r="AU181" s="244" t="s">
        <v>117</v>
      </c>
      <c r="AV181" s="14" t="s">
        <v>80</v>
      </c>
      <c r="AW181" s="14" t="s">
        <v>30</v>
      </c>
      <c r="AX181" s="14" t="s">
        <v>75</v>
      </c>
      <c r="AY181" s="244" t="s">
        <v>139</v>
      </c>
    </row>
    <row r="182" spans="2:65" s="12" customFormat="1">
      <c r="B182" s="212"/>
      <c r="C182" s="213"/>
      <c r="D182" s="214" t="s">
        <v>147</v>
      </c>
      <c r="E182" s="215" t="s">
        <v>1</v>
      </c>
      <c r="F182" s="216" t="s">
        <v>207</v>
      </c>
      <c r="G182" s="213"/>
      <c r="H182" s="217">
        <v>2.0219999999999998</v>
      </c>
      <c r="I182" s="218"/>
      <c r="J182" s="213"/>
      <c r="K182" s="213"/>
      <c r="L182" s="219"/>
      <c r="M182" s="220"/>
      <c r="N182" s="221"/>
      <c r="O182" s="221"/>
      <c r="P182" s="221"/>
      <c r="Q182" s="221"/>
      <c r="R182" s="221"/>
      <c r="S182" s="221"/>
      <c r="T182" s="222"/>
      <c r="AT182" s="223" t="s">
        <v>147</v>
      </c>
      <c r="AU182" s="223" t="s">
        <v>117</v>
      </c>
      <c r="AV182" s="12" t="s">
        <v>117</v>
      </c>
      <c r="AW182" s="12" t="s">
        <v>30</v>
      </c>
      <c r="AX182" s="12" t="s">
        <v>75</v>
      </c>
      <c r="AY182" s="223" t="s">
        <v>139</v>
      </c>
    </row>
    <row r="183" spans="2:65" s="14" customFormat="1">
      <c r="B183" s="235"/>
      <c r="C183" s="236"/>
      <c r="D183" s="214" t="s">
        <v>147</v>
      </c>
      <c r="E183" s="237" t="s">
        <v>1</v>
      </c>
      <c r="F183" s="238" t="s">
        <v>208</v>
      </c>
      <c r="G183" s="236"/>
      <c r="H183" s="237" t="s">
        <v>1</v>
      </c>
      <c r="I183" s="239"/>
      <c r="J183" s="236"/>
      <c r="K183" s="236"/>
      <c r="L183" s="240"/>
      <c r="M183" s="241"/>
      <c r="N183" s="242"/>
      <c r="O183" s="242"/>
      <c r="P183" s="242"/>
      <c r="Q183" s="242"/>
      <c r="R183" s="242"/>
      <c r="S183" s="242"/>
      <c r="T183" s="243"/>
      <c r="AT183" s="244" t="s">
        <v>147</v>
      </c>
      <c r="AU183" s="244" t="s">
        <v>117</v>
      </c>
      <c r="AV183" s="14" t="s">
        <v>80</v>
      </c>
      <c r="AW183" s="14" t="s">
        <v>30</v>
      </c>
      <c r="AX183" s="14" t="s">
        <v>75</v>
      </c>
      <c r="AY183" s="244" t="s">
        <v>139</v>
      </c>
    </row>
    <row r="184" spans="2:65" s="12" customFormat="1">
      <c r="B184" s="212"/>
      <c r="C184" s="213"/>
      <c r="D184" s="214" t="s">
        <v>147</v>
      </c>
      <c r="E184" s="215" t="s">
        <v>1</v>
      </c>
      <c r="F184" s="216" t="s">
        <v>209</v>
      </c>
      <c r="G184" s="213"/>
      <c r="H184" s="217">
        <v>15.952999999999999</v>
      </c>
      <c r="I184" s="218"/>
      <c r="J184" s="213"/>
      <c r="K184" s="213"/>
      <c r="L184" s="219"/>
      <c r="M184" s="220"/>
      <c r="N184" s="221"/>
      <c r="O184" s="221"/>
      <c r="P184" s="221"/>
      <c r="Q184" s="221"/>
      <c r="R184" s="221"/>
      <c r="S184" s="221"/>
      <c r="T184" s="222"/>
      <c r="AT184" s="223" t="s">
        <v>147</v>
      </c>
      <c r="AU184" s="223" t="s">
        <v>117</v>
      </c>
      <c r="AV184" s="12" t="s">
        <v>117</v>
      </c>
      <c r="AW184" s="12" t="s">
        <v>30</v>
      </c>
      <c r="AX184" s="12" t="s">
        <v>75</v>
      </c>
      <c r="AY184" s="223" t="s">
        <v>139</v>
      </c>
    </row>
    <row r="185" spans="2:65" s="12" customFormat="1">
      <c r="B185" s="212"/>
      <c r="C185" s="213"/>
      <c r="D185" s="214" t="s">
        <v>147</v>
      </c>
      <c r="E185" s="215" t="s">
        <v>1</v>
      </c>
      <c r="F185" s="216" t="s">
        <v>210</v>
      </c>
      <c r="G185" s="213"/>
      <c r="H185" s="217">
        <v>4.8440000000000003</v>
      </c>
      <c r="I185" s="218"/>
      <c r="J185" s="213"/>
      <c r="K185" s="213"/>
      <c r="L185" s="219"/>
      <c r="M185" s="220"/>
      <c r="N185" s="221"/>
      <c r="O185" s="221"/>
      <c r="P185" s="221"/>
      <c r="Q185" s="221"/>
      <c r="R185" s="221"/>
      <c r="S185" s="221"/>
      <c r="T185" s="222"/>
      <c r="AT185" s="223" t="s">
        <v>147</v>
      </c>
      <c r="AU185" s="223" t="s">
        <v>117</v>
      </c>
      <c r="AV185" s="12" t="s">
        <v>117</v>
      </c>
      <c r="AW185" s="12" t="s">
        <v>30</v>
      </c>
      <c r="AX185" s="12" t="s">
        <v>75</v>
      </c>
      <c r="AY185" s="223" t="s">
        <v>139</v>
      </c>
    </row>
    <row r="186" spans="2:65" s="13" customFormat="1">
      <c r="B186" s="224"/>
      <c r="C186" s="225"/>
      <c r="D186" s="214" t="s">
        <v>147</v>
      </c>
      <c r="E186" s="226" t="s">
        <v>1</v>
      </c>
      <c r="F186" s="227" t="s">
        <v>149</v>
      </c>
      <c r="G186" s="225"/>
      <c r="H186" s="228">
        <v>42.024999999999999</v>
      </c>
      <c r="I186" s="229"/>
      <c r="J186" s="225"/>
      <c r="K186" s="225"/>
      <c r="L186" s="230"/>
      <c r="M186" s="231"/>
      <c r="N186" s="232"/>
      <c r="O186" s="232"/>
      <c r="P186" s="232"/>
      <c r="Q186" s="232"/>
      <c r="R186" s="232"/>
      <c r="S186" s="232"/>
      <c r="T186" s="233"/>
      <c r="AT186" s="234" t="s">
        <v>147</v>
      </c>
      <c r="AU186" s="234" t="s">
        <v>117</v>
      </c>
      <c r="AV186" s="13" t="s">
        <v>146</v>
      </c>
      <c r="AW186" s="13" t="s">
        <v>30</v>
      </c>
      <c r="AX186" s="13" t="s">
        <v>80</v>
      </c>
      <c r="AY186" s="234" t="s">
        <v>139</v>
      </c>
    </row>
    <row r="187" spans="2:65" s="1" customFormat="1" ht="16.5" customHeight="1">
      <c r="B187" s="33"/>
      <c r="C187" s="199" t="s">
        <v>211</v>
      </c>
      <c r="D187" s="199" t="s">
        <v>142</v>
      </c>
      <c r="E187" s="200" t="s">
        <v>212</v>
      </c>
      <c r="F187" s="201" t="s">
        <v>213</v>
      </c>
      <c r="G187" s="202" t="s">
        <v>163</v>
      </c>
      <c r="H187" s="203">
        <v>14.762</v>
      </c>
      <c r="I187" s="204"/>
      <c r="J187" s="203">
        <f>ROUND(I187*H187,3)</f>
        <v>0</v>
      </c>
      <c r="K187" s="201" t="s">
        <v>1</v>
      </c>
      <c r="L187" s="37"/>
      <c r="M187" s="205" t="s">
        <v>1</v>
      </c>
      <c r="N187" s="206" t="s">
        <v>41</v>
      </c>
      <c r="O187" s="65"/>
      <c r="P187" s="207">
        <f>O187*H187</f>
        <v>0</v>
      </c>
      <c r="Q187" s="207">
        <v>0</v>
      </c>
      <c r="R187" s="207">
        <f>Q187*H187</f>
        <v>0</v>
      </c>
      <c r="S187" s="207">
        <v>0</v>
      </c>
      <c r="T187" s="208">
        <f>S187*H187</f>
        <v>0</v>
      </c>
      <c r="AR187" s="209" t="s">
        <v>146</v>
      </c>
      <c r="AT187" s="209" t="s">
        <v>142</v>
      </c>
      <c r="AU187" s="209" t="s">
        <v>117</v>
      </c>
      <c r="AY187" s="16" t="s">
        <v>139</v>
      </c>
      <c r="BE187" s="210">
        <f>IF(N187="základná",J187,0)</f>
        <v>0</v>
      </c>
      <c r="BF187" s="210">
        <f>IF(N187="znížená",J187,0)</f>
        <v>0</v>
      </c>
      <c r="BG187" s="210">
        <f>IF(N187="zákl. prenesená",J187,0)</f>
        <v>0</v>
      </c>
      <c r="BH187" s="210">
        <f>IF(N187="zníž. prenesená",J187,0)</f>
        <v>0</v>
      </c>
      <c r="BI187" s="210">
        <f>IF(N187="nulová",J187,0)</f>
        <v>0</v>
      </c>
      <c r="BJ187" s="16" t="s">
        <v>117</v>
      </c>
      <c r="BK187" s="211">
        <f>ROUND(I187*H187,3)</f>
        <v>0</v>
      </c>
      <c r="BL187" s="16" t="s">
        <v>146</v>
      </c>
      <c r="BM187" s="209" t="s">
        <v>214</v>
      </c>
    </row>
    <row r="188" spans="2:65" s="14" customFormat="1">
      <c r="B188" s="235"/>
      <c r="C188" s="236"/>
      <c r="D188" s="214" t="s">
        <v>147</v>
      </c>
      <c r="E188" s="237" t="s">
        <v>1</v>
      </c>
      <c r="F188" s="238" t="s">
        <v>215</v>
      </c>
      <c r="G188" s="236"/>
      <c r="H188" s="237" t="s">
        <v>1</v>
      </c>
      <c r="I188" s="239"/>
      <c r="J188" s="236"/>
      <c r="K188" s="236"/>
      <c r="L188" s="240"/>
      <c r="M188" s="241"/>
      <c r="N188" s="242"/>
      <c r="O188" s="242"/>
      <c r="P188" s="242"/>
      <c r="Q188" s="242"/>
      <c r="R188" s="242"/>
      <c r="S188" s="242"/>
      <c r="T188" s="243"/>
      <c r="AT188" s="244" t="s">
        <v>147</v>
      </c>
      <c r="AU188" s="244" t="s">
        <v>117</v>
      </c>
      <c r="AV188" s="14" t="s">
        <v>80</v>
      </c>
      <c r="AW188" s="14" t="s">
        <v>30</v>
      </c>
      <c r="AX188" s="14" t="s">
        <v>75</v>
      </c>
      <c r="AY188" s="244" t="s">
        <v>139</v>
      </c>
    </row>
    <row r="189" spans="2:65" s="12" customFormat="1">
      <c r="B189" s="212"/>
      <c r="C189" s="213"/>
      <c r="D189" s="214" t="s">
        <v>147</v>
      </c>
      <c r="E189" s="215" t="s">
        <v>1</v>
      </c>
      <c r="F189" s="216" t="s">
        <v>216</v>
      </c>
      <c r="G189" s="213"/>
      <c r="H189" s="217">
        <v>4.38</v>
      </c>
      <c r="I189" s="218"/>
      <c r="J189" s="213"/>
      <c r="K189" s="213"/>
      <c r="L189" s="219"/>
      <c r="M189" s="220"/>
      <c r="N189" s="221"/>
      <c r="O189" s="221"/>
      <c r="P189" s="221"/>
      <c r="Q189" s="221"/>
      <c r="R189" s="221"/>
      <c r="S189" s="221"/>
      <c r="T189" s="222"/>
      <c r="AT189" s="223" t="s">
        <v>147</v>
      </c>
      <c r="AU189" s="223" t="s">
        <v>117</v>
      </c>
      <c r="AV189" s="12" t="s">
        <v>117</v>
      </c>
      <c r="AW189" s="12" t="s">
        <v>30</v>
      </c>
      <c r="AX189" s="12" t="s">
        <v>75</v>
      </c>
      <c r="AY189" s="223" t="s">
        <v>139</v>
      </c>
    </row>
    <row r="190" spans="2:65" s="14" customFormat="1">
      <c r="B190" s="235"/>
      <c r="C190" s="236"/>
      <c r="D190" s="214" t="s">
        <v>147</v>
      </c>
      <c r="E190" s="237" t="s">
        <v>1</v>
      </c>
      <c r="F190" s="238" t="s">
        <v>206</v>
      </c>
      <c r="G190" s="236"/>
      <c r="H190" s="237" t="s">
        <v>1</v>
      </c>
      <c r="I190" s="239"/>
      <c r="J190" s="236"/>
      <c r="K190" s="236"/>
      <c r="L190" s="240"/>
      <c r="M190" s="241"/>
      <c r="N190" s="242"/>
      <c r="O190" s="242"/>
      <c r="P190" s="242"/>
      <c r="Q190" s="242"/>
      <c r="R190" s="242"/>
      <c r="S190" s="242"/>
      <c r="T190" s="243"/>
      <c r="AT190" s="244" t="s">
        <v>147</v>
      </c>
      <c r="AU190" s="244" t="s">
        <v>117</v>
      </c>
      <c r="AV190" s="14" t="s">
        <v>80</v>
      </c>
      <c r="AW190" s="14" t="s">
        <v>30</v>
      </c>
      <c r="AX190" s="14" t="s">
        <v>75</v>
      </c>
      <c r="AY190" s="244" t="s">
        <v>139</v>
      </c>
    </row>
    <row r="191" spans="2:65" s="12" customFormat="1">
      <c r="B191" s="212"/>
      <c r="C191" s="213"/>
      <c r="D191" s="214" t="s">
        <v>147</v>
      </c>
      <c r="E191" s="215" t="s">
        <v>1</v>
      </c>
      <c r="F191" s="216" t="s">
        <v>217</v>
      </c>
      <c r="G191" s="213"/>
      <c r="H191" s="217">
        <v>4.2960000000000003</v>
      </c>
      <c r="I191" s="218"/>
      <c r="J191" s="213"/>
      <c r="K191" s="213"/>
      <c r="L191" s="219"/>
      <c r="M191" s="220"/>
      <c r="N191" s="221"/>
      <c r="O191" s="221"/>
      <c r="P191" s="221"/>
      <c r="Q191" s="221"/>
      <c r="R191" s="221"/>
      <c r="S191" s="221"/>
      <c r="T191" s="222"/>
      <c r="AT191" s="223" t="s">
        <v>147</v>
      </c>
      <c r="AU191" s="223" t="s">
        <v>117</v>
      </c>
      <c r="AV191" s="12" t="s">
        <v>117</v>
      </c>
      <c r="AW191" s="12" t="s">
        <v>30</v>
      </c>
      <c r="AX191" s="12" t="s">
        <v>75</v>
      </c>
      <c r="AY191" s="223" t="s">
        <v>139</v>
      </c>
    </row>
    <row r="192" spans="2:65" s="14" customFormat="1">
      <c r="B192" s="235"/>
      <c r="C192" s="236"/>
      <c r="D192" s="214" t="s">
        <v>147</v>
      </c>
      <c r="E192" s="237" t="s">
        <v>1</v>
      </c>
      <c r="F192" s="238" t="s">
        <v>218</v>
      </c>
      <c r="G192" s="236"/>
      <c r="H192" s="237" t="s">
        <v>1</v>
      </c>
      <c r="I192" s="239"/>
      <c r="J192" s="236"/>
      <c r="K192" s="236"/>
      <c r="L192" s="240"/>
      <c r="M192" s="241"/>
      <c r="N192" s="242"/>
      <c r="O192" s="242"/>
      <c r="P192" s="242"/>
      <c r="Q192" s="242"/>
      <c r="R192" s="242"/>
      <c r="S192" s="242"/>
      <c r="T192" s="243"/>
      <c r="AT192" s="244" t="s">
        <v>147</v>
      </c>
      <c r="AU192" s="244" t="s">
        <v>117</v>
      </c>
      <c r="AV192" s="14" t="s">
        <v>80</v>
      </c>
      <c r="AW192" s="14" t="s">
        <v>30</v>
      </c>
      <c r="AX192" s="14" t="s">
        <v>75</v>
      </c>
      <c r="AY192" s="244" t="s">
        <v>139</v>
      </c>
    </row>
    <row r="193" spans="2:65" s="12" customFormat="1">
      <c r="B193" s="212"/>
      <c r="C193" s="213"/>
      <c r="D193" s="214" t="s">
        <v>147</v>
      </c>
      <c r="E193" s="215" t="s">
        <v>1</v>
      </c>
      <c r="F193" s="216" t="s">
        <v>219</v>
      </c>
      <c r="G193" s="213"/>
      <c r="H193" s="217">
        <v>6.0860000000000003</v>
      </c>
      <c r="I193" s="218"/>
      <c r="J193" s="213"/>
      <c r="K193" s="213"/>
      <c r="L193" s="219"/>
      <c r="M193" s="220"/>
      <c r="N193" s="221"/>
      <c r="O193" s="221"/>
      <c r="P193" s="221"/>
      <c r="Q193" s="221"/>
      <c r="R193" s="221"/>
      <c r="S193" s="221"/>
      <c r="T193" s="222"/>
      <c r="AT193" s="223" t="s">
        <v>147</v>
      </c>
      <c r="AU193" s="223" t="s">
        <v>117</v>
      </c>
      <c r="AV193" s="12" t="s">
        <v>117</v>
      </c>
      <c r="AW193" s="12" t="s">
        <v>30</v>
      </c>
      <c r="AX193" s="12" t="s">
        <v>75</v>
      </c>
      <c r="AY193" s="223" t="s">
        <v>139</v>
      </c>
    </row>
    <row r="194" spans="2:65" s="13" customFormat="1">
      <c r="B194" s="224"/>
      <c r="C194" s="225"/>
      <c r="D194" s="214" t="s">
        <v>147</v>
      </c>
      <c r="E194" s="226" t="s">
        <v>1</v>
      </c>
      <c r="F194" s="227" t="s">
        <v>149</v>
      </c>
      <c r="G194" s="225"/>
      <c r="H194" s="228">
        <v>14.762</v>
      </c>
      <c r="I194" s="229"/>
      <c r="J194" s="225"/>
      <c r="K194" s="225"/>
      <c r="L194" s="230"/>
      <c r="M194" s="231"/>
      <c r="N194" s="232"/>
      <c r="O194" s="232"/>
      <c r="P194" s="232"/>
      <c r="Q194" s="232"/>
      <c r="R194" s="232"/>
      <c r="S194" s="232"/>
      <c r="T194" s="233"/>
      <c r="AT194" s="234" t="s">
        <v>147</v>
      </c>
      <c r="AU194" s="234" t="s">
        <v>117</v>
      </c>
      <c r="AV194" s="13" t="s">
        <v>146</v>
      </c>
      <c r="AW194" s="13" t="s">
        <v>30</v>
      </c>
      <c r="AX194" s="13" t="s">
        <v>80</v>
      </c>
      <c r="AY194" s="234" t="s">
        <v>139</v>
      </c>
    </row>
    <row r="195" spans="2:65" s="1" customFormat="1" ht="24" customHeight="1">
      <c r="B195" s="33"/>
      <c r="C195" s="199" t="s">
        <v>182</v>
      </c>
      <c r="D195" s="199" t="s">
        <v>142</v>
      </c>
      <c r="E195" s="200" t="s">
        <v>220</v>
      </c>
      <c r="F195" s="201" t="s">
        <v>221</v>
      </c>
      <c r="G195" s="202" t="s">
        <v>222</v>
      </c>
      <c r="H195" s="203">
        <v>7</v>
      </c>
      <c r="I195" s="204"/>
      <c r="J195" s="203">
        <f>ROUND(I195*H195,3)</f>
        <v>0</v>
      </c>
      <c r="K195" s="201" t="s">
        <v>1</v>
      </c>
      <c r="L195" s="37"/>
      <c r="M195" s="205" t="s">
        <v>1</v>
      </c>
      <c r="N195" s="206" t="s">
        <v>41</v>
      </c>
      <c r="O195" s="65"/>
      <c r="P195" s="207">
        <f>O195*H195</f>
        <v>0</v>
      </c>
      <c r="Q195" s="207">
        <v>0</v>
      </c>
      <c r="R195" s="207">
        <f>Q195*H195</f>
        <v>0</v>
      </c>
      <c r="S195" s="207">
        <v>0</v>
      </c>
      <c r="T195" s="208">
        <f>S195*H195</f>
        <v>0</v>
      </c>
      <c r="AR195" s="209" t="s">
        <v>146</v>
      </c>
      <c r="AT195" s="209" t="s">
        <v>142</v>
      </c>
      <c r="AU195" s="209" t="s">
        <v>117</v>
      </c>
      <c r="AY195" s="16" t="s">
        <v>139</v>
      </c>
      <c r="BE195" s="210">
        <f>IF(N195="základná",J195,0)</f>
        <v>0</v>
      </c>
      <c r="BF195" s="210">
        <f>IF(N195="znížená",J195,0)</f>
        <v>0</v>
      </c>
      <c r="BG195" s="210">
        <f>IF(N195="zákl. prenesená",J195,0)</f>
        <v>0</v>
      </c>
      <c r="BH195" s="210">
        <f>IF(N195="zníž. prenesená",J195,0)</f>
        <v>0</v>
      </c>
      <c r="BI195" s="210">
        <f>IF(N195="nulová",J195,0)</f>
        <v>0</v>
      </c>
      <c r="BJ195" s="16" t="s">
        <v>117</v>
      </c>
      <c r="BK195" s="211">
        <f>ROUND(I195*H195,3)</f>
        <v>0</v>
      </c>
      <c r="BL195" s="16" t="s">
        <v>146</v>
      </c>
      <c r="BM195" s="209" t="s">
        <v>223</v>
      </c>
    </row>
    <row r="196" spans="2:65" s="11" customFormat="1" ht="22.9" customHeight="1">
      <c r="B196" s="183"/>
      <c r="C196" s="184"/>
      <c r="D196" s="185" t="s">
        <v>74</v>
      </c>
      <c r="E196" s="197" t="s">
        <v>146</v>
      </c>
      <c r="F196" s="197" t="s">
        <v>224</v>
      </c>
      <c r="G196" s="184"/>
      <c r="H196" s="184"/>
      <c r="I196" s="187"/>
      <c r="J196" s="198">
        <f>BK196</f>
        <v>0</v>
      </c>
      <c r="K196" s="184"/>
      <c r="L196" s="189"/>
      <c r="M196" s="190"/>
      <c r="N196" s="191"/>
      <c r="O196" s="191"/>
      <c r="P196" s="192">
        <f>SUM(P197:P209)</f>
        <v>0</v>
      </c>
      <c r="Q196" s="191"/>
      <c r="R196" s="192">
        <f>SUM(R197:R209)</f>
        <v>0</v>
      </c>
      <c r="S196" s="191"/>
      <c r="T196" s="193">
        <f>SUM(T197:T209)</f>
        <v>0</v>
      </c>
      <c r="AR196" s="194" t="s">
        <v>80</v>
      </c>
      <c r="AT196" s="195" t="s">
        <v>74</v>
      </c>
      <c r="AU196" s="195" t="s">
        <v>80</v>
      </c>
      <c r="AY196" s="194" t="s">
        <v>139</v>
      </c>
      <c r="BK196" s="196">
        <f>SUM(BK197:BK209)</f>
        <v>0</v>
      </c>
    </row>
    <row r="197" spans="2:65" s="1" customFormat="1" ht="16.5" customHeight="1">
      <c r="B197" s="33"/>
      <c r="C197" s="199" t="s">
        <v>225</v>
      </c>
      <c r="D197" s="199" t="s">
        <v>142</v>
      </c>
      <c r="E197" s="200" t="s">
        <v>226</v>
      </c>
      <c r="F197" s="201" t="s">
        <v>227</v>
      </c>
      <c r="G197" s="202" t="s">
        <v>145</v>
      </c>
      <c r="H197" s="203">
        <v>0.41299999999999998</v>
      </c>
      <c r="I197" s="204"/>
      <c r="J197" s="203">
        <f>ROUND(I197*H197,3)</f>
        <v>0</v>
      </c>
      <c r="K197" s="201" t="s">
        <v>1</v>
      </c>
      <c r="L197" s="37"/>
      <c r="M197" s="205" t="s">
        <v>1</v>
      </c>
      <c r="N197" s="206" t="s">
        <v>41</v>
      </c>
      <c r="O197" s="65"/>
      <c r="P197" s="207">
        <f>O197*H197</f>
        <v>0</v>
      </c>
      <c r="Q197" s="207">
        <v>0</v>
      </c>
      <c r="R197" s="207">
        <f>Q197*H197</f>
        <v>0</v>
      </c>
      <c r="S197" s="207">
        <v>0</v>
      </c>
      <c r="T197" s="208">
        <f>S197*H197</f>
        <v>0</v>
      </c>
      <c r="AR197" s="209" t="s">
        <v>146</v>
      </c>
      <c r="AT197" s="209" t="s">
        <v>142</v>
      </c>
      <c r="AU197" s="209" t="s">
        <v>117</v>
      </c>
      <c r="AY197" s="16" t="s">
        <v>139</v>
      </c>
      <c r="BE197" s="210">
        <f>IF(N197="základná",J197,0)</f>
        <v>0</v>
      </c>
      <c r="BF197" s="210">
        <f>IF(N197="znížená",J197,0)</f>
        <v>0</v>
      </c>
      <c r="BG197" s="210">
        <f>IF(N197="zákl. prenesená",J197,0)</f>
        <v>0</v>
      </c>
      <c r="BH197" s="210">
        <f>IF(N197="zníž. prenesená",J197,0)</f>
        <v>0</v>
      </c>
      <c r="BI197" s="210">
        <f>IF(N197="nulová",J197,0)</f>
        <v>0</v>
      </c>
      <c r="BJ197" s="16" t="s">
        <v>117</v>
      </c>
      <c r="BK197" s="211">
        <f>ROUND(I197*H197,3)</f>
        <v>0</v>
      </c>
      <c r="BL197" s="16" t="s">
        <v>146</v>
      </c>
      <c r="BM197" s="209" t="s">
        <v>228</v>
      </c>
    </row>
    <row r="198" spans="2:65" s="12" customFormat="1">
      <c r="B198" s="212"/>
      <c r="C198" s="213"/>
      <c r="D198" s="214" t="s">
        <v>147</v>
      </c>
      <c r="E198" s="215" t="s">
        <v>1</v>
      </c>
      <c r="F198" s="216" t="s">
        <v>229</v>
      </c>
      <c r="G198" s="213"/>
      <c r="H198" s="217">
        <v>0.41299999999999998</v>
      </c>
      <c r="I198" s="218"/>
      <c r="J198" s="213"/>
      <c r="K198" s="213"/>
      <c r="L198" s="219"/>
      <c r="M198" s="220"/>
      <c r="N198" s="221"/>
      <c r="O198" s="221"/>
      <c r="P198" s="221"/>
      <c r="Q198" s="221"/>
      <c r="R198" s="221"/>
      <c r="S198" s="221"/>
      <c r="T198" s="222"/>
      <c r="AT198" s="223" t="s">
        <v>147</v>
      </c>
      <c r="AU198" s="223" t="s">
        <v>117</v>
      </c>
      <c r="AV198" s="12" t="s">
        <v>117</v>
      </c>
      <c r="AW198" s="12" t="s">
        <v>30</v>
      </c>
      <c r="AX198" s="12" t="s">
        <v>75</v>
      </c>
      <c r="AY198" s="223" t="s">
        <v>139</v>
      </c>
    </row>
    <row r="199" spans="2:65" s="13" customFormat="1">
      <c r="B199" s="224"/>
      <c r="C199" s="225"/>
      <c r="D199" s="214" t="s">
        <v>147</v>
      </c>
      <c r="E199" s="226" t="s">
        <v>1</v>
      </c>
      <c r="F199" s="227" t="s">
        <v>149</v>
      </c>
      <c r="G199" s="225"/>
      <c r="H199" s="228">
        <v>0.41299999999999998</v>
      </c>
      <c r="I199" s="229"/>
      <c r="J199" s="225"/>
      <c r="K199" s="225"/>
      <c r="L199" s="230"/>
      <c r="M199" s="231"/>
      <c r="N199" s="232"/>
      <c r="O199" s="232"/>
      <c r="P199" s="232"/>
      <c r="Q199" s="232"/>
      <c r="R199" s="232"/>
      <c r="S199" s="232"/>
      <c r="T199" s="233"/>
      <c r="AT199" s="234" t="s">
        <v>147</v>
      </c>
      <c r="AU199" s="234" t="s">
        <v>117</v>
      </c>
      <c r="AV199" s="13" t="s">
        <v>146</v>
      </c>
      <c r="AW199" s="13" t="s">
        <v>30</v>
      </c>
      <c r="AX199" s="13" t="s">
        <v>80</v>
      </c>
      <c r="AY199" s="234" t="s">
        <v>139</v>
      </c>
    </row>
    <row r="200" spans="2:65" s="1" customFormat="1" ht="24" customHeight="1">
      <c r="B200" s="33"/>
      <c r="C200" s="199" t="s">
        <v>187</v>
      </c>
      <c r="D200" s="199" t="s">
        <v>142</v>
      </c>
      <c r="E200" s="200" t="s">
        <v>230</v>
      </c>
      <c r="F200" s="201" t="s">
        <v>231</v>
      </c>
      <c r="G200" s="202" t="s">
        <v>163</v>
      </c>
      <c r="H200" s="203">
        <v>2.2799999999999998</v>
      </c>
      <c r="I200" s="204"/>
      <c r="J200" s="203">
        <f>ROUND(I200*H200,3)</f>
        <v>0</v>
      </c>
      <c r="K200" s="201" t="s">
        <v>1</v>
      </c>
      <c r="L200" s="37"/>
      <c r="M200" s="205" t="s">
        <v>1</v>
      </c>
      <c r="N200" s="206" t="s">
        <v>41</v>
      </c>
      <c r="O200" s="65"/>
      <c r="P200" s="207">
        <f>O200*H200</f>
        <v>0</v>
      </c>
      <c r="Q200" s="207">
        <v>0</v>
      </c>
      <c r="R200" s="207">
        <f>Q200*H200</f>
        <v>0</v>
      </c>
      <c r="S200" s="207">
        <v>0</v>
      </c>
      <c r="T200" s="208">
        <f>S200*H200</f>
        <v>0</v>
      </c>
      <c r="AR200" s="209" t="s">
        <v>146</v>
      </c>
      <c r="AT200" s="209" t="s">
        <v>142</v>
      </c>
      <c r="AU200" s="209" t="s">
        <v>117</v>
      </c>
      <c r="AY200" s="16" t="s">
        <v>139</v>
      </c>
      <c r="BE200" s="210">
        <f>IF(N200="základná",J200,0)</f>
        <v>0</v>
      </c>
      <c r="BF200" s="210">
        <f>IF(N200="znížená",J200,0)</f>
        <v>0</v>
      </c>
      <c r="BG200" s="210">
        <f>IF(N200="zákl. prenesená",J200,0)</f>
        <v>0</v>
      </c>
      <c r="BH200" s="210">
        <f>IF(N200="zníž. prenesená",J200,0)</f>
        <v>0</v>
      </c>
      <c r="BI200" s="210">
        <f>IF(N200="nulová",J200,0)</f>
        <v>0</v>
      </c>
      <c r="BJ200" s="16" t="s">
        <v>117</v>
      </c>
      <c r="BK200" s="211">
        <f>ROUND(I200*H200,3)</f>
        <v>0</v>
      </c>
      <c r="BL200" s="16" t="s">
        <v>146</v>
      </c>
      <c r="BM200" s="209" t="s">
        <v>232</v>
      </c>
    </row>
    <row r="201" spans="2:65" s="12" customFormat="1">
      <c r="B201" s="212"/>
      <c r="C201" s="213"/>
      <c r="D201" s="214" t="s">
        <v>147</v>
      </c>
      <c r="E201" s="215" t="s">
        <v>1</v>
      </c>
      <c r="F201" s="216" t="s">
        <v>233</v>
      </c>
      <c r="G201" s="213"/>
      <c r="H201" s="217">
        <v>2.2799999999999998</v>
      </c>
      <c r="I201" s="218"/>
      <c r="J201" s="213"/>
      <c r="K201" s="213"/>
      <c r="L201" s="219"/>
      <c r="M201" s="220"/>
      <c r="N201" s="221"/>
      <c r="O201" s="221"/>
      <c r="P201" s="221"/>
      <c r="Q201" s="221"/>
      <c r="R201" s="221"/>
      <c r="S201" s="221"/>
      <c r="T201" s="222"/>
      <c r="AT201" s="223" t="s">
        <v>147</v>
      </c>
      <c r="AU201" s="223" t="s">
        <v>117</v>
      </c>
      <c r="AV201" s="12" t="s">
        <v>117</v>
      </c>
      <c r="AW201" s="12" t="s">
        <v>30</v>
      </c>
      <c r="AX201" s="12" t="s">
        <v>75</v>
      </c>
      <c r="AY201" s="223" t="s">
        <v>139</v>
      </c>
    </row>
    <row r="202" spans="2:65" s="13" customFormat="1">
      <c r="B202" s="224"/>
      <c r="C202" s="225"/>
      <c r="D202" s="214" t="s">
        <v>147</v>
      </c>
      <c r="E202" s="226" t="s">
        <v>1</v>
      </c>
      <c r="F202" s="227" t="s">
        <v>149</v>
      </c>
      <c r="G202" s="225"/>
      <c r="H202" s="228">
        <v>2.2799999999999998</v>
      </c>
      <c r="I202" s="229"/>
      <c r="J202" s="225"/>
      <c r="K202" s="225"/>
      <c r="L202" s="230"/>
      <c r="M202" s="231"/>
      <c r="N202" s="232"/>
      <c r="O202" s="232"/>
      <c r="P202" s="232"/>
      <c r="Q202" s="232"/>
      <c r="R202" s="232"/>
      <c r="S202" s="232"/>
      <c r="T202" s="233"/>
      <c r="AT202" s="234" t="s">
        <v>147</v>
      </c>
      <c r="AU202" s="234" t="s">
        <v>117</v>
      </c>
      <c r="AV202" s="13" t="s">
        <v>146</v>
      </c>
      <c r="AW202" s="13" t="s">
        <v>30</v>
      </c>
      <c r="AX202" s="13" t="s">
        <v>80</v>
      </c>
      <c r="AY202" s="234" t="s">
        <v>139</v>
      </c>
    </row>
    <row r="203" spans="2:65" s="1" customFormat="1" ht="24" customHeight="1">
      <c r="B203" s="33"/>
      <c r="C203" s="199" t="s">
        <v>234</v>
      </c>
      <c r="D203" s="199" t="s">
        <v>142</v>
      </c>
      <c r="E203" s="200" t="s">
        <v>235</v>
      </c>
      <c r="F203" s="201" t="s">
        <v>236</v>
      </c>
      <c r="G203" s="202" t="s">
        <v>163</v>
      </c>
      <c r="H203" s="203">
        <v>2.2799999999999998</v>
      </c>
      <c r="I203" s="204"/>
      <c r="J203" s="203">
        <f>ROUND(I203*H203,3)</f>
        <v>0</v>
      </c>
      <c r="K203" s="201" t="s">
        <v>1</v>
      </c>
      <c r="L203" s="37"/>
      <c r="M203" s="205" t="s">
        <v>1</v>
      </c>
      <c r="N203" s="206" t="s">
        <v>41</v>
      </c>
      <c r="O203" s="65"/>
      <c r="P203" s="207">
        <f>O203*H203</f>
        <v>0</v>
      </c>
      <c r="Q203" s="207">
        <v>0</v>
      </c>
      <c r="R203" s="207">
        <f>Q203*H203</f>
        <v>0</v>
      </c>
      <c r="S203" s="207">
        <v>0</v>
      </c>
      <c r="T203" s="208">
        <f>S203*H203</f>
        <v>0</v>
      </c>
      <c r="AR203" s="209" t="s">
        <v>146</v>
      </c>
      <c r="AT203" s="209" t="s">
        <v>142</v>
      </c>
      <c r="AU203" s="209" t="s">
        <v>117</v>
      </c>
      <c r="AY203" s="16" t="s">
        <v>139</v>
      </c>
      <c r="BE203" s="210">
        <f>IF(N203="základná",J203,0)</f>
        <v>0</v>
      </c>
      <c r="BF203" s="210">
        <f>IF(N203="znížená",J203,0)</f>
        <v>0</v>
      </c>
      <c r="BG203" s="210">
        <f>IF(N203="zákl. prenesená",J203,0)</f>
        <v>0</v>
      </c>
      <c r="BH203" s="210">
        <f>IF(N203="zníž. prenesená",J203,0)</f>
        <v>0</v>
      </c>
      <c r="BI203" s="210">
        <f>IF(N203="nulová",J203,0)</f>
        <v>0</v>
      </c>
      <c r="BJ203" s="16" t="s">
        <v>117</v>
      </c>
      <c r="BK203" s="211">
        <f>ROUND(I203*H203,3)</f>
        <v>0</v>
      </c>
      <c r="BL203" s="16" t="s">
        <v>146</v>
      </c>
      <c r="BM203" s="209" t="s">
        <v>237</v>
      </c>
    </row>
    <row r="204" spans="2:65" s="1" customFormat="1" ht="24" customHeight="1">
      <c r="B204" s="33"/>
      <c r="C204" s="199" t="s">
        <v>7</v>
      </c>
      <c r="D204" s="199" t="s">
        <v>142</v>
      </c>
      <c r="E204" s="200" t="s">
        <v>238</v>
      </c>
      <c r="F204" s="201" t="s">
        <v>239</v>
      </c>
      <c r="G204" s="202" t="s">
        <v>172</v>
      </c>
      <c r="H204" s="203">
        <v>5.5E-2</v>
      </c>
      <c r="I204" s="204"/>
      <c r="J204" s="203">
        <f>ROUND(I204*H204,3)</f>
        <v>0</v>
      </c>
      <c r="K204" s="201" t="s">
        <v>1</v>
      </c>
      <c r="L204" s="37"/>
      <c r="M204" s="205" t="s">
        <v>1</v>
      </c>
      <c r="N204" s="206" t="s">
        <v>41</v>
      </c>
      <c r="O204" s="65"/>
      <c r="P204" s="207">
        <f>O204*H204</f>
        <v>0</v>
      </c>
      <c r="Q204" s="207">
        <v>0</v>
      </c>
      <c r="R204" s="207">
        <f>Q204*H204</f>
        <v>0</v>
      </c>
      <c r="S204" s="207">
        <v>0</v>
      </c>
      <c r="T204" s="208">
        <f>S204*H204</f>
        <v>0</v>
      </c>
      <c r="AR204" s="209" t="s">
        <v>146</v>
      </c>
      <c r="AT204" s="209" t="s">
        <v>142</v>
      </c>
      <c r="AU204" s="209" t="s">
        <v>117</v>
      </c>
      <c r="AY204" s="16" t="s">
        <v>139</v>
      </c>
      <c r="BE204" s="210">
        <f>IF(N204="základná",J204,0)</f>
        <v>0</v>
      </c>
      <c r="BF204" s="210">
        <f>IF(N204="znížená",J204,0)</f>
        <v>0</v>
      </c>
      <c r="BG204" s="210">
        <f>IF(N204="zákl. prenesená",J204,0)</f>
        <v>0</v>
      </c>
      <c r="BH204" s="210">
        <f>IF(N204="zníž. prenesená",J204,0)</f>
        <v>0</v>
      </c>
      <c r="BI204" s="210">
        <f>IF(N204="nulová",J204,0)</f>
        <v>0</v>
      </c>
      <c r="BJ204" s="16" t="s">
        <v>117</v>
      </c>
      <c r="BK204" s="211">
        <f>ROUND(I204*H204,3)</f>
        <v>0</v>
      </c>
      <c r="BL204" s="16" t="s">
        <v>146</v>
      </c>
      <c r="BM204" s="209" t="s">
        <v>240</v>
      </c>
    </row>
    <row r="205" spans="2:65" s="12" customFormat="1">
      <c r="B205" s="212"/>
      <c r="C205" s="213"/>
      <c r="D205" s="214" t="s">
        <v>147</v>
      </c>
      <c r="E205" s="215" t="s">
        <v>1</v>
      </c>
      <c r="F205" s="216" t="s">
        <v>241</v>
      </c>
      <c r="G205" s="213"/>
      <c r="H205" s="217">
        <v>5.5E-2</v>
      </c>
      <c r="I205" s="218"/>
      <c r="J205" s="213"/>
      <c r="K205" s="213"/>
      <c r="L205" s="219"/>
      <c r="M205" s="220"/>
      <c r="N205" s="221"/>
      <c r="O205" s="221"/>
      <c r="P205" s="221"/>
      <c r="Q205" s="221"/>
      <c r="R205" s="221"/>
      <c r="S205" s="221"/>
      <c r="T205" s="222"/>
      <c r="AT205" s="223" t="s">
        <v>147</v>
      </c>
      <c r="AU205" s="223" t="s">
        <v>117</v>
      </c>
      <c r="AV205" s="12" t="s">
        <v>117</v>
      </c>
      <c r="AW205" s="12" t="s">
        <v>30</v>
      </c>
      <c r="AX205" s="12" t="s">
        <v>75</v>
      </c>
      <c r="AY205" s="223" t="s">
        <v>139</v>
      </c>
    </row>
    <row r="206" spans="2:65" s="13" customFormat="1">
      <c r="B206" s="224"/>
      <c r="C206" s="225"/>
      <c r="D206" s="214" t="s">
        <v>147</v>
      </c>
      <c r="E206" s="226" t="s">
        <v>1</v>
      </c>
      <c r="F206" s="227" t="s">
        <v>149</v>
      </c>
      <c r="G206" s="225"/>
      <c r="H206" s="228">
        <v>5.5E-2</v>
      </c>
      <c r="I206" s="229"/>
      <c r="J206" s="225"/>
      <c r="K206" s="225"/>
      <c r="L206" s="230"/>
      <c r="M206" s="231"/>
      <c r="N206" s="232"/>
      <c r="O206" s="232"/>
      <c r="P206" s="232"/>
      <c r="Q206" s="232"/>
      <c r="R206" s="232"/>
      <c r="S206" s="232"/>
      <c r="T206" s="233"/>
      <c r="AT206" s="234" t="s">
        <v>147</v>
      </c>
      <c r="AU206" s="234" t="s">
        <v>117</v>
      </c>
      <c r="AV206" s="13" t="s">
        <v>146</v>
      </c>
      <c r="AW206" s="13" t="s">
        <v>30</v>
      </c>
      <c r="AX206" s="13" t="s">
        <v>80</v>
      </c>
      <c r="AY206" s="234" t="s">
        <v>139</v>
      </c>
    </row>
    <row r="207" spans="2:65" s="1" customFormat="1" ht="24" customHeight="1">
      <c r="B207" s="33"/>
      <c r="C207" s="199" t="s">
        <v>242</v>
      </c>
      <c r="D207" s="199" t="s">
        <v>142</v>
      </c>
      <c r="E207" s="200" t="s">
        <v>243</v>
      </c>
      <c r="F207" s="201" t="s">
        <v>244</v>
      </c>
      <c r="G207" s="202" t="s">
        <v>172</v>
      </c>
      <c r="H207" s="203">
        <v>0.221</v>
      </c>
      <c r="I207" s="204"/>
      <c r="J207" s="203">
        <f>ROUND(I207*H207,3)</f>
        <v>0</v>
      </c>
      <c r="K207" s="201" t="s">
        <v>1</v>
      </c>
      <c r="L207" s="37"/>
      <c r="M207" s="205" t="s">
        <v>1</v>
      </c>
      <c r="N207" s="206" t="s">
        <v>41</v>
      </c>
      <c r="O207" s="65"/>
      <c r="P207" s="207">
        <f>O207*H207</f>
        <v>0</v>
      </c>
      <c r="Q207" s="207">
        <v>0</v>
      </c>
      <c r="R207" s="207">
        <f>Q207*H207</f>
        <v>0</v>
      </c>
      <c r="S207" s="207">
        <v>0</v>
      </c>
      <c r="T207" s="208">
        <f>S207*H207</f>
        <v>0</v>
      </c>
      <c r="AR207" s="209" t="s">
        <v>146</v>
      </c>
      <c r="AT207" s="209" t="s">
        <v>142</v>
      </c>
      <c r="AU207" s="209" t="s">
        <v>117</v>
      </c>
      <c r="AY207" s="16" t="s">
        <v>139</v>
      </c>
      <c r="BE207" s="210">
        <f>IF(N207="základná",J207,0)</f>
        <v>0</v>
      </c>
      <c r="BF207" s="210">
        <f>IF(N207="znížená",J207,0)</f>
        <v>0</v>
      </c>
      <c r="BG207" s="210">
        <f>IF(N207="zákl. prenesená",J207,0)</f>
        <v>0</v>
      </c>
      <c r="BH207" s="210">
        <f>IF(N207="zníž. prenesená",J207,0)</f>
        <v>0</v>
      </c>
      <c r="BI207" s="210">
        <f>IF(N207="nulová",J207,0)</f>
        <v>0</v>
      </c>
      <c r="BJ207" s="16" t="s">
        <v>117</v>
      </c>
      <c r="BK207" s="211">
        <f>ROUND(I207*H207,3)</f>
        <v>0</v>
      </c>
      <c r="BL207" s="16" t="s">
        <v>146</v>
      </c>
      <c r="BM207" s="209" t="s">
        <v>245</v>
      </c>
    </row>
    <row r="208" spans="2:65" s="12" customFormat="1">
      <c r="B208" s="212"/>
      <c r="C208" s="213"/>
      <c r="D208" s="214" t="s">
        <v>147</v>
      </c>
      <c r="E208" s="215" t="s">
        <v>1</v>
      </c>
      <c r="F208" s="216" t="s">
        <v>246</v>
      </c>
      <c r="G208" s="213"/>
      <c r="H208" s="217">
        <v>0.221</v>
      </c>
      <c r="I208" s="218"/>
      <c r="J208" s="213"/>
      <c r="K208" s="213"/>
      <c r="L208" s="219"/>
      <c r="M208" s="220"/>
      <c r="N208" s="221"/>
      <c r="O208" s="221"/>
      <c r="P208" s="221"/>
      <c r="Q208" s="221"/>
      <c r="R208" s="221"/>
      <c r="S208" s="221"/>
      <c r="T208" s="222"/>
      <c r="AT208" s="223" t="s">
        <v>147</v>
      </c>
      <c r="AU208" s="223" t="s">
        <v>117</v>
      </c>
      <c r="AV208" s="12" t="s">
        <v>117</v>
      </c>
      <c r="AW208" s="12" t="s">
        <v>30</v>
      </c>
      <c r="AX208" s="12" t="s">
        <v>75</v>
      </c>
      <c r="AY208" s="223" t="s">
        <v>139</v>
      </c>
    </row>
    <row r="209" spans="2:65" s="13" customFormat="1">
      <c r="B209" s="224"/>
      <c r="C209" s="225"/>
      <c r="D209" s="214" t="s">
        <v>147</v>
      </c>
      <c r="E209" s="226" t="s">
        <v>1</v>
      </c>
      <c r="F209" s="227" t="s">
        <v>149</v>
      </c>
      <c r="G209" s="225"/>
      <c r="H209" s="228">
        <v>0.221</v>
      </c>
      <c r="I209" s="229"/>
      <c r="J209" s="225"/>
      <c r="K209" s="225"/>
      <c r="L209" s="230"/>
      <c r="M209" s="231"/>
      <c r="N209" s="232"/>
      <c r="O209" s="232"/>
      <c r="P209" s="232"/>
      <c r="Q209" s="232"/>
      <c r="R209" s="232"/>
      <c r="S209" s="232"/>
      <c r="T209" s="233"/>
      <c r="AT209" s="234" t="s">
        <v>147</v>
      </c>
      <c r="AU209" s="234" t="s">
        <v>117</v>
      </c>
      <c r="AV209" s="13" t="s">
        <v>146</v>
      </c>
      <c r="AW209" s="13" t="s">
        <v>30</v>
      </c>
      <c r="AX209" s="13" t="s">
        <v>80</v>
      </c>
      <c r="AY209" s="234" t="s">
        <v>139</v>
      </c>
    </row>
    <row r="210" spans="2:65" s="11" customFormat="1" ht="22.9" customHeight="1">
      <c r="B210" s="183"/>
      <c r="C210" s="184"/>
      <c r="D210" s="185" t="s">
        <v>74</v>
      </c>
      <c r="E210" s="197" t="s">
        <v>166</v>
      </c>
      <c r="F210" s="197" t="s">
        <v>247</v>
      </c>
      <c r="G210" s="184"/>
      <c r="H210" s="184"/>
      <c r="I210" s="187"/>
      <c r="J210" s="198">
        <f>BK210</f>
        <v>0</v>
      </c>
      <c r="K210" s="184"/>
      <c r="L210" s="189"/>
      <c r="M210" s="190"/>
      <c r="N210" s="191"/>
      <c r="O210" s="191"/>
      <c r="P210" s="192">
        <f>SUM(P211:P221)</f>
        <v>0</v>
      </c>
      <c r="Q210" s="191"/>
      <c r="R210" s="192">
        <f>SUM(R211:R221)</f>
        <v>0</v>
      </c>
      <c r="S210" s="191"/>
      <c r="T210" s="193">
        <f>SUM(T211:T221)</f>
        <v>0</v>
      </c>
      <c r="AR210" s="194" t="s">
        <v>80</v>
      </c>
      <c r="AT210" s="195" t="s">
        <v>74</v>
      </c>
      <c r="AU210" s="195" t="s">
        <v>80</v>
      </c>
      <c r="AY210" s="194" t="s">
        <v>139</v>
      </c>
      <c r="BK210" s="196">
        <f>SUM(BK211:BK221)</f>
        <v>0</v>
      </c>
    </row>
    <row r="211" spans="2:65" s="1" customFormat="1" ht="24" customHeight="1">
      <c r="B211" s="33"/>
      <c r="C211" s="199" t="s">
        <v>193</v>
      </c>
      <c r="D211" s="199" t="s">
        <v>142</v>
      </c>
      <c r="E211" s="200" t="s">
        <v>248</v>
      </c>
      <c r="F211" s="201" t="s">
        <v>249</v>
      </c>
      <c r="G211" s="202" t="s">
        <v>163</v>
      </c>
      <c r="H211" s="203">
        <v>1.0840000000000001</v>
      </c>
      <c r="I211" s="204"/>
      <c r="J211" s="203">
        <f>ROUND(I211*H211,3)</f>
        <v>0</v>
      </c>
      <c r="K211" s="201" t="s">
        <v>1</v>
      </c>
      <c r="L211" s="37"/>
      <c r="M211" s="205" t="s">
        <v>1</v>
      </c>
      <c r="N211" s="206" t="s">
        <v>41</v>
      </c>
      <c r="O211" s="65"/>
      <c r="P211" s="207">
        <f>O211*H211</f>
        <v>0</v>
      </c>
      <c r="Q211" s="207">
        <v>0</v>
      </c>
      <c r="R211" s="207">
        <f>Q211*H211</f>
        <v>0</v>
      </c>
      <c r="S211" s="207">
        <v>0</v>
      </c>
      <c r="T211" s="208">
        <f>S211*H211</f>
        <v>0</v>
      </c>
      <c r="AR211" s="209" t="s">
        <v>146</v>
      </c>
      <c r="AT211" s="209" t="s">
        <v>142</v>
      </c>
      <c r="AU211" s="209" t="s">
        <v>117</v>
      </c>
      <c r="AY211" s="16" t="s">
        <v>139</v>
      </c>
      <c r="BE211" s="210">
        <f>IF(N211="základná",J211,0)</f>
        <v>0</v>
      </c>
      <c r="BF211" s="210">
        <f>IF(N211="znížená",J211,0)</f>
        <v>0</v>
      </c>
      <c r="BG211" s="210">
        <f>IF(N211="zákl. prenesená",J211,0)</f>
        <v>0</v>
      </c>
      <c r="BH211" s="210">
        <f>IF(N211="zníž. prenesená",J211,0)</f>
        <v>0</v>
      </c>
      <c r="BI211" s="210">
        <f>IF(N211="nulová",J211,0)</f>
        <v>0</v>
      </c>
      <c r="BJ211" s="16" t="s">
        <v>117</v>
      </c>
      <c r="BK211" s="211">
        <f>ROUND(I211*H211,3)</f>
        <v>0</v>
      </c>
      <c r="BL211" s="16" t="s">
        <v>146</v>
      </c>
      <c r="BM211" s="209" t="s">
        <v>250</v>
      </c>
    </row>
    <row r="212" spans="2:65" s="14" customFormat="1">
      <c r="B212" s="235"/>
      <c r="C212" s="236"/>
      <c r="D212" s="214" t="s">
        <v>147</v>
      </c>
      <c r="E212" s="237" t="s">
        <v>1</v>
      </c>
      <c r="F212" s="238" t="s">
        <v>251</v>
      </c>
      <c r="G212" s="236"/>
      <c r="H212" s="237" t="s">
        <v>1</v>
      </c>
      <c r="I212" s="239"/>
      <c r="J212" s="236"/>
      <c r="K212" s="236"/>
      <c r="L212" s="240"/>
      <c r="M212" s="241"/>
      <c r="N212" s="242"/>
      <c r="O212" s="242"/>
      <c r="P212" s="242"/>
      <c r="Q212" s="242"/>
      <c r="R212" s="242"/>
      <c r="S212" s="242"/>
      <c r="T212" s="243"/>
      <c r="AT212" s="244" t="s">
        <v>147</v>
      </c>
      <c r="AU212" s="244" t="s">
        <v>117</v>
      </c>
      <c r="AV212" s="14" t="s">
        <v>80</v>
      </c>
      <c r="AW212" s="14" t="s">
        <v>30</v>
      </c>
      <c r="AX212" s="14" t="s">
        <v>75</v>
      </c>
      <c r="AY212" s="244" t="s">
        <v>139</v>
      </c>
    </row>
    <row r="213" spans="2:65" s="12" customFormat="1">
      <c r="B213" s="212"/>
      <c r="C213" s="213"/>
      <c r="D213" s="214" t="s">
        <v>147</v>
      </c>
      <c r="E213" s="215" t="s">
        <v>1</v>
      </c>
      <c r="F213" s="216" t="s">
        <v>252</v>
      </c>
      <c r="G213" s="213"/>
      <c r="H213" s="217">
        <v>0.20599999999999999</v>
      </c>
      <c r="I213" s="218"/>
      <c r="J213" s="213"/>
      <c r="K213" s="213"/>
      <c r="L213" s="219"/>
      <c r="M213" s="220"/>
      <c r="N213" s="221"/>
      <c r="O213" s="221"/>
      <c r="P213" s="221"/>
      <c r="Q213" s="221"/>
      <c r="R213" s="221"/>
      <c r="S213" s="221"/>
      <c r="T213" s="222"/>
      <c r="AT213" s="223" t="s">
        <v>147</v>
      </c>
      <c r="AU213" s="223" t="s">
        <v>117</v>
      </c>
      <c r="AV213" s="12" t="s">
        <v>117</v>
      </c>
      <c r="AW213" s="12" t="s">
        <v>30</v>
      </c>
      <c r="AX213" s="12" t="s">
        <v>75</v>
      </c>
      <c r="AY213" s="223" t="s">
        <v>139</v>
      </c>
    </row>
    <row r="214" spans="2:65" s="14" customFormat="1">
      <c r="B214" s="235"/>
      <c r="C214" s="236"/>
      <c r="D214" s="214" t="s">
        <v>147</v>
      </c>
      <c r="E214" s="237" t="s">
        <v>1</v>
      </c>
      <c r="F214" s="238" t="s">
        <v>157</v>
      </c>
      <c r="G214" s="236"/>
      <c r="H214" s="237" t="s">
        <v>1</v>
      </c>
      <c r="I214" s="239"/>
      <c r="J214" s="236"/>
      <c r="K214" s="236"/>
      <c r="L214" s="240"/>
      <c r="M214" s="241"/>
      <c r="N214" s="242"/>
      <c r="O214" s="242"/>
      <c r="P214" s="242"/>
      <c r="Q214" s="242"/>
      <c r="R214" s="242"/>
      <c r="S214" s="242"/>
      <c r="T214" s="243"/>
      <c r="AT214" s="244" t="s">
        <v>147</v>
      </c>
      <c r="AU214" s="244" t="s">
        <v>117</v>
      </c>
      <c r="AV214" s="14" t="s">
        <v>80</v>
      </c>
      <c r="AW214" s="14" t="s">
        <v>30</v>
      </c>
      <c r="AX214" s="14" t="s">
        <v>75</v>
      </c>
      <c r="AY214" s="244" t="s">
        <v>139</v>
      </c>
    </row>
    <row r="215" spans="2:65" s="12" customFormat="1">
      <c r="B215" s="212"/>
      <c r="C215" s="213"/>
      <c r="D215" s="214" t="s">
        <v>147</v>
      </c>
      <c r="E215" s="215" t="s">
        <v>1</v>
      </c>
      <c r="F215" s="216" t="s">
        <v>253</v>
      </c>
      <c r="G215" s="213"/>
      <c r="H215" s="217">
        <v>0.36</v>
      </c>
      <c r="I215" s="218"/>
      <c r="J215" s="213"/>
      <c r="K215" s="213"/>
      <c r="L215" s="219"/>
      <c r="M215" s="220"/>
      <c r="N215" s="221"/>
      <c r="O215" s="221"/>
      <c r="P215" s="221"/>
      <c r="Q215" s="221"/>
      <c r="R215" s="221"/>
      <c r="S215" s="221"/>
      <c r="T215" s="222"/>
      <c r="AT215" s="223" t="s">
        <v>147</v>
      </c>
      <c r="AU215" s="223" t="s">
        <v>117</v>
      </c>
      <c r="AV215" s="12" t="s">
        <v>117</v>
      </c>
      <c r="AW215" s="12" t="s">
        <v>30</v>
      </c>
      <c r="AX215" s="12" t="s">
        <v>75</v>
      </c>
      <c r="AY215" s="223" t="s">
        <v>139</v>
      </c>
    </row>
    <row r="216" spans="2:65" s="14" customFormat="1">
      <c r="B216" s="235"/>
      <c r="C216" s="236"/>
      <c r="D216" s="214" t="s">
        <v>147</v>
      </c>
      <c r="E216" s="237" t="s">
        <v>1</v>
      </c>
      <c r="F216" s="238" t="s">
        <v>254</v>
      </c>
      <c r="G216" s="236"/>
      <c r="H216" s="237" t="s">
        <v>1</v>
      </c>
      <c r="I216" s="239"/>
      <c r="J216" s="236"/>
      <c r="K216" s="236"/>
      <c r="L216" s="240"/>
      <c r="M216" s="241"/>
      <c r="N216" s="242"/>
      <c r="O216" s="242"/>
      <c r="P216" s="242"/>
      <c r="Q216" s="242"/>
      <c r="R216" s="242"/>
      <c r="S216" s="242"/>
      <c r="T216" s="243"/>
      <c r="AT216" s="244" t="s">
        <v>147</v>
      </c>
      <c r="AU216" s="244" t="s">
        <v>117</v>
      </c>
      <c r="AV216" s="14" t="s">
        <v>80</v>
      </c>
      <c r="AW216" s="14" t="s">
        <v>30</v>
      </c>
      <c r="AX216" s="14" t="s">
        <v>75</v>
      </c>
      <c r="AY216" s="244" t="s">
        <v>139</v>
      </c>
    </row>
    <row r="217" spans="2:65" s="12" customFormat="1">
      <c r="B217" s="212"/>
      <c r="C217" s="213"/>
      <c r="D217" s="214" t="s">
        <v>147</v>
      </c>
      <c r="E217" s="215" t="s">
        <v>1</v>
      </c>
      <c r="F217" s="216" t="s">
        <v>160</v>
      </c>
      <c r="G217" s="213"/>
      <c r="H217" s="217">
        <v>0.51800000000000002</v>
      </c>
      <c r="I217" s="218"/>
      <c r="J217" s="213"/>
      <c r="K217" s="213"/>
      <c r="L217" s="219"/>
      <c r="M217" s="220"/>
      <c r="N217" s="221"/>
      <c r="O217" s="221"/>
      <c r="P217" s="221"/>
      <c r="Q217" s="221"/>
      <c r="R217" s="221"/>
      <c r="S217" s="221"/>
      <c r="T217" s="222"/>
      <c r="AT217" s="223" t="s">
        <v>147</v>
      </c>
      <c r="AU217" s="223" t="s">
        <v>117</v>
      </c>
      <c r="AV217" s="12" t="s">
        <v>117</v>
      </c>
      <c r="AW217" s="12" t="s">
        <v>30</v>
      </c>
      <c r="AX217" s="12" t="s">
        <v>75</v>
      </c>
      <c r="AY217" s="223" t="s">
        <v>139</v>
      </c>
    </row>
    <row r="218" spans="2:65" s="13" customFormat="1">
      <c r="B218" s="224"/>
      <c r="C218" s="225"/>
      <c r="D218" s="214" t="s">
        <v>147</v>
      </c>
      <c r="E218" s="226" t="s">
        <v>1</v>
      </c>
      <c r="F218" s="227" t="s">
        <v>149</v>
      </c>
      <c r="G218" s="225"/>
      <c r="H218" s="228">
        <v>1.0840000000000001</v>
      </c>
      <c r="I218" s="229"/>
      <c r="J218" s="225"/>
      <c r="K218" s="225"/>
      <c r="L218" s="230"/>
      <c r="M218" s="231"/>
      <c r="N218" s="232"/>
      <c r="O218" s="232"/>
      <c r="P218" s="232"/>
      <c r="Q218" s="232"/>
      <c r="R218" s="232"/>
      <c r="S218" s="232"/>
      <c r="T218" s="233"/>
      <c r="AT218" s="234" t="s">
        <v>147</v>
      </c>
      <c r="AU218" s="234" t="s">
        <v>117</v>
      </c>
      <c r="AV218" s="13" t="s">
        <v>146</v>
      </c>
      <c r="AW218" s="13" t="s">
        <v>30</v>
      </c>
      <c r="AX218" s="13" t="s">
        <v>80</v>
      </c>
      <c r="AY218" s="234" t="s">
        <v>139</v>
      </c>
    </row>
    <row r="219" spans="2:65" s="1" customFormat="1" ht="16.5" customHeight="1">
      <c r="B219" s="33"/>
      <c r="C219" s="199" t="s">
        <v>255</v>
      </c>
      <c r="D219" s="199" t="s">
        <v>142</v>
      </c>
      <c r="E219" s="200" t="s">
        <v>256</v>
      </c>
      <c r="F219" s="201" t="s">
        <v>257</v>
      </c>
      <c r="G219" s="202" t="s">
        <v>163</v>
      </c>
      <c r="H219" s="203">
        <v>2.4</v>
      </c>
      <c r="I219" s="204"/>
      <c r="J219" s="203">
        <f>ROUND(I219*H219,3)</f>
        <v>0</v>
      </c>
      <c r="K219" s="201" t="s">
        <v>1</v>
      </c>
      <c r="L219" s="37"/>
      <c r="M219" s="205" t="s">
        <v>1</v>
      </c>
      <c r="N219" s="206" t="s">
        <v>41</v>
      </c>
      <c r="O219" s="65"/>
      <c r="P219" s="207">
        <f>O219*H219</f>
        <v>0</v>
      </c>
      <c r="Q219" s="207">
        <v>0</v>
      </c>
      <c r="R219" s="207">
        <f>Q219*H219</f>
        <v>0</v>
      </c>
      <c r="S219" s="207">
        <v>0</v>
      </c>
      <c r="T219" s="208">
        <f>S219*H219</f>
        <v>0</v>
      </c>
      <c r="AR219" s="209" t="s">
        <v>146</v>
      </c>
      <c r="AT219" s="209" t="s">
        <v>142</v>
      </c>
      <c r="AU219" s="209" t="s">
        <v>117</v>
      </c>
      <c r="AY219" s="16" t="s">
        <v>139</v>
      </c>
      <c r="BE219" s="210">
        <f>IF(N219="základná",J219,0)</f>
        <v>0</v>
      </c>
      <c r="BF219" s="210">
        <f>IF(N219="znížená",J219,0)</f>
        <v>0</v>
      </c>
      <c r="BG219" s="210">
        <f>IF(N219="zákl. prenesená",J219,0)</f>
        <v>0</v>
      </c>
      <c r="BH219" s="210">
        <f>IF(N219="zníž. prenesená",J219,0)</f>
        <v>0</v>
      </c>
      <c r="BI219" s="210">
        <f>IF(N219="nulová",J219,0)</f>
        <v>0</v>
      </c>
      <c r="BJ219" s="16" t="s">
        <v>117</v>
      </c>
      <c r="BK219" s="211">
        <f>ROUND(I219*H219,3)</f>
        <v>0</v>
      </c>
      <c r="BL219" s="16" t="s">
        <v>146</v>
      </c>
      <c r="BM219" s="209" t="s">
        <v>258</v>
      </c>
    </row>
    <row r="220" spans="2:65" s="12" customFormat="1">
      <c r="B220" s="212"/>
      <c r="C220" s="213"/>
      <c r="D220" s="214" t="s">
        <v>147</v>
      </c>
      <c r="E220" s="215" t="s">
        <v>1</v>
      </c>
      <c r="F220" s="216" t="s">
        <v>259</v>
      </c>
      <c r="G220" s="213"/>
      <c r="H220" s="217">
        <v>2.4</v>
      </c>
      <c r="I220" s="218"/>
      <c r="J220" s="213"/>
      <c r="K220" s="213"/>
      <c r="L220" s="219"/>
      <c r="M220" s="220"/>
      <c r="N220" s="221"/>
      <c r="O220" s="221"/>
      <c r="P220" s="221"/>
      <c r="Q220" s="221"/>
      <c r="R220" s="221"/>
      <c r="S220" s="221"/>
      <c r="T220" s="222"/>
      <c r="AT220" s="223" t="s">
        <v>147</v>
      </c>
      <c r="AU220" s="223" t="s">
        <v>117</v>
      </c>
      <c r="AV220" s="12" t="s">
        <v>117</v>
      </c>
      <c r="AW220" s="12" t="s">
        <v>30</v>
      </c>
      <c r="AX220" s="12" t="s">
        <v>75</v>
      </c>
      <c r="AY220" s="223" t="s">
        <v>139</v>
      </c>
    </row>
    <row r="221" spans="2:65" s="13" customFormat="1">
      <c r="B221" s="224"/>
      <c r="C221" s="225"/>
      <c r="D221" s="214" t="s">
        <v>147</v>
      </c>
      <c r="E221" s="226" t="s">
        <v>1</v>
      </c>
      <c r="F221" s="227" t="s">
        <v>149</v>
      </c>
      <c r="G221" s="225"/>
      <c r="H221" s="228">
        <v>2.4</v>
      </c>
      <c r="I221" s="229"/>
      <c r="J221" s="225"/>
      <c r="K221" s="225"/>
      <c r="L221" s="230"/>
      <c r="M221" s="231"/>
      <c r="N221" s="232"/>
      <c r="O221" s="232"/>
      <c r="P221" s="232"/>
      <c r="Q221" s="232"/>
      <c r="R221" s="232"/>
      <c r="S221" s="232"/>
      <c r="T221" s="233"/>
      <c r="AT221" s="234" t="s">
        <v>147</v>
      </c>
      <c r="AU221" s="234" t="s">
        <v>117</v>
      </c>
      <c r="AV221" s="13" t="s">
        <v>146</v>
      </c>
      <c r="AW221" s="13" t="s">
        <v>30</v>
      </c>
      <c r="AX221" s="13" t="s">
        <v>80</v>
      </c>
      <c r="AY221" s="234" t="s">
        <v>139</v>
      </c>
    </row>
    <row r="222" spans="2:65" s="11" customFormat="1" ht="22.9" customHeight="1">
      <c r="B222" s="183"/>
      <c r="C222" s="184"/>
      <c r="D222" s="185" t="s">
        <v>74</v>
      </c>
      <c r="E222" s="197" t="s">
        <v>156</v>
      </c>
      <c r="F222" s="197" t="s">
        <v>260</v>
      </c>
      <c r="G222" s="184"/>
      <c r="H222" s="184"/>
      <c r="I222" s="187"/>
      <c r="J222" s="198">
        <f>BK222</f>
        <v>0</v>
      </c>
      <c r="K222" s="184"/>
      <c r="L222" s="189"/>
      <c r="M222" s="190"/>
      <c r="N222" s="191"/>
      <c r="O222" s="191"/>
      <c r="P222" s="192">
        <f>SUM(P223:P275)</f>
        <v>0</v>
      </c>
      <c r="Q222" s="191"/>
      <c r="R222" s="192">
        <f>SUM(R223:R275)</f>
        <v>0</v>
      </c>
      <c r="S222" s="191"/>
      <c r="T222" s="193">
        <f>SUM(T223:T275)</f>
        <v>0</v>
      </c>
      <c r="AR222" s="194" t="s">
        <v>80</v>
      </c>
      <c r="AT222" s="195" t="s">
        <v>74</v>
      </c>
      <c r="AU222" s="195" t="s">
        <v>80</v>
      </c>
      <c r="AY222" s="194" t="s">
        <v>139</v>
      </c>
      <c r="BK222" s="196">
        <f>SUM(BK223:BK275)</f>
        <v>0</v>
      </c>
    </row>
    <row r="223" spans="2:65" s="1" customFormat="1" ht="16.5" customHeight="1">
      <c r="B223" s="33"/>
      <c r="C223" s="199" t="s">
        <v>196</v>
      </c>
      <c r="D223" s="199" t="s">
        <v>142</v>
      </c>
      <c r="E223" s="200" t="s">
        <v>261</v>
      </c>
      <c r="F223" s="201" t="s">
        <v>262</v>
      </c>
      <c r="G223" s="202" t="s">
        <v>163</v>
      </c>
      <c r="H223" s="203">
        <v>123.20099999999999</v>
      </c>
      <c r="I223" s="204"/>
      <c r="J223" s="203">
        <f>ROUND(I223*H223,3)</f>
        <v>0</v>
      </c>
      <c r="K223" s="201" t="s">
        <v>1</v>
      </c>
      <c r="L223" s="37"/>
      <c r="M223" s="205" t="s">
        <v>1</v>
      </c>
      <c r="N223" s="206" t="s">
        <v>41</v>
      </c>
      <c r="O223" s="65"/>
      <c r="P223" s="207">
        <f>O223*H223</f>
        <v>0</v>
      </c>
      <c r="Q223" s="207">
        <v>0</v>
      </c>
      <c r="R223" s="207">
        <f>Q223*H223</f>
        <v>0</v>
      </c>
      <c r="S223" s="207">
        <v>0</v>
      </c>
      <c r="T223" s="208">
        <f>S223*H223</f>
        <v>0</v>
      </c>
      <c r="AR223" s="209" t="s">
        <v>146</v>
      </c>
      <c r="AT223" s="209" t="s">
        <v>142</v>
      </c>
      <c r="AU223" s="209" t="s">
        <v>117</v>
      </c>
      <c r="AY223" s="16" t="s">
        <v>139</v>
      </c>
      <c r="BE223" s="210">
        <f>IF(N223="základná",J223,0)</f>
        <v>0</v>
      </c>
      <c r="BF223" s="210">
        <f>IF(N223="znížená",J223,0)</f>
        <v>0</v>
      </c>
      <c r="BG223" s="210">
        <f>IF(N223="zákl. prenesená",J223,0)</f>
        <v>0</v>
      </c>
      <c r="BH223" s="210">
        <f>IF(N223="zníž. prenesená",J223,0)</f>
        <v>0</v>
      </c>
      <c r="BI223" s="210">
        <f>IF(N223="nulová",J223,0)</f>
        <v>0</v>
      </c>
      <c r="BJ223" s="16" t="s">
        <v>117</v>
      </c>
      <c r="BK223" s="211">
        <f>ROUND(I223*H223,3)</f>
        <v>0</v>
      </c>
      <c r="BL223" s="16" t="s">
        <v>146</v>
      </c>
      <c r="BM223" s="209" t="s">
        <v>263</v>
      </c>
    </row>
    <row r="224" spans="2:65" s="12" customFormat="1">
      <c r="B224" s="212"/>
      <c r="C224" s="213"/>
      <c r="D224" s="214" t="s">
        <v>147</v>
      </c>
      <c r="E224" s="215" t="s">
        <v>1</v>
      </c>
      <c r="F224" s="216" t="s">
        <v>264</v>
      </c>
      <c r="G224" s="213"/>
      <c r="H224" s="217">
        <v>123.20099999999999</v>
      </c>
      <c r="I224" s="218"/>
      <c r="J224" s="213"/>
      <c r="K224" s="213"/>
      <c r="L224" s="219"/>
      <c r="M224" s="220"/>
      <c r="N224" s="221"/>
      <c r="O224" s="221"/>
      <c r="P224" s="221"/>
      <c r="Q224" s="221"/>
      <c r="R224" s="221"/>
      <c r="S224" s="221"/>
      <c r="T224" s="222"/>
      <c r="AT224" s="223" t="s">
        <v>147</v>
      </c>
      <c r="AU224" s="223" t="s">
        <v>117</v>
      </c>
      <c r="AV224" s="12" t="s">
        <v>117</v>
      </c>
      <c r="AW224" s="12" t="s">
        <v>30</v>
      </c>
      <c r="AX224" s="12" t="s">
        <v>75</v>
      </c>
      <c r="AY224" s="223" t="s">
        <v>139</v>
      </c>
    </row>
    <row r="225" spans="2:65" s="13" customFormat="1">
      <c r="B225" s="224"/>
      <c r="C225" s="225"/>
      <c r="D225" s="214" t="s">
        <v>147</v>
      </c>
      <c r="E225" s="226" t="s">
        <v>1</v>
      </c>
      <c r="F225" s="227" t="s">
        <v>149</v>
      </c>
      <c r="G225" s="225"/>
      <c r="H225" s="228">
        <v>123.20099999999999</v>
      </c>
      <c r="I225" s="229"/>
      <c r="J225" s="225"/>
      <c r="K225" s="225"/>
      <c r="L225" s="230"/>
      <c r="M225" s="231"/>
      <c r="N225" s="232"/>
      <c r="O225" s="232"/>
      <c r="P225" s="232"/>
      <c r="Q225" s="232"/>
      <c r="R225" s="232"/>
      <c r="S225" s="232"/>
      <c r="T225" s="233"/>
      <c r="AT225" s="234" t="s">
        <v>147</v>
      </c>
      <c r="AU225" s="234" t="s">
        <v>117</v>
      </c>
      <c r="AV225" s="13" t="s">
        <v>146</v>
      </c>
      <c r="AW225" s="13" t="s">
        <v>30</v>
      </c>
      <c r="AX225" s="13" t="s">
        <v>80</v>
      </c>
      <c r="AY225" s="234" t="s">
        <v>139</v>
      </c>
    </row>
    <row r="226" spans="2:65" s="1" customFormat="1" ht="24" customHeight="1">
      <c r="B226" s="33"/>
      <c r="C226" s="199" t="s">
        <v>265</v>
      </c>
      <c r="D226" s="199" t="s">
        <v>142</v>
      </c>
      <c r="E226" s="200" t="s">
        <v>266</v>
      </c>
      <c r="F226" s="201" t="s">
        <v>267</v>
      </c>
      <c r="G226" s="202" t="s">
        <v>163</v>
      </c>
      <c r="H226" s="203">
        <v>1033.1690000000001</v>
      </c>
      <c r="I226" s="204"/>
      <c r="J226" s="203">
        <f>ROUND(I226*H226,3)</f>
        <v>0</v>
      </c>
      <c r="K226" s="201" t="s">
        <v>1</v>
      </c>
      <c r="L226" s="37"/>
      <c r="M226" s="205" t="s">
        <v>1</v>
      </c>
      <c r="N226" s="206" t="s">
        <v>41</v>
      </c>
      <c r="O226" s="65"/>
      <c r="P226" s="207">
        <f>O226*H226</f>
        <v>0</v>
      </c>
      <c r="Q226" s="207">
        <v>0</v>
      </c>
      <c r="R226" s="207">
        <f>Q226*H226</f>
        <v>0</v>
      </c>
      <c r="S226" s="207">
        <v>0</v>
      </c>
      <c r="T226" s="208">
        <f>S226*H226</f>
        <v>0</v>
      </c>
      <c r="AR226" s="209" t="s">
        <v>146</v>
      </c>
      <c r="AT226" s="209" t="s">
        <v>142</v>
      </c>
      <c r="AU226" s="209" t="s">
        <v>117</v>
      </c>
      <c r="AY226" s="16" t="s">
        <v>139</v>
      </c>
      <c r="BE226" s="210">
        <f>IF(N226="základná",J226,0)</f>
        <v>0</v>
      </c>
      <c r="BF226" s="210">
        <f>IF(N226="znížená",J226,0)</f>
        <v>0</v>
      </c>
      <c r="BG226" s="210">
        <f>IF(N226="zákl. prenesená",J226,0)</f>
        <v>0</v>
      </c>
      <c r="BH226" s="210">
        <f>IF(N226="zníž. prenesená",J226,0)</f>
        <v>0</v>
      </c>
      <c r="BI226" s="210">
        <f>IF(N226="nulová",J226,0)</f>
        <v>0</v>
      </c>
      <c r="BJ226" s="16" t="s">
        <v>117</v>
      </c>
      <c r="BK226" s="211">
        <f>ROUND(I226*H226,3)</f>
        <v>0</v>
      </c>
      <c r="BL226" s="16" t="s">
        <v>146</v>
      </c>
      <c r="BM226" s="209" t="s">
        <v>268</v>
      </c>
    </row>
    <row r="227" spans="2:65" s="1" customFormat="1" ht="24" customHeight="1">
      <c r="B227" s="33"/>
      <c r="C227" s="199" t="s">
        <v>200</v>
      </c>
      <c r="D227" s="199" t="s">
        <v>142</v>
      </c>
      <c r="E227" s="200" t="s">
        <v>269</v>
      </c>
      <c r="F227" s="201" t="s">
        <v>270</v>
      </c>
      <c r="G227" s="202" t="s">
        <v>163</v>
      </c>
      <c r="H227" s="203">
        <v>45.3</v>
      </c>
      <c r="I227" s="204"/>
      <c r="J227" s="203">
        <f>ROUND(I227*H227,3)</f>
        <v>0</v>
      </c>
      <c r="K227" s="201" t="s">
        <v>1</v>
      </c>
      <c r="L227" s="37"/>
      <c r="M227" s="205" t="s">
        <v>1</v>
      </c>
      <c r="N227" s="206" t="s">
        <v>41</v>
      </c>
      <c r="O227" s="65"/>
      <c r="P227" s="207">
        <f>O227*H227</f>
        <v>0</v>
      </c>
      <c r="Q227" s="207">
        <v>0</v>
      </c>
      <c r="R227" s="207">
        <f>Q227*H227</f>
        <v>0</v>
      </c>
      <c r="S227" s="207">
        <v>0</v>
      </c>
      <c r="T227" s="208">
        <f>S227*H227</f>
        <v>0</v>
      </c>
      <c r="AR227" s="209" t="s">
        <v>146</v>
      </c>
      <c r="AT227" s="209" t="s">
        <v>142</v>
      </c>
      <c r="AU227" s="209" t="s">
        <v>117</v>
      </c>
      <c r="AY227" s="16" t="s">
        <v>139</v>
      </c>
      <c r="BE227" s="210">
        <f>IF(N227="základná",J227,0)</f>
        <v>0</v>
      </c>
      <c r="BF227" s="210">
        <f>IF(N227="znížená",J227,0)</f>
        <v>0</v>
      </c>
      <c r="BG227" s="210">
        <f>IF(N227="zákl. prenesená",J227,0)</f>
        <v>0</v>
      </c>
      <c r="BH227" s="210">
        <f>IF(N227="zníž. prenesená",J227,0)</f>
        <v>0</v>
      </c>
      <c r="BI227" s="210">
        <f>IF(N227="nulová",J227,0)</f>
        <v>0</v>
      </c>
      <c r="BJ227" s="16" t="s">
        <v>117</v>
      </c>
      <c r="BK227" s="211">
        <f>ROUND(I227*H227,3)</f>
        <v>0</v>
      </c>
      <c r="BL227" s="16" t="s">
        <v>146</v>
      </c>
      <c r="BM227" s="209" t="s">
        <v>271</v>
      </c>
    </row>
    <row r="228" spans="2:65" s="12" customFormat="1">
      <c r="B228" s="212"/>
      <c r="C228" s="213"/>
      <c r="D228" s="214" t="s">
        <v>147</v>
      </c>
      <c r="E228" s="215" t="s">
        <v>1</v>
      </c>
      <c r="F228" s="216" t="s">
        <v>272</v>
      </c>
      <c r="G228" s="213"/>
      <c r="H228" s="217">
        <v>14.4</v>
      </c>
      <c r="I228" s="218"/>
      <c r="J228" s="213"/>
      <c r="K228" s="213"/>
      <c r="L228" s="219"/>
      <c r="M228" s="220"/>
      <c r="N228" s="221"/>
      <c r="O228" s="221"/>
      <c r="P228" s="221"/>
      <c r="Q228" s="221"/>
      <c r="R228" s="221"/>
      <c r="S228" s="221"/>
      <c r="T228" s="222"/>
      <c r="AT228" s="223" t="s">
        <v>147</v>
      </c>
      <c r="AU228" s="223" t="s">
        <v>117</v>
      </c>
      <c r="AV228" s="12" t="s">
        <v>117</v>
      </c>
      <c r="AW228" s="12" t="s">
        <v>30</v>
      </c>
      <c r="AX228" s="12" t="s">
        <v>75</v>
      </c>
      <c r="AY228" s="223" t="s">
        <v>139</v>
      </c>
    </row>
    <row r="229" spans="2:65" s="12" customFormat="1">
      <c r="B229" s="212"/>
      <c r="C229" s="213"/>
      <c r="D229" s="214" t="s">
        <v>147</v>
      </c>
      <c r="E229" s="215" t="s">
        <v>1</v>
      </c>
      <c r="F229" s="216" t="s">
        <v>273</v>
      </c>
      <c r="G229" s="213"/>
      <c r="H229" s="217">
        <v>4.3</v>
      </c>
      <c r="I229" s="218"/>
      <c r="J229" s="213"/>
      <c r="K229" s="213"/>
      <c r="L229" s="219"/>
      <c r="M229" s="220"/>
      <c r="N229" s="221"/>
      <c r="O229" s="221"/>
      <c r="P229" s="221"/>
      <c r="Q229" s="221"/>
      <c r="R229" s="221"/>
      <c r="S229" s="221"/>
      <c r="T229" s="222"/>
      <c r="AT229" s="223" t="s">
        <v>147</v>
      </c>
      <c r="AU229" s="223" t="s">
        <v>117</v>
      </c>
      <c r="AV229" s="12" t="s">
        <v>117</v>
      </c>
      <c r="AW229" s="12" t="s">
        <v>30</v>
      </c>
      <c r="AX229" s="12" t="s">
        <v>75</v>
      </c>
      <c r="AY229" s="223" t="s">
        <v>139</v>
      </c>
    </row>
    <row r="230" spans="2:65" s="12" customFormat="1">
      <c r="B230" s="212"/>
      <c r="C230" s="213"/>
      <c r="D230" s="214" t="s">
        <v>147</v>
      </c>
      <c r="E230" s="215" t="s">
        <v>1</v>
      </c>
      <c r="F230" s="216" t="s">
        <v>274</v>
      </c>
      <c r="G230" s="213"/>
      <c r="H230" s="217">
        <v>12.8</v>
      </c>
      <c r="I230" s="218"/>
      <c r="J230" s="213"/>
      <c r="K230" s="213"/>
      <c r="L230" s="219"/>
      <c r="M230" s="220"/>
      <c r="N230" s="221"/>
      <c r="O230" s="221"/>
      <c r="P230" s="221"/>
      <c r="Q230" s="221"/>
      <c r="R230" s="221"/>
      <c r="S230" s="221"/>
      <c r="T230" s="222"/>
      <c r="AT230" s="223" t="s">
        <v>147</v>
      </c>
      <c r="AU230" s="223" t="s">
        <v>117</v>
      </c>
      <c r="AV230" s="12" t="s">
        <v>117</v>
      </c>
      <c r="AW230" s="12" t="s">
        <v>30</v>
      </c>
      <c r="AX230" s="12" t="s">
        <v>75</v>
      </c>
      <c r="AY230" s="223" t="s">
        <v>139</v>
      </c>
    </row>
    <row r="231" spans="2:65" s="12" customFormat="1">
      <c r="B231" s="212"/>
      <c r="C231" s="213"/>
      <c r="D231" s="214" t="s">
        <v>147</v>
      </c>
      <c r="E231" s="215" t="s">
        <v>1</v>
      </c>
      <c r="F231" s="216" t="s">
        <v>275</v>
      </c>
      <c r="G231" s="213"/>
      <c r="H231" s="217">
        <v>13.8</v>
      </c>
      <c r="I231" s="218"/>
      <c r="J231" s="213"/>
      <c r="K231" s="213"/>
      <c r="L231" s="219"/>
      <c r="M231" s="220"/>
      <c r="N231" s="221"/>
      <c r="O231" s="221"/>
      <c r="P231" s="221"/>
      <c r="Q231" s="221"/>
      <c r="R231" s="221"/>
      <c r="S231" s="221"/>
      <c r="T231" s="222"/>
      <c r="AT231" s="223" t="s">
        <v>147</v>
      </c>
      <c r="AU231" s="223" t="s">
        <v>117</v>
      </c>
      <c r="AV231" s="12" t="s">
        <v>117</v>
      </c>
      <c r="AW231" s="12" t="s">
        <v>30</v>
      </c>
      <c r="AX231" s="12" t="s">
        <v>75</v>
      </c>
      <c r="AY231" s="223" t="s">
        <v>139</v>
      </c>
    </row>
    <row r="232" spans="2:65" s="13" customFormat="1">
      <c r="B232" s="224"/>
      <c r="C232" s="225"/>
      <c r="D232" s="214" t="s">
        <v>147</v>
      </c>
      <c r="E232" s="226" t="s">
        <v>1</v>
      </c>
      <c r="F232" s="227" t="s">
        <v>149</v>
      </c>
      <c r="G232" s="225"/>
      <c r="H232" s="228">
        <v>45.3</v>
      </c>
      <c r="I232" s="229"/>
      <c r="J232" s="225"/>
      <c r="K232" s="225"/>
      <c r="L232" s="230"/>
      <c r="M232" s="231"/>
      <c r="N232" s="232"/>
      <c r="O232" s="232"/>
      <c r="P232" s="232"/>
      <c r="Q232" s="232"/>
      <c r="R232" s="232"/>
      <c r="S232" s="232"/>
      <c r="T232" s="233"/>
      <c r="AT232" s="234" t="s">
        <v>147</v>
      </c>
      <c r="AU232" s="234" t="s">
        <v>117</v>
      </c>
      <c r="AV232" s="13" t="s">
        <v>146</v>
      </c>
      <c r="AW232" s="13" t="s">
        <v>30</v>
      </c>
      <c r="AX232" s="13" t="s">
        <v>80</v>
      </c>
      <c r="AY232" s="234" t="s">
        <v>139</v>
      </c>
    </row>
    <row r="233" spans="2:65" s="1" customFormat="1" ht="24" customHeight="1">
      <c r="B233" s="33"/>
      <c r="C233" s="199" t="s">
        <v>276</v>
      </c>
      <c r="D233" s="199" t="s">
        <v>142</v>
      </c>
      <c r="E233" s="200" t="s">
        <v>277</v>
      </c>
      <c r="F233" s="201" t="s">
        <v>278</v>
      </c>
      <c r="G233" s="202" t="s">
        <v>163</v>
      </c>
      <c r="H233" s="203">
        <v>29.071999999999999</v>
      </c>
      <c r="I233" s="204"/>
      <c r="J233" s="203">
        <f>ROUND(I233*H233,3)</f>
        <v>0</v>
      </c>
      <c r="K233" s="201" t="s">
        <v>1</v>
      </c>
      <c r="L233" s="37"/>
      <c r="M233" s="205" t="s">
        <v>1</v>
      </c>
      <c r="N233" s="206" t="s">
        <v>41</v>
      </c>
      <c r="O233" s="65"/>
      <c r="P233" s="207">
        <f>O233*H233</f>
        <v>0</v>
      </c>
      <c r="Q233" s="207">
        <v>0</v>
      </c>
      <c r="R233" s="207">
        <f>Q233*H233</f>
        <v>0</v>
      </c>
      <c r="S233" s="207">
        <v>0</v>
      </c>
      <c r="T233" s="208">
        <f>S233*H233</f>
        <v>0</v>
      </c>
      <c r="AR233" s="209" t="s">
        <v>146</v>
      </c>
      <c r="AT233" s="209" t="s">
        <v>142</v>
      </c>
      <c r="AU233" s="209" t="s">
        <v>117</v>
      </c>
      <c r="AY233" s="16" t="s">
        <v>139</v>
      </c>
      <c r="BE233" s="210">
        <f>IF(N233="základná",J233,0)</f>
        <v>0</v>
      </c>
      <c r="BF233" s="210">
        <f>IF(N233="znížená",J233,0)</f>
        <v>0</v>
      </c>
      <c r="BG233" s="210">
        <f>IF(N233="zákl. prenesená",J233,0)</f>
        <v>0</v>
      </c>
      <c r="BH233" s="210">
        <f>IF(N233="zníž. prenesená",J233,0)</f>
        <v>0</v>
      </c>
      <c r="BI233" s="210">
        <f>IF(N233="nulová",J233,0)</f>
        <v>0</v>
      </c>
      <c r="BJ233" s="16" t="s">
        <v>117</v>
      </c>
      <c r="BK233" s="211">
        <f>ROUND(I233*H233,3)</f>
        <v>0</v>
      </c>
      <c r="BL233" s="16" t="s">
        <v>146</v>
      </c>
      <c r="BM233" s="209" t="s">
        <v>279</v>
      </c>
    </row>
    <row r="234" spans="2:65" s="12" customFormat="1">
      <c r="B234" s="212"/>
      <c r="C234" s="213"/>
      <c r="D234" s="214" t="s">
        <v>147</v>
      </c>
      <c r="E234" s="215" t="s">
        <v>1</v>
      </c>
      <c r="F234" s="216" t="s">
        <v>280</v>
      </c>
      <c r="G234" s="213"/>
      <c r="H234" s="217">
        <v>9.6379999999999999</v>
      </c>
      <c r="I234" s="218"/>
      <c r="J234" s="213"/>
      <c r="K234" s="213"/>
      <c r="L234" s="219"/>
      <c r="M234" s="220"/>
      <c r="N234" s="221"/>
      <c r="O234" s="221"/>
      <c r="P234" s="221"/>
      <c r="Q234" s="221"/>
      <c r="R234" s="221"/>
      <c r="S234" s="221"/>
      <c r="T234" s="222"/>
      <c r="AT234" s="223" t="s">
        <v>147</v>
      </c>
      <c r="AU234" s="223" t="s">
        <v>117</v>
      </c>
      <c r="AV234" s="12" t="s">
        <v>117</v>
      </c>
      <c r="AW234" s="12" t="s">
        <v>30</v>
      </c>
      <c r="AX234" s="12" t="s">
        <v>75</v>
      </c>
      <c r="AY234" s="223" t="s">
        <v>139</v>
      </c>
    </row>
    <row r="235" spans="2:65" s="12" customFormat="1">
      <c r="B235" s="212"/>
      <c r="C235" s="213"/>
      <c r="D235" s="214" t="s">
        <v>147</v>
      </c>
      <c r="E235" s="215" t="s">
        <v>1</v>
      </c>
      <c r="F235" s="216" t="s">
        <v>281</v>
      </c>
      <c r="G235" s="213"/>
      <c r="H235" s="217">
        <v>6.6360000000000001</v>
      </c>
      <c r="I235" s="218"/>
      <c r="J235" s="213"/>
      <c r="K235" s="213"/>
      <c r="L235" s="219"/>
      <c r="M235" s="220"/>
      <c r="N235" s="221"/>
      <c r="O235" s="221"/>
      <c r="P235" s="221"/>
      <c r="Q235" s="221"/>
      <c r="R235" s="221"/>
      <c r="S235" s="221"/>
      <c r="T235" s="222"/>
      <c r="AT235" s="223" t="s">
        <v>147</v>
      </c>
      <c r="AU235" s="223" t="s">
        <v>117</v>
      </c>
      <c r="AV235" s="12" t="s">
        <v>117</v>
      </c>
      <c r="AW235" s="12" t="s">
        <v>30</v>
      </c>
      <c r="AX235" s="12" t="s">
        <v>75</v>
      </c>
      <c r="AY235" s="223" t="s">
        <v>139</v>
      </c>
    </row>
    <row r="236" spans="2:65" s="12" customFormat="1">
      <c r="B236" s="212"/>
      <c r="C236" s="213"/>
      <c r="D236" s="214" t="s">
        <v>147</v>
      </c>
      <c r="E236" s="215" t="s">
        <v>1</v>
      </c>
      <c r="F236" s="216" t="s">
        <v>282</v>
      </c>
      <c r="G236" s="213"/>
      <c r="H236" s="217">
        <v>12.798</v>
      </c>
      <c r="I236" s="218"/>
      <c r="J236" s="213"/>
      <c r="K236" s="213"/>
      <c r="L236" s="219"/>
      <c r="M236" s="220"/>
      <c r="N236" s="221"/>
      <c r="O236" s="221"/>
      <c r="P236" s="221"/>
      <c r="Q236" s="221"/>
      <c r="R236" s="221"/>
      <c r="S236" s="221"/>
      <c r="T236" s="222"/>
      <c r="AT236" s="223" t="s">
        <v>147</v>
      </c>
      <c r="AU236" s="223" t="s">
        <v>117</v>
      </c>
      <c r="AV236" s="12" t="s">
        <v>117</v>
      </c>
      <c r="AW236" s="12" t="s">
        <v>30</v>
      </c>
      <c r="AX236" s="12" t="s">
        <v>75</v>
      </c>
      <c r="AY236" s="223" t="s">
        <v>139</v>
      </c>
    </row>
    <row r="237" spans="2:65" s="13" customFormat="1">
      <c r="B237" s="224"/>
      <c r="C237" s="225"/>
      <c r="D237" s="214" t="s">
        <v>147</v>
      </c>
      <c r="E237" s="226" t="s">
        <v>1</v>
      </c>
      <c r="F237" s="227" t="s">
        <v>149</v>
      </c>
      <c r="G237" s="225"/>
      <c r="H237" s="228">
        <v>29.072000000000003</v>
      </c>
      <c r="I237" s="229"/>
      <c r="J237" s="225"/>
      <c r="K237" s="225"/>
      <c r="L237" s="230"/>
      <c r="M237" s="231"/>
      <c r="N237" s="232"/>
      <c r="O237" s="232"/>
      <c r="P237" s="232"/>
      <c r="Q237" s="232"/>
      <c r="R237" s="232"/>
      <c r="S237" s="232"/>
      <c r="T237" s="233"/>
      <c r="AT237" s="234" t="s">
        <v>147</v>
      </c>
      <c r="AU237" s="234" t="s">
        <v>117</v>
      </c>
      <c r="AV237" s="13" t="s">
        <v>146</v>
      </c>
      <c r="AW237" s="13" t="s">
        <v>30</v>
      </c>
      <c r="AX237" s="13" t="s">
        <v>80</v>
      </c>
      <c r="AY237" s="234" t="s">
        <v>139</v>
      </c>
    </row>
    <row r="238" spans="2:65" s="1" customFormat="1" ht="16.5" customHeight="1">
      <c r="B238" s="33"/>
      <c r="C238" s="199" t="s">
        <v>203</v>
      </c>
      <c r="D238" s="199" t="s">
        <v>142</v>
      </c>
      <c r="E238" s="200" t="s">
        <v>283</v>
      </c>
      <c r="F238" s="201" t="s">
        <v>284</v>
      </c>
      <c r="G238" s="202" t="s">
        <v>163</v>
      </c>
      <c r="H238" s="203">
        <v>77.572000000000003</v>
      </c>
      <c r="I238" s="204"/>
      <c r="J238" s="203">
        <f>ROUND(I238*H238,3)</f>
        <v>0</v>
      </c>
      <c r="K238" s="201" t="s">
        <v>1</v>
      </c>
      <c r="L238" s="37"/>
      <c r="M238" s="205" t="s">
        <v>1</v>
      </c>
      <c r="N238" s="206" t="s">
        <v>41</v>
      </c>
      <c r="O238" s="65"/>
      <c r="P238" s="207">
        <f>O238*H238</f>
        <v>0</v>
      </c>
      <c r="Q238" s="207">
        <v>0</v>
      </c>
      <c r="R238" s="207">
        <f>Q238*H238</f>
        <v>0</v>
      </c>
      <c r="S238" s="207">
        <v>0</v>
      </c>
      <c r="T238" s="208">
        <f>S238*H238</f>
        <v>0</v>
      </c>
      <c r="AR238" s="209" t="s">
        <v>146</v>
      </c>
      <c r="AT238" s="209" t="s">
        <v>142</v>
      </c>
      <c r="AU238" s="209" t="s">
        <v>117</v>
      </c>
      <c r="AY238" s="16" t="s">
        <v>139</v>
      </c>
      <c r="BE238" s="210">
        <f>IF(N238="základná",J238,0)</f>
        <v>0</v>
      </c>
      <c r="BF238" s="210">
        <f>IF(N238="znížená",J238,0)</f>
        <v>0</v>
      </c>
      <c r="BG238" s="210">
        <f>IF(N238="zákl. prenesená",J238,0)</f>
        <v>0</v>
      </c>
      <c r="BH238" s="210">
        <f>IF(N238="zníž. prenesená",J238,0)</f>
        <v>0</v>
      </c>
      <c r="BI238" s="210">
        <f>IF(N238="nulová",J238,0)</f>
        <v>0</v>
      </c>
      <c r="BJ238" s="16" t="s">
        <v>117</v>
      </c>
      <c r="BK238" s="211">
        <f>ROUND(I238*H238,3)</f>
        <v>0</v>
      </c>
      <c r="BL238" s="16" t="s">
        <v>146</v>
      </c>
      <c r="BM238" s="209" t="s">
        <v>285</v>
      </c>
    </row>
    <row r="239" spans="2:65" s="12" customFormat="1">
      <c r="B239" s="212"/>
      <c r="C239" s="213"/>
      <c r="D239" s="214" t="s">
        <v>147</v>
      </c>
      <c r="E239" s="215" t="s">
        <v>1</v>
      </c>
      <c r="F239" s="216" t="s">
        <v>286</v>
      </c>
      <c r="G239" s="213"/>
      <c r="H239" s="217">
        <v>14.4</v>
      </c>
      <c r="I239" s="218"/>
      <c r="J239" s="213"/>
      <c r="K239" s="213"/>
      <c r="L239" s="219"/>
      <c r="M239" s="220"/>
      <c r="N239" s="221"/>
      <c r="O239" s="221"/>
      <c r="P239" s="221"/>
      <c r="Q239" s="221"/>
      <c r="R239" s="221"/>
      <c r="S239" s="221"/>
      <c r="T239" s="222"/>
      <c r="AT239" s="223" t="s">
        <v>147</v>
      </c>
      <c r="AU239" s="223" t="s">
        <v>117</v>
      </c>
      <c r="AV239" s="12" t="s">
        <v>117</v>
      </c>
      <c r="AW239" s="12" t="s">
        <v>30</v>
      </c>
      <c r="AX239" s="12" t="s">
        <v>75</v>
      </c>
      <c r="AY239" s="223" t="s">
        <v>139</v>
      </c>
    </row>
    <row r="240" spans="2:65" s="12" customFormat="1">
      <c r="B240" s="212"/>
      <c r="C240" s="213"/>
      <c r="D240" s="214" t="s">
        <v>147</v>
      </c>
      <c r="E240" s="215" t="s">
        <v>1</v>
      </c>
      <c r="F240" s="216" t="s">
        <v>287</v>
      </c>
      <c r="G240" s="213"/>
      <c r="H240" s="217">
        <v>4.3</v>
      </c>
      <c r="I240" s="218"/>
      <c r="J240" s="213"/>
      <c r="K240" s="213"/>
      <c r="L240" s="219"/>
      <c r="M240" s="220"/>
      <c r="N240" s="221"/>
      <c r="O240" s="221"/>
      <c r="P240" s="221"/>
      <c r="Q240" s="221"/>
      <c r="R240" s="221"/>
      <c r="S240" s="221"/>
      <c r="T240" s="222"/>
      <c r="AT240" s="223" t="s">
        <v>147</v>
      </c>
      <c r="AU240" s="223" t="s">
        <v>117</v>
      </c>
      <c r="AV240" s="12" t="s">
        <v>117</v>
      </c>
      <c r="AW240" s="12" t="s">
        <v>30</v>
      </c>
      <c r="AX240" s="12" t="s">
        <v>75</v>
      </c>
      <c r="AY240" s="223" t="s">
        <v>139</v>
      </c>
    </row>
    <row r="241" spans="2:65" s="12" customFormat="1">
      <c r="B241" s="212"/>
      <c r="C241" s="213"/>
      <c r="D241" s="214" t="s">
        <v>147</v>
      </c>
      <c r="E241" s="215" t="s">
        <v>1</v>
      </c>
      <c r="F241" s="216" t="s">
        <v>288</v>
      </c>
      <c r="G241" s="213"/>
      <c r="H241" s="217">
        <v>12.8</v>
      </c>
      <c r="I241" s="218"/>
      <c r="J241" s="213"/>
      <c r="K241" s="213"/>
      <c r="L241" s="219"/>
      <c r="M241" s="220"/>
      <c r="N241" s="221"/>
      <c r="O241" s="221"/>
      <c r="P241" s="221"/>
      <c r="Q241" s="221"/>
      <c r="R241" s="221"/>
      <c r="S241" s="221"/>
      <c r="T241" s="222"/>
      <c r="AT241" s="223" t="s">
        <v>147</v>
      </c>
      <c r="AU241" s="223" t="s">
        <v>117</v>
      </c>
      <c r="AV241" s="12" t="s">
        <v>117</v>
      </c>
      <c r="AW241" s="12" t="s">
        <v>30</v>
      </c>
      <c r="AX241" s="12" t="s">
        <v>75</v>
      </c>
      <c r="AY241" s="223" t="s">
        <v>139</v>
      </c>
    </row>
    <row r="242" spans="2:65" s="12" customFormat="1">
      <c r="B242" s="212"/>
      <c r="C242" s="213"/>
      <c r="D242" s="214" t="s">
        <v>147</v>
      </c>
      <c r="E242" s="215" t="s">
        <v>1</v>
      </c>
      <c r="F242" s="216" t="s">
        <v>289</v>
      </c>
      <c r="G242" s="213"/>
      <c r="H242" s="217">
        <v>17</v>
      </c>
      <c r="I242" s="218"/>
      <c r="J242" s="213"/>
      <c r="K242" s="213"/>
      <c r="L242" s="219"/>
      <c r="M242" s="220"/>
      <c r="N242" s="221"/>
      <c r="O242" s="221"/>
      <c r="P242" s="221"/>
      <c r="Q242" s="221"/>
      <c r="R242" s="221"/>
      <c r="S242" s="221"/>
      <c r="T242" s="222"/>
      <c r="AT242" s="223" t="s">
        <v>147</v>
      </c>
      <c r="AU242" s="223" t="s">
        <v>117</v>
      </c>
      <c r="AV242" s="12" t="s">
        <v>117</v>
      </c>
      <c r="AW242" s="12" t="s">
        <v>30</v>
      </c>
      <c r="AX242" s="12" t="s">
        <v>75</v>
      </c>
      <c r="AY242" s="223" t="s">
        <v>139</v>
      </c>
    </row>
    <row r="243" spans="2:65" s="12" customFormat="1">
      <c r="B243" s="212"/>
      <c r="C243" s="213"/>
      <c r="D243" s="214" t="s">
        <v>147</v>
      </c>
      <c r="E243" s="215" t="s">
        <v>1</v>
      </c>
      <c r="F243" s="216" t="s">
        <v>280</v>
      </c>
      <c r="G243" s="213"/>
      <c r="H243" s="217">
        <v>9.6379999999999999</v>
      </c>
      <c r="I243" s="218"/>
      <c r="J243" s="213"/>
      <c r="K243" s="213"/>
      <c r="L243" s="219"/>
      <c r="M243" s="220"/>
      <c r="N243" s="221"/>
      <c r="O243" s="221"/>
      <c r="P243" s="221"/>
      <c r="Q243" s="221"/>
      <c r="R243" s="221"/>
      <c r="S243" s="221"/>
      <c r="T243" s="222"/>
      <c r="AT243" s="223" t="s">
        <v>147</v>
      </c>
      <c r="AU243" s="223" t="s">
        <v>117</v>
      </c>
      <c r="AV243" s="12" t="s">
        <v>117</v>
      </c>
      <c r="AW243" s="12" t="s">
        <v>30</v>
      </c>
      <c r="AX243" s="12" t="s">
        <v>75</v>
      </c>
      <c r="AY243" s="223" t="s">
        <v>139</v>
      </c>
    </row>
    <row r="244" spans="2:65" s="12" customFormat="1">
      <c r="B244" s="212"/>
      <c r="C244" s="213"/>
      <c r="D244" s="214" t="s">
        <v>147</v>
      </c>
      <c r="E244" s="215" t="s">
        <v>1</v>
      </c>
      <c r="F244" s="216" t="s">
        <v>281</v>
      </c>
      <c r="G244" s="213"/>
      <c r="H244" s="217">
        <v>6.6360000000000001</v>
      </c>
      <c r="I244" s="218"/>
      <c r="J244" s="213"/>
      <c r="K244" s="213"/>
      <c r="L244" s="219"/>
      <c r="M244" s="220"/>
      <c r="N244" s="221"/>
      <c r="O244" s="221"/>
      <c r="P244" s="221"/>
      <c r="Q244" s="221"/>
      <c r="R244" s="221"/>
      <c r="S244" s="221"/>
      <c r="T244" s="222"/>
      <c r="AT244" s="223" t="s">
        <v>147</v>
      </c>
      <c r="AU244" s="223" t="s">
        <v>117</v>
      </c>
      <c r="AV244" s="12" t="s">
        <v>117</v>
      </c>
      <c r="AW244" s="12" t="s">
        <v>30</v>
      </c>
      <c r="AX244" s="12" t="s">
        <v>75</v>
      </c>
      <c r="AY244" s="223" t="s">
        <v>139</v>
      </c>
    </row>
    <row r="245" spans="2:65" s="12" customFormat="1">
      <c r="B245" s="212"/>
      <c r="C245" s="213"/>
      <c r="D245" s="214" t="s">
        <v>147</v>
      </c>
      <c r="E245" s="215" t="s">
        <v>1</v>
      </c>
      <c r="F245" s="216" t="s">
        <v>282</v>
      </c>
      <c r="G245" s="213"/>
      <c r="H245" s="217">
        <v>12.798</v>
      </c>
      <c r="I245" s="218"/>
      <c r="J245" s="213"/>
      <c r="K245" s="213"/>
      <c r="L245" s="219"/>
      <c r="M245" s="220"/>
      <c r="N245" s="221"/>
      <c r="O245" s="221"/>
      <c r="P245" s="221"/>
      <c r="Q245" s="221"/>
      <c r="R245" s="221"/>
      <c r="S245" s="221"/>
      <c r="T245" s="222"/>
      <c r="AT245" s="223" t="s">
        <v>147</v>
      </c>
      <c r="AU245" s="223" t="s">
        <v>117</v>
      </c>
      <c r="AV245" s="12" t="s">
        <v>117</v>
      </c>
      <c r="AW245" s="12" t="s">
        <v>30</v>
      </c>
      <c r="AX245" s="12" t="s">
        <v>75</v>
      </c>
      <c r="AY245" s="223" t="s">
        <v>139</v>
      </c>
    </row>
    <row r="246" spans="2:65" s="13" customFormat="1">
      <c r="B246" s="224"/>
      <c r="C246" s="225"/>
      <c r="D246" s="214" t="s">
        <v>147</v>
      </c>
      <c r="E246" s="226" t="s">
        <v>1</v>
      </c>
      <c r="F246" s="227" t="s">
        <v>149</v>
      </c>
      <c r="G246" s="225"/>
      <c r="H246" s="228">
        <v>77.572000000000003</v>
      </c>
      <c r="I246" s="229"/>
      <c r="J246" s="225"/>
      <c r="K246" s="225"/>
      <c r="L246" s="230"/>
      <c r="M246" s="231"/>
      <c r="N246" s="232"/>
      <c r="O246" s="232"/>
      <c r="P246" s="232"/>
      <c r="Q246" s="232"/>
      <c r="R246" s="232"/>
      <c r="S246" s="232"/>
      <c r="T246" s="233"/>
      <c r="AT246" s="234" t="s">
        <v>147</v>
      </c>
      <c r="AU246" s="234" t="s">
        <v>117</v>
      </c>
      <c r="AV246" s="13" t="s">
        <v>146</v>
      </c>
      <c r="AW246" s="13" t="s">
        <v>30</v>
      </c>
      <c r="AX246" s="13" t="s">
        <v>80</v>
      </c>
      <c r="AY246" s="234" t="s">
        <v>139</v>
      </c>
    </row>
    <row r="247" spans="2:65" s="1" customFormat="1" ht="24" customHeight="1">
      <c r="B247" s="33"/>
      <c r="C247" s="199" t="s">
        <v>290</v>
      </c>
      <c r="D247" s="199" t="s">
        <v>142</v>
      </c>
      <c r="E247" s="200" t="s">
        <v>291</v>
      </c>
      <c r="F247" s="201" t="s">
        <v>292</v>
      </c>
      <c r="G247" s="202" t="s">
        <v>145</v>
      </c>
      <c r="H247" s="203">
        <v>2.7389999999999999</v>
      </c>
      <c r="I247" s="204"/>
      <c r="J247" s="203">
        <f>ROUND(I247*H247,3)</f>
        <v>0</v>
      </c>
      <c r="K247" s="201" t="s">
        <v>1</v>
      </c>
      <c r="L247" s="37"/>
      <c r="M247" s="205" t="s">
        <v>1</v>
      </c>
      <c r="N247" s="206" t="s">
        <v>41</v>
      </c>
      <c r="O247" s="65"/>
      <c r="P247" s="207">
        <f>O247*H247</f>
        <v>0</v>
      </c>
      <c r="Q247" s="207">
        <v>0</v>
      </c>
      <c r="R247" s="207">
        <f>Q247*H247</f>
        <v>0</v>
      </c>
      <c r="S247" s="207">
        <v>0</v>
      </c>
      <c r="T247" s="208">
        <f>S247*H247</f>
        <v>0</v>
      </c>
      <c r="AR247" s="209" t="s">
        <v>146</v>
      </c>
      <c r="AT247" s="209" t="s">
        <v>142</v>
      </c>
      <c r="AU247" s="209" t="s">
        <v>117</v>
      </c>
      <c r="AY247" s="16" t="s">
        <v>139</v>
      </c>
      <c r="BE247" s="210">
        <f>IF(N247="základná",J247,0)</f>
        <v>0</v>
      </c>
      <c r="BF247" s="210">
        <f>IF(N247="znížená",J247,0)</f>
        <v>0</v>
      </c>
      <c r="BG247" s="210">
        <f>IF(N247="zákl. prenesená",J247,0)</f>
        <v>0</v>
      </c>
      <c r="BH247" s="210">
        <f>IF(N247="zníž. prenesená",J247,0)</f>
        <v>0</v>
      </c>
      <c r="BI247" s="210">
        <f>IF(N247="nulová",J247,0)</f>
        <v>0</v>
      </c>
      <c r="BJ247" s="16" t="s">
        <v>117</v>
      </c>
      <c r="BK247" s="211">
        <f>ROUND(I247*H247,3)</f>
        <v>0</v>
      </c>
      <c r="BL247" s="16" t="s">
        <v>146</v>
      </c>
      <c r="BM247" s="209" t="s">
        <v>293</v>
      </c>
    </row>
    <row r="248" spans="2:65" s="12" customFormat="1">
      <c r="B248" s="212"/>
      <c r="C248" s="213"/>
      <c r="D248" s="214" t="s">
        <v>147</v>
      </c>
      <c r="E248" s="215" t="s">
        <v>1</v>
      </c>
      <c r="F248" s="216" t="s">
        <v>294</v>
      </c>
      <c r="G248" s="213"/>
      <c r="H248" s="217">
        <v>2.319</v>
      </c>
      <c r="I248" s="218"/>
      <c r="J248" s="213"/>
      <c r="K248" s="213"/>
      <c r="L248" s="219"/>
      <c r="M248" s="220"/>
      <c r="N248" s="221"/>
      <c r="O248" s="221"/>
      <c r="P248" s="221"/>
      <c r="Q248" s="221"/>
      <c r="R248" s="221"/>
      <c r="S248" s="221"/>
      <c r="T248" s="222"/>
      <c r="AT248" s="223" t="s">
        <v>147</v>
      </c>
      <c r="AU248" s="223" t="s">
        <v>117</v>
      </c>
      <c r="AV248" s="12" t="s">
        <v>117</v>
      </c>
      <c r="AW248" s="12" t="s">
        <v>30</v>
      </c>
      <c r="AX248" s="12" t="s">
        <v>75</v>
      </c>
      <c r="AY248" s="223" t="s">
        <v>139</v>
      </c>
    </row>
    <row r="249" spans="2:65" s="12" customFormat="1">
      <c r="B249" s="212"/>
      <c r="C249" s="213"/>
      <c r="D249" s="214" t="s">
        <v>147</v>
      </c>
      <c r="E249" s="215" t="s">
        <v>1</v>
      </c>
      <c r="F249" s="216" t="s">
        <v>295</v>
      </c>
      <c r="G249" s="213"/>
      <c r="H249" s="217">
        <v>0.42</v>
      </c>
      <c r="I249" s="218"/>
      <c r="J249" s="213"/>
      <c r="K249" s="213"/>
      <c r="L249" s="219"/>
      <c r="M249" s="220"/>
      <c r="N249" s="221"/>
      <c r="O249" s="221"/>
      <c r="P249" s="221"/>
      <c r="Q249" s="221"/>
      <c r="R249" s="221"/>
      <c r="S249" s="221"/>
      <c r="T249" s="222"/>
      <c r="AT249" s="223" t="s">
        <v>147</v>
      </c>
      <c r="AU249" s="223" t="s">
        <v>117</v>
      </c>
      <c r="AV249" s="12" t="s">
        <v>117</v>
      </c>
      <c r="AW249" s="12" t="s">
        <v>30</v>
      </c>
      <c r="AX249" s="12" t="s">
        <v>75</v>
      </c>
      <c r="AY249" s="223" t="s">
        <v>139</v>
      </c>
    </row>
    <row r="250" spans="2:65" s="13" customFormat="1">
      <c r="B250" s="224"/>
      <c r="C250" s="225"/>
      <c r="D250" s="214" t="s">
        <v>147</v>
      </c>
      <c r="E250" s="226" t="s">
        <v>1</v>
      </c>
      <c r="F250" s="227" t="s">
        <v>149</v>
      </c>
      <c r="G250" s="225"/>
      <c r="H250" s="228">
        <v>2.7389999999999999</v>
      </c>
      <c r="I250" s="229"/>
      <c r="J250" s="225"/>
      <c r="K250" s="225"/>
      <c r="L250" s="230"/>
      <c r="M250" s="231"/>
      <c r="N250" s="232"/>
      <c r="O250" s="232"/>
      <c r="P250" s="232"/>
      <c r="Q250" s="232"/>
      <c r="R250" s="232"/>
      <c r="S250" s="232"/>
      <c r="T250" s="233"/>
      <c r="AT250" s="234" t="s">
        <v>147</v>
      </c>
      <c r="AU250" s="234" t="s">
        <v>117</v>
      </c>
      <c r="AV250" s="13" t="s">
        <v>146</v>
      </c>
      <c r="AW250" s="13" t="s">
        <v>30</v>
      </c>
      <c r="AX250" s="13" t="s">
        <v>80</v>
      </c>
      <c r="AY250" s="234" t="s">
        <v>139</v>
      </c>
    </row>
    <row r="251" spans="2:65" s="1" customFormat="1" ht="24" customHeight="1">
      <c r="B251" s="33"/>
      <c r="C251" s="199" t="s">
        <v>214</v>
      </c>
      <c r="D251" s="199" t="s">
        <v>142</v>
      </c>
      <c r="E251" s="200" t="s">
        <v>296</v>
      </c>
      <c r="F251" s="201" t="s">
        <v>297</v>
      </c>
      <c r="G251" s="202" t="s">
        <v>145</v>
      </c>
      <c r="H251" s="203">
        <v>8.5299999999999994</v>
      </c>
      <c r="I251" s="204"/>
      <c r="J251" s="203">
        <f>ROUND(I251*H251,3)</f>
        <v>0</v>
      </c>
      <c r="K251" s="201" t="s">
        <v>1</v>
      </c>
      <c r="L251" s="37"/>
      <c r="M251" s="205" t="s">
        <v>1</v>
      </c>
      <c r="N251" s="206" t="s">
        <v>41</v>
      </c>
      <c r="O251" s="65"/>
      <c r="P251" s="207">
        <f>O251*H251</f>
        <v>0</v>
      </c>
      <c r="Q251" s="207">
        <v>0</v>
      </c>
      <c r="R251" s="207">
        <f>Q251*H251</f>
        <v>0</v>
      </c>
      <c r="S251" s="207">
        <v>0</v>
      </c>
      <c r="T251" s="208">
        <f>S251*H251</f>
        <v>0</v>
      </c>
      <c r="AR251" s="209" t="s">
        <v>146</v>
      </c>
      <c r="AT251" s="209" t="s">
        <v>142</v>
      </c>
      <c r="AU251" s="209" t="s">
        <v>117</v>
      </c>
      <c r="AY251" s="16" t="s">
        <v>139</v>
      </c>
      <c r="BE251" s="210">
        <f>IF(N251="základná",J251,0)</f>
        <v>0</v>
      </c>
      <c r="BF251" s="210">
        <f>IF(N251="znížená",J251,0)</f>
        <v>0</v>
      </c>
      <c r="BG251" s="210">
        <f>IF(N251="zákl. prenesená",J251,0)</f>
        <v>0</v>
      </c>
      <c r="BH251" s="210">
        <f>IF(N251="zníž. prenesená",J251,0)</f>
        <v>0</v>
      </c>
      <c r="BI251" s="210">
        <f>IF(N251="nulová",J251,0)</f>
        <v>0</v>
      </c>
      <c r="BJ251" s="16" t="s">
        <v>117</v>
      </c>
      <c r="BK251" s="211">
        <f>ROUND(I251*H251,3)</f>
        <v>0</v>
      </c>
      <c r="BL251" s="16" t="s">
        <v>146</v>
      </c>
      <c r="BM251" s="209" t="s">
        <v>298</v>
      </c>
    </row>
    <row r="252" spans="2:65" s="14" customFormat="1">
      <c r="B252" s="235"/>
      <c r="C252" s="236"/>
      <c r="D252" s="214" t="s">
        <v>147</v>
      </c>
      <c r="E252" s="237" t="s">
        <v>1</v>
      </c>
      <c r="F252" s="238" t="s">
        <v>299</v>
      </c>
      <c r="G252" s="236"/>
      <c r="H252" s="237" t="s">
        <v>1</v>
      </c>
      <c r="I252" s="239"/>
      <c r="J252" s="236"/>
      <c r="K252" s="236"/>
      <c r="L252" s="240"/>
      <c r="M252" s="241"/>
      <c r="N252" s="242"/>
      <c r="O252" s="242"/>
      <c r="P252" s="242"/>
      <c r="Q252" s="242"/>
      <c r="R252" s="242"/>
      <c r="S252" s="242"/>
      <c r="T252" s="243"/>
      <c r="AT252" s="244" t="s">
        <v>147</v>
      </c>
      <c r="AU252" s="244" t="s">
        <v>117</v>
      </c>
      <c r="AV252" s="14" t="s">
        <v>80</v>
      </c>
      <c r="AW252" s="14" t="s">
        <v>30</v>
      </c>
      <c r="AX252" s="14" t="s">
        <v>75</v>
      </c>
      <c r="AY252" s="244" t="s">
        <v>139</v>
      </c>
    </row>
    <row r="253" spans="2:65" s="12" customFormat="1">
      <c r="B253" s="212"/>
      <c r="C253" s="213"/>
      <c r="D253" s="214" t="s">
        <v>147</v>
      </c>
      <c r="E253" s="215" t="s">
        <v>1</v>
      </c>
      <c r="F253" s="216" t="s">
        <v>300</v>
      </c>
      <c r="G253" s="213"/>
      <c r="H253" s="217">
        <v>8.5299999999999994</v>
      </c>
      <c r="I253" s="218"/>
      <c r="J253" s="213"/>
      <c r="K253" s="213"/>
      <c r="L253" s="219"/>
      <c r="M253" s="220"/>
      <c r="N253" s="221"/>
      <c r="O253" s="221"/>
      <c r="P253" s="221"/>
      <c r="Q253" s="221"/>
      <c r="R253" s="221"/>
      <c r="S253" s="221"/>
      <c r="T253" s="222"/>
      <c r="AT253" s="223" t="s">
        <v>147</v>
      </c>
      <c r="AU253" s="223" t="s">
        <v>117</v>
      </c>
      <c r="AV253" s="12" t="s">
        <v>117</v>
      </c>
      <c r="AW253" s="12" t="s">
        <v>30</v>
      </c>
      <c r="AX253" s="12" t="s">
        <v>75</v>
      </c>
      <c r="AY253" s="223" t="s">
        <v>139</v>
      </c>
    </row>
    <row r="254" spans="2:65" s="13" customFormat="1">
      <c r="B254" s="224"/>
      <c r="C254" s="225"/>
      <c r="D254" s="214" t="s">
        <v>147</v>
      </c>
      <c r="E254" s="226" t="s">
        <v>1</v>
      </c>
      <c r="F254" s="227" t="s">
        <v>149</v>
      </c>
      <c r="G254" s="225"/>
      <c r="H254" s="228">
        <v>8.5299999999999994</v>
      </c>
      <c r="I254" s="229"/>
      <c r="J254" s="225"/>
      <c r="K254" s="225"/>
      <c r="L254" s="230"/>
      <c r="M254" s="231"/>
      <c r="N254" s="232"/>
      <c r="O254" s="232"/>
      <c r="P254" s="232"/>
      <c r="Q254" s="232"/>
      <c r="R254" s="232"/>
      <c r="S254" s="232"/>
      <c r="T254" s="233"/>
      <c r="AT254" s="234" t="s">
        <v>147</v>
      </c>
      <c r="AU254" s="234" t="s">
        <v>117</v>
      </c>
      <c r="AV254" s="13" t="s">
        <v>146</v>
      </c>
      <c r="AW254" s="13" t="s">
        <v>30</v>
      </c>
      <c r="AX254" s="13" t="s">
        <v>80</v>
      </c>
      <c r="AY254" s="234" t="s">
        <v>139</v>
      </c>
    </row>
    <row r="255" spans="2:65" s="1" customFormat="1" ht="16.5" customHeight="1">
      <c r="B255" s="33"/>
      <c r="C255" s="199" t="s">
        <v>301</v>
      </c>
      <c r="D255" s="199" t="s">
        <v>142</v>
      </c>
      <c r="E255" s="200" t="s">
        <v>302</v>
      </c>
      <c r="F255" s="201" t="s">
        <v>303</v>
      </c>
      <c r="G255" s="202" t="s">
        <v>163</v>
      </c>
      <c r="H255" s="203">
        <v>1.1879999999999999</v>
      </c>
      <c r="I255" s="204"/>
      <c r="J255" s="203">
        <f>ROUND(I255*H255,3)</f>
        <v>0</v>
      </c>
      <c r="K255" s="201" t="s">
        <v>1</v>
      </c>
      <c r="L255" s="37"/>
      <c r="M255" s="205" t="s">
        <v>1</v>
      </c>
      <c r="N255" s="206" t="s">
        <v>41</v>
      </c>
      <c r="O255" s="65"/>
      <c r="P255" s="207">
        <f>O255*H255</f>
        <v>0</v>
      </c>
      <c r="Q255" s="207">
        <v>0</v>
      </c>
      <c r="R255" s="207">
        <f>Q255*H255</f>
        <v>0</v>
      </c>
      <c r="S255" s="207">
        <v>0</v>
      </c>
      <c r="T255" s="208">
        <f>S255*H255</f>
        <v>0</v>
      </c>
      <c r="AR255" s="209" t="s">
        <v>146</v>
      </c>
      <c r="AT255" s="209" t="s">
        <v>142</v>
      </c>
      <c r="AU255" s="209" t="s">
        <v>117</v>
      </c>
      <c r="AY255" s="16" t="s">
        <v>139</v>
      </c>
      <c r="BE255" s="210">
        <f>IF(N255="základná",J255,0)</f>
        <v>0</v>
      </c>
      <c r="BF255" s="210">
        <f>IF(N255="znížená",J255,0)</f>
        <v>0</v>
      </c>
      <c r="BG255" s="210">
        <f>IF(N255="zákl. prenesená",J255,0)</f>
        <v>0</v>
      </c>
      <c r="BH255" s="210">
        <f>IF(N255="zníž. prenesená",J255,0)</f>
        <v>0</v>
      </c>
      <c r="BI255" s="210">
        <f>IF(N255="nulová",J255,0)</f>
        <v>0</v>
      </c>
      <c r="BJ255" s="16" t="s">
        <v>117</v>
      </c>
      <c r="BK255" s="211">
        <f>ROUND(I255*H255,3)</f>
        <v>0</v>
      </c>
      <c r="BL255" s="16" t="s">
        <v>146</v>
      </c>
      <c r="BM255" s="209" t="s">
        <v>304</v>
      </c>
    </row>
    <row r="256" spans="2:65" s="12" customFormat="1">
      <c r="B256" s="212"/>
      <c r="C256" s="213"/>
      <c r="D256" s="214" t="s">
        <v>147</v>
      </c>
      <c r="E256" s="215" t="s">
        <v>1</v>
      </c>
      <c r="F256" s="216" t="s">
        <v>305</v>
      </c>
      <c r="G256" s="213"/>
      <c r="H256" s="217">
        <v>1.1879999999999999</v>
      </c>
      <c r="I256" s="218"/>
      <c r="J256" s="213"/>
      <c r="K256" s="213"/>
      <c r="L256" s="219"/>
      <c r="M256" s="220"/>
      <c r="N256" s="221"/>
      <c r="O256" s="221"/>
      <c r="P256" s="221"/>
      <c r="Q256" s="221"/>
      <c r="R256" s="221"/>
      <c r="S256" s="221"/>
      <c r="T256" s="222"/>
      <c r="AT256" s="223" t="s">
        <v>147</v>
      </c>
      <c r="AU256" s="223" t="s">
        <v>117</v>
      </c>
      <c r="AV256" s="12" t="s">
        <v>117</v>
      </c>
      <c r="AW256" s="12" t="s">
        <v>30</v>
      </c>
      <c r="AX256" s="12" t="s">
        <v>75</v>
      </c>
      <c r="AY256" s="223" t="s">
        <v>139</v>
      </c>
    </row>
    <row r="257" spans="2:65" s="13" customFormat="1">
      <c r="B257" s="224"/>
      <c r="C257" s="225"/>
      <c r="D257" s="214" t="s">
        <v>147</v>
      </c>
      <c r="E257" s="226" t="s">
        <v>1</v>
      </c>
      <c r="F257" s="227" t="s">
        <v>149</v>
      </c>
      <c r="G257" s="225"/>
      <c r="H257" s="228">
        <v>1.1879999999999999</v>
      </c>
      <c r="I257" s="229"/>
      <c r="J257" s="225"/>
      <c r="K257" s="225"/>
      <c r="L257" s="230"/>
      <c r="M257" s="231"/>
      <c r="N257" s="232"/>
      <c r="O257" s="232"/>
      <c r="P257" s="232"/>
      <c r="Q257" s="232"/>
      <c r="R257" s="232"/>
      <c r="S257" s="232"/>
      <c r="T257" s="233"/>
      <c r="AT257" s="234" t="s">
        <v>147</v>
      </c>
      <c r="AU257" s="234" t="s">
        <v>117</v>
      </c>
      <c r="AV257" s="13" t="s">
        <v>146</v>
      </c>
      <c r="AW257" s="13" t="s">
        <v>30</v>
      </c>
      <c r="AX257" s="13" t="s">
        <v>80</v>
      </c>
      <c r="AY257" s="234" t="s">
        <v>139</v>
      </c>
    </row>
    <row r="258" spans="2:65" s="1" customFormat="1" ht="36" customHeight="1">
      <c r="B258" s="33"/>
      <c r="C258" s="199" t="s">
        <v>223</v>
      </c>
      <c r="D258" s="199" t="s">
        <v>142</v>
      </c>
      <c r="E258" s="200" t="s">
        <v>306</v>
      </c>
      <c r="F258" s="201" t="s">
        <v>307</v>
      </c>
      <c r="G258" s="202" t="s">
        <v>172</v>
      </c>
      <c r="H258" s="203">
        <v>0.113</v>
      </c>
      <c r="I258" s="204"/>
      <c r="J258" s="203">
        <f>ROUND(I258*H258,3)</f>
        <v>0</v>
      </c>
      <c r="K258" s="201" t="s">
        <v>1</v>
      </c>
      <c r="L258" s="37"/>
      <c r="M258" s="205" t="s">
        <v>1</v>
      </c>
      <c r="N258" s="206" t="s">
        <v>41</v>
      </c>
      <c r="O258" s="65"/>
      <c r="P258" s="207">
        <f>O258*H258</f>
        <v>0</v>
      </c>
      <c r="Q258" s="207">
        <v>0</v>
      </c>
      <c r="R258" s="207">
        <f>Q258*H258</f>
        <v>0</v>
      </c>
      <c r="S258" s="207">
        <v>0</v>
      </c>
      <c r="T258" s="208">
        <f>S258*H258</f>
        <v>0</v>
      </c>
      <c r="AR258" s="209" t="s">
        <v>146</v>
      </c>
      <c r="AT258" s="209" t="s">
        <v>142</v>
      </c>
      <c r="AU258" s="209" t="s">
        <v>117</v>
      </c>
      <c r="AY258" s="16" t="s">
        <v>139</v>
      </c>
      <c r="BE258" s="210">
        <f>IF(N258="základná",J258,0)</f>
        <v>0</v>
      </c>
      <c r="BF258" s="210">
        <f>IF(N258="znížená",J258,0)</f>
        <v>0</v>
      </c>
      <c r="BG258" s="210">
        <f>IF(N258="zákl. prenesená",J258,0)</f>
        <v>0</v>
      </c>
      <c r="BH258" s="210">
        <f>IF(N258="zníž. prenesená",J258,0)</f>
        <v>0</v>
      </c>
      <c r="BI258" s="210">
        <f>IF(N258="nulová",J258,0)</f>
        <v>0</v>
      </c>
      <c r="BJ258" s="16" t="s">
        <v>117</v>
      </c>
      <c r="BK258" s="211">
        <f>ROUND(I258*H258,3)</f>
        <v>0</v>
      </c>
      <c r="BL258" s="16" t="s">
        <v>146</v>
      </c>
      <c r="BM258" s="209" t="s">
        <v>308</v>
      </c>
    </row>
    <row r="259" spans="2:65" s="12" customFormat="1">
      <c r="B259" s="212"/>
      <c r="C259" s="213"/>
      <c r="D259" s="214" t="s">
        <v>147</v>
      </c>
      <c r="E259" s="215" t="s">
        <v>1</v>
      </c>
      <c r="F259" s="216" t="s">
        <v>309</v>
      </c>
      <c r="G259" s="213"/>
      <c r="H259" s="217">
        <v>0.113</v>
      </c>
      <c r="I259" s="218"/>
      <c r="J259" s="213"/>
      <c r="K259" s="213"/>
      <c r="L259" s="219"/>
      <c r="M259" s="220"/>
      <c r="N259" s="221"/>
      <c r="O259" s="221"/>
      <c r="P259" s="221"/>
      <c r="Q259" s="221"/>
      <c r="R259" s="221"/>
      <c r="S259" s="221"/>
      <c r="T259" s="222"/>
      <c r="AT259" s="223" t="s">
        <v>147</v>
      </c>
      <c r="AU259" s="223" t="s">
        <v>117</v>
      </c>
      <c r="AV259" s="12" t="s">
        <v>117</v>
      </c>
      <c r="AW259" s="12" t="s">
        <v>30</v>
      </c>
      <c r="AX259" s="12" t="s">
        <v>75</v>
      </c>
      <c r="AY259" s="223" t="s">
        <v>139</v>
      </c>
    </row>
    <row r="260" spans="2:65" s="13" customFormat="1">
      <c r="B260" s="224"/>
      <c r="C260" s="225"/>
      <c r="D260" s="214" t="s">
        <v>147</v>
      </c>
      <c r="E260" s="226" t="s">
        <v>1</v>
      </c>
      <c r="F260" s="227" t="s">
        <v>149</v>
      </c>
      <c r="G260" s="225"/>
      <c r="H260" s="228">
        <v>0.113</v>
      </c>
      <c r="I260" s="229"/>
      <c r="J260" s="225"/>
      <c r="K260" s="225"/>
      <c r="L260" s="230"/>
      <c r="M260" s="231"/>
      <c r="N260" s="232"/>
      <c r="O260" s="232"/>
      <c r="P260" s="232"/>
      <c r="Q260" s="232"/>
      <c r="R260" s="232"/>
      <c r="S260" s="232"/>
      <c r="T260" s="233"/>
      <c r="AT260" s="234" t="s">
        <v>147</v>
      </c>
      <c r="AU260" s="234" t="s">
        <v>117</v>
      </c>
      <c r="AV260" s="13" t="s">
        <v>146</v>
      </c>
      <c r="AW260" s="13" t="s">
        <v>30</v>
      </c>
      <c r="AX260" s="13" t="s">
        <v>80</v>
      </c>
      <c r="AY260" s="234" t="s">
        <v>139</v>
      </c>
    </row>
    <row r="261" spans="2:65" s="1" customFormat="1" ht="36" customHeight="1">
      <c r="B261" s="33"/>
      <c r="C261" s="199" t="s">
        <v>310</v>
      </c>
      <c r="D261" s="199" t="s">
        <v>142</v>
      </c>
      <c r="E261" s="200" t="s">
        <v>306</v>
      </c>
      <c r="F261" s="201" t="s">
        <v>307</v>
      </c>
      <c r="G261" s="202" t="s">
        <v>172</v>
      </c>
      <c r="H261" s="203">
        <v>2.1000000000000001E-2</v>
      </c>
      <c r="I261" s="204"/>
      <c r="J261" s="203">
        <f>ROUND(I261*H261,3)</f>
        <v>0</v>
      </c>
      <c r="K261" s="201" t="s">
        <v>1</v>
      </c>
      <c r="L261" s="37"/>
      <c r="M261" s="205" t="s">
        <v>1</v>
      </c>
      <c r="N261" s="206" t="s">
        <v>41</v>
      </c>
      <c r="O261" s="65"/>
      <c r="P261" s="207">
        <f>O261*H261</f>
        <v>0</v>
      </c>
      <c r="Q261" s="207">
        <v>0</v>
      </c>
      <c r="R261" s="207">
        <f>Q261*H261</f>
        <v>0</v>
      </c>
      <c r="S261" s="207">
        <v>0</v>
      </c>
      <c r="T261" s="208">
        <f>S261*H261</f>
        <v>0</v>
      </c>
      <c r="AR261" s="209" t="s">
        <v>146</v>
      </c>
      <c r="AT261" s="209" t="s">
        <v>142</v>
      </c>
      <c r="AU261" s="209" t="s">
        <v>117</v>
      </c>
      <c r="AY261" s="16" t="s">
        <v>139</v>
      </c>
      <c r="BE261" s="210">
        <f>IF(N261="základná",J261,0)</f>
        <v>0</v>
      </c>
      <c r="BF261" s="210">
        <f>IF(N261="znížená",J261,0)</f>
        <v>0</v>
      </c>
      <c r="BG261" s="210">
        <f>IF(N261="zákl. prenesená",J261,0)</f>
        <v>0</v>
      </c>
      <c r="BH261" s="210">
        <f>IF(N261="zníž. prenesená",J261,0)</f>
        <v>0</v>
      </c>
      <c r="BI261" s="210">
        <f>IF(N261="nulová",J261,0)</f>
        <v>0</v>
      </c>
      <c r="BJ261" s="16" t="s">
        <v>117</v>
      </c>
      <c r="BK261" s="211">
        <f>ROUND(I261*H261,3)</f>
        <v>0</v>
      </c>
      <c r="BL261" s="16" t="s">
        <v>146</v>
      </c>
      <c r="BM261" s="209" t="s">
        <v>311</v>
      </c>
    </row>
    <row r="262" spans="2:65" s="14" customFormat="1">
      <c r="B262" s="235"/>
      <c r="C262" s="236"/>
      <c r="D262" s="214" t="s">
        <v>147</v>
      </c>
      <c r="E262" s="237" t="s">
        <v>1</v>
      </c>
      <c r="F262" s="238" t="s">
        <v>312</v>
      </c>
      <c r="G262" s="236"/>
      <c r="H262" s="237" t="s">
        <v>1</v>
      </c>
      <c r="I262" s="239"/>
      <c r="J262" s="236"/>
      <c r="K262" s="236"/>
      <c r="L262" s="240"/>
      <c r="M262" s="241"/>
      <c r="N262" s="242"/>
      <c r="O262" s="242"/>
      <c r="P262" s="242"/>
      <c r="Q262" s="242"/>
      <c r="R262" s="242"/>
      <c r="S262" s="242"/>
      <c r="T262" s="243"/>
      <c r="AT262" s="244" t="s">
        <v>147</v>
      </c>
      <c r="AU262" s="244" t="s">
        <v>117</v>
      </c>
      <c r="AV262" s="14" t="s">
        <v>80</v>
      </c>
      <c r="AW262" s="14" t="s">
        <v>30</v>
      </c>
      <c r="AX262" s="14" t="s">
        <v>75</v>
      </c>
      <c r="AY262" s="244" t="s">
        <v>139</v>
      </c>
    </row>
    <row r="263" spans="2:65" s="12" customFormat="1">
      <c r="B263" s="212"/>
      <c r="C263" s="213"/>
      <c r="D263" s="214" t="s">
        <v>147</v>
      </c>
      <c r="E263" s="215" t="s">
        <v>1</v>
      </c>
      <c r="F263" s="216" t="s">
        <v>313</v>
      </c>
      <c r="G263" s="213"/>
      <c r="H263" s="217">
        <v>2.1000000000000001E-2</v>
      </c>
      <c r="I263" s="218"/>
      <c r="J263" s="213"/>
      <c r="K263" s="213"/>
      <c r="L263" s="219"/>
      <c r="M263" s="220"/>
      <c r="N263" s="221"/>
      <c r="O263" s="221"/>
      <c r="P263" s="221"/>
      <c r="Q263" s="221"/>
      <c r="R263" s="221"/>
      <c r="S263" s="221"/>
      <c r="T263" s="222"/>
      <c r="AT263" s="223" t="s">
        <v>147</v>
      </c>
      <c r="AU263" s="223" t="s">
        <v>117</v>
      </c>
      <c r="AV263" s="12" t="s">
        <v>117</v>
      </c>
      <c r="AW263" s="12" t="s">
        <v>30</v>
      </c>
      <c r="AX263" s="12" t="s">
        <v>75</v>
      </c>
      <c r="AY263" s="223" t="s">
        <v>139</v>
      </c>
    </row>
    <row r="264" spans="2:65" s="13" customFormat="1">
      <c r="B264" s="224"/>
      <c r="C264" s="225"/>
      <c r="D264" s="214" t="s">
        <v>147</v>
      </c>
      <c r="E264" s="226" t="s">
        <v>1</v>
      </c>
      <c r="F264" s="227" t="s">
        <v>149</v>
      </c>
      <c r="G264" s="225"/>
      <c r="H264" s="228">
        <v>2.1000000000000001E-2</v>
      </c>
      <c r="I264" s="229"/>
      <c r="J264" s="225"/>
      <c r="K264" s="225"/>
      <c r="L264" s="230"/>
      <c r="M264" s="231"/>
      <c r="N264" s="232"/>
      <c r="O264" s="232"/>
      <c r="P264" s="232"/>
      <c r="Q264" s="232"/>
      <c r="R264" s="232"/>
      <c r="S264" s="232"/>
      <c r="T264" s="233"/>
      <c r="AT264" s="234" t="s">
        <v>147</v>
      </c>
      <c r="AU264" s="234" t="s">
        <v>117</v>
      </c>
      <c r="AV264" s="13" t="s">
        <v>146</v>
      </c>
      <c r="AW264" s="13" t="s">
        <v>30</v>
      </c>
      <c r="AX264" s="13" t="s">
        <v>80</v>
      </c>
      <c r="AY264" s="234" t="s">
        <v>139</v>
      </c>
    </row>
    <row r="265" spans="2:65" s="1" customFormat="1" ht="24" customHeight="1">
      <c r="B265" s="33"/>
      <c r="C265" s="199" t="s">
        <v>228</v>
      </c>
      <c r="D265" s="199" t="s">
        <v>142</v>
      </c>
      <c r="E265" s="200" t="s">
        <v>314</v>
      </c>
      <c r="F265" s="201" t="s">
        <v>315</v>
      </c>
      <c r="G265" s="202" t="s">
        <v>163</v>
      </c>
      <c r="H265" s="203">
        <v>162.44</v>
      </c>
      <c r="I265" s="204"/>
      <c r="J265" s="203">
        <f>ROUND(I265*H265,3)</f>
        <v>0</v>
      </c>
      <c r="K265" s="201" t="s">
        <v>1</v>
      </c>
      <c r="L265" s="37"/>
      <c r="M265" s="205" t="s">
        <v>1</v>
      </c>
      <c r="N265" s="206" t="s">
        <v>41</v>
      </c>
      <c r="O265" s="65"/>
      <c r="P265" s="207">
        <f>O265*H265</f>
        <v>0</v>
      </c>
      <c r="Q265" s="207">
        <v>0</v>
      </c>
      <c r="R265" s="207">
        <f>Q265*H265</f>
        <v>0</v>
      </c>
      <c r="S265" s="207">
        <v>0</v>
      </c>
      <c r="T265" s="208">
        <f>S265*H265</f>
        <v>0</v>
      </c>
      <c r="AR265" s="209" t="s">
        <v>146</v>
      </c>
      <c r="AT265" s="209" t="s">
        <v>142</v>
      </c>
      <c r="AU265" s="209" t="s">
        <v>117</v>
      </c>
      <c r="AY265" s="16" t="s">
        <v>139</v>
      </c>
      <c r="BE265" s="210">
        <f>IF(N265="základná",J265,0)</f>
        <v>0</v>
      </c>
      <c r="BF265" s="210">
        <f>IF(N265="znížená",J265,0)</f>
        <v>0</v>
      </c>
      <c r="BG265" s="210">
        <f>IF(N265="zákl. prenesená",J265,0)</f>
        <v>0</v>
      </c>
      <c r="BH265" s="210">
        <f>IF(N265="zníž. prenesená",J265,0)</f>
        <v>0</v>
      </c>
      <c r="BI265" s="210">
        <f>IF(N265="nulová",J265,0)</f>
        <v>0</v>
      </c>
      <c r="BJ265" s="16" t="s">
        <v>117</v>
      </c>
      <c r="BK265" s="211">
        <f>ROUND(I265*H265,3)</f>
        <v>0</v>
      </c>
      <c r="BL265" s="16" t="s">
        <v>146</v>
      </c>
      <c r="BM265" s="209" t="s">
        <v>316</v>
      </c>
    </row>
    <row r="266" spans="2:65" s="12" customFormat="1">
      <c r="B266" s="212"/>
      <c r="C266" s="213"/>
      <c r="D266" s="214" t="s">
        <v>147</v>
      </c>
      <c r="E266" s="215" t="s">
        <v>1</v>
      </c>
      <c r="F266" s="216" t="s">
        <v>317</v>
      </c>
      <c r="G266" s="213"/>
      <c r="H266" s="217">
        <v>162.44</v>
      </c>
      <c r="I266" s="218"/>
      <c r="J266" s="213"/>
      <c r="K266" s="213"/>
      <c r="L266" s="219"/>
      <c r="M266" s="220"/>
      <c r="N266" s="221"/>
      <c r="O266" s="221"/>
      <c r="P266" s="221"/>
      <c r="Q266" s="221"/>
      <c r="R266" s="221"/>
      <c r="S266" s="221"/>
      <c r="T266" s="222"/>
      <c r="AT266" s="223" t="s">
        <v>147</v>
      </c>
      <c r="AU266" s="223" t="s">
        <v>117</v>
      </c>
      <c r="AV266" s="12" t="s">
        <v>117</v>
      </c>
      <c r="AW266" s="12" t="s">
        <v>30</v>
      </c>
      <c r="AX266" s="12" t="s">
        <v>75</v>
      </c>
      <c r="AY266" s="223" t="s">
        <v>139</v>
      </c>
    </row>
    <row r="267" spans="2:65" s="13" customFormat="1">
      <c r="B267" s="224"/>
      <c r="C267" s="225"/>
      <c r="D267" s="214" t="s">
        <v>147</v>
      </c>
      <c r="E267" s="226" t="s">
        <v>1</v>
      </c>
      <c r="F267" s="227" t="s">
        <v>149</v>
      </c>
      <c r="G267" s="225"/>
      <c r="H267" s="228">
        <v>162.44</v>
      </c>
      <c r="I267" s="229"/>
      <c r="J267" s="225"/>
      <c r="K267" s="225"/>
      <c r="L267" s="230"/>
      <c r="M267" s="231"/>
      <c r="N267" s="232"/>
      <c r="O267" s="232"/>
      <c r="P267" s="232"/>
      <c r="Q267" s="232"/>
      <c r="R267" s="232"/>
      <c r="S267" s="232"/>
      <c r="T267" s="233"/>
      <c r="AT267" s="234" t="s">
        <v>147</v>
      </c>
      <c r="AU267" s="234" t="s">
        <v>117</v>
      </c>
      <c r="AV267" s="13" t="s">
        <v>146</v>
      </c>
      <c r="AW267" s="13" t="s">
        <v>30</v>
      </c>
      <c r="AX267" s="13" t="s">
        <v>80</v>
      </c>
      <c r="AY267" s="234" t="s">
        <v>139</v>
      </c>
    </row>
    <row r="268" spans="2:65" s="1" customFormat="1" ht="16.5" customHeight="1">
      <c r="B268" s="33"/>
      <c r="C268" s="199" t="s">
        <v>318</v>
      </c>
      <c r="D268" s="199" t="s">
        <v>142</v>
      </c>
      <c r="E268" s="200" t="s">
        <v>319</v>
      </c>
      <c r="F268" s="201" t="s">
        <v>320</v>
      </c>
      <c r="G268" s="202" t="s">
        <v>163</v>
      </c>
      <c r="H268" s="203">
        <v>340.67</v>
      </c>
      <c r="I268" s="204"/>
      <c r="J268" s="203">
        <f>ROUND(I268*H268,3)</f>
        <v>0</v>
      </c>
      <c r="K268" s="201" t="s">
        <v>1</v>
      </c>
      <c r="L268" s="37"/>
      <c r="M268" s="205" t="s">
        <v>1</v>
      </c>
      <c r="N268" s="206" t="s">
        <v>41</v>
      </c>
      <c r="O268" s="65"/>
      <c r="P268" s="207">
        <f>O268*H268</f>
        <v>0</v>
      </c>
      <c r="Q268" s="207">
        <v>0</v>
      </c>
      <c r="R268" s="207">
        <f>Q268*H268</f>
        <v>0</v>
      </c>
      <c r="S268" s="207">
        <v>0</v>
      </c>
      <c r="T268" s="208">
        <f>S268*H268</f>
        <v>0</v>
      </c>
      <c r="AR268" s="209" t="s">
        <v>146</v>
      </c>
      <c r="AT268" s="209" t="s">
        <v>142</v>
      </c>
      <c r="AU268" s="209" t="s">
        <v>117</v>
      </c>
      <c r="AY268" s="16" t="s">
        <v>139</v>
      </c>
      <c r="BE268" s="210">
        <f>IF(N268="základná",J268,0)</f>
        <v>0</v>
      </c>
      <c r="BF268" s="210">
        <f>IF(N268="znížená",J268,0)</f>
        <v>0</v>
      </c>
      <c r="BG268" s="210">
        <f>IF(N268="zákl. prenesená",J268,0)</f>
        <v>0</v>
      </c>
      <c r="BH268" s="210">
        <f>IF(N268="zníž. prenesená",J268,0)</f>
        <v>0</v>
      </c>
      <c r="BI268" s="210">
        <f>IF(N268="nulová",J268,0)</f>
        <v>0</v>
      </c>
      <c r="BJ268" s="16" t="s">
        <v>117</v>
      </c>
      <c r="BK268" s="211">
        <f>ROUND(I268*H268,3)</f>
        <v>0</v>
      </c>
      <c r="BL268" s="16" t="s">
        <v>146</v>
      </c>
      <c r="BM268" s="209" t="s">
        <v>321</v>
      </c>
    </row>
    <row r="269" spans="2:65" s="1" customFormat="1" ht="48" customHeight="1">
      <c r="B269" s="33"/>
      <c r="C269" s="199" t="s">
        <v>232</v>
      </c>
      <c r="D269" s="199" t="s">
        <v>142</v>
      </c>
      <c r="E269" s="200" t="s">
        <v>322</v>
      </c>
      <c r="F269" s="201" t="s">
        <v>323</v>
      </c>
      <c r="G269" s="202" t="s">
        <v>163</v>
      </c>
      <c r="H269" s="203">
        <v>167.83</v>
      </c>
      <c r="I269" s="204"/>
      <c r="J269" s="203">
        <f>ROUND(I269*H269,3)</f>
        <v>0</v>
      </c>
      <c r="K269" s="201" t="s">
        <v>1</v>
      </c>
      <c r="L269" s="37"/>
      <c r="M269" s="205" t="s">
        <v>1</v>
      </c>
      <c r="N269" s="206" t="s">
        <v>41</v>
      </c>
      <c r="O269" s="65"/>
      <c r="P269" s="207">
        <f>O269*H269</f>
        <v>0</v>
      </c>
      <c r="Q269" s="207">
        <v>0</v>
      </c>
      <c r="R269" s="207">
        <f>Q269*H269</f>
        <v>0</v>
      </c>
      <c r="S269" s="207">
        <v>0</v>
      </c>
      <c r="T269" s="208">
        <f>S269*H269</f>
        <v>0</v>
      </c>
      <c r="AR269" s="209" t="s">
        <v>146</v>
      </c>
      <c r="AT269" s="209" t="s">
        <v>142</v>
      </c>
      <c r="AU269" s="209" t="s">
        <v>117</v>
      </c>
      <c r="AY269" s="16" t="s">
        <v>139</v>
      </c>
      <c r="BE269" s="210">
        <f>IF(N269="základná",J269,0)</f>
        <v>0</v>
      </c>
      <c r="BF269" s="210">
        <f>IF(N269="znížená",J269,0)</f>
        <v>0</v>
      </c>
      <c r="BG269" s="210">
        <f>IF(N269="zákl. prenesená",J269,0)</f>
        <v>0</v>
      </c>
      <c r="BH269" s="210">
        <f>IF(N269="zníž. prenesená",J269,0)</f>
        <v>0</v>
      </c>
      <c r="BI269" s="210">
        <f>IF(N269="nulová",J269,0)</f>
        <v>0</v>
      </c>
      <c r="BJ269" s="16" t="s">
        <v>117</v>
      </c>
      <c r="BK269" s="211">
        <f>ROUND(I269*H269,3)</f>
        <v>0</v>
      </c>
      <c r="BL269" s="16" t="s">
        <v>146</v>
      </c>
      <c r="BM269" s="209" t="s">
        <v>324</v>
      </c>
    </row>
    <row r="270" spans="2:65" s="12" customFormat="1">
      <c r="B270" s="212"/>
      <c r="C270" s="213"/>
      <c r="D270" s="214" t="s">
        <v>147</v>
      </c>
      <c r="E270" s="215" t="s">
        <v>1</v>
      </c>
      <c r="F270" s="216" t="s">
        <v>325</v>
      </c>
      <c r="G270" s="213"/>
      <c r="H270" s="217">
        <v>167.83</v>
      </c>
      <c r="I270" s="218"/>
      <c r="J270" s="213"/>
      <c r="K270" s="213"/>
      <c r="L270" s="219"/>
      <c r="M270" s="220"/>
      <c r="N270" s="221"/>
      <c r="O270" s="221"/>
      <c r="P270" s="221"/>
      <c r="Q270" s="221"/>
      <c r="R270" s="221"/>
      <c r="S270" s="221"/>
      <c r="T270" s="222"/>
      <c r="AT270" s="223" t="s">
        <v>147</v>
      </c>
      <c r="AU270" s="223" t="s">
        <v>117</v>
      </c>
      <c r="AV270" s="12" t="s">
        <v>117</v>
      </c>
      <c r="AW270" s="12" t="s">
        <v>30</v>
      </c>
      <c r="AX270" s="12" t="s">
        <v>75</v>
      </c>
      <c r="AY270" s="223" t="s">
        <v>139</v>
      </c>
    </row>
    <row r="271" spans="2:65" s="13" customFormat="1">
      <c r="B271" s="224"/>
      <c r="C271" s="225"/>
      <c r="D271" s="214" t="s">
        <v>147</v>
      </c>
      <c r="E271" s="226" t="s">
        <v>1</v>
      </c>
      <c r="F271" s="227" t="s">
        <v>149</v>
      </c>
      <c r="G271" s="225"/>
      <c r="H271" s="228">
        <v>167.83</v>
      </c>
      <c r="I271" s="229"/>
      <c r="J271" s="225"/>
      <c r="K271" s="225"/>
      <c r="L271" s="230"/>
      <c r="M271" s="231"/>
      <c r="N271" s="232"/>
      <c r="O271" s="232"/>
      <c r="P271" s="232"/>
      <c r="Q271" s="232"/>
      <c r="R271" s="232"/>
      <c r="S271" s="232"/>
      <c r="T271" s="233"/>
      <c r="AT271" s="234" t="s">
        <v>147</v>
      </c>
      <c r="AU271" s="234" t="s">
        <v>117</v>
      </c>
      <c r="AV271" s="13" t="s">
        <v>146</v>
      </c>
      <c r="AW271" s="13" t="s">
        <v>30</v>
      </c>
      <c r="AX271" s="13" t="s">
        <v>80</v>
      </c>
      <c r="AY271" s="234" t="s">
        <v>139</v>
      </c>
    </row>
    <row r="272" spans="2:65" s="1" customFormat="1" ht="24" customHeight="1">
      <c r="B272" s="33"/>
      <c r="C272" s="199" t="s">
        <v>326</v>
      </c>
      <c r="D272" s="199" t="s">
        <v>142</v>
      </c>
      <c r="E272" s="200" t="s">
        <v>327</v>
      </c>
      <c r="F272" s="201" t="s">
        <v>328</v>
      </c>
      <c r="G272" s="202" t="s">
        <v>177</v>
      </c>
      <c r="H272" s="203">
        <v>8</v>
      </c>
      <c r="I272" s="204"/>
      <c r="J272" s="203">
        <f>ROUND(I272*H272,3)</f>
        <v>0</v>
      </c>
      <c r="K272" s="201" t="s">
        <v>1</v>
      </c>
      <c r="L272" s="37"/>
      <c r="M272" s="205" t="s">
        <v>1</v>
      </c>
      <c r="N272" s="206" t="s">
        <v>41</v>
      </c>
      <c r="O272" s="65"/>
      <c r="P272" s="207">
        <f>O272*H272</f>
        <v>0</v>
      </c>
      <c r="Q272" s="207">
        <v>0</v>
      </c>
      <c r="R272" s="207">
        <f>Q272*H272</f>
        <v>0</v>
      </c>
      <c r="S272" s="207">
        <v>0</v>
      </c>
      <c r="T272" s="208">
        <f>S272*H272</f>
        <v>0</v>
      </c>
      <c r="AR272" s="209" t="s">
        <v>146</v>
      </c>
      <c r="AT272" s="209" t="s">
        <v>142</v>
      </c>
      <c r="AU272" s="209" t="s">
        <v>117</v>
      </c>
      <c r="AY272" s="16" t="s">
        <v>139</v>
      </c>
      <c r="BE272" s="210">
        <f>IF(N272="základná",J272,0)</f>
        <v>0</v>
      </c>
      <c r="BF272" s="210">
        <f>IF(N272="znížená",J272,0)</f>
        <v>0</v>
      </c>
      <c r="BG272" s="210">
        <f>IF(N272="zákl. prenesená",J272,0)</f>
        <v>0</v>
      </c>
      <c r="BH272" s="210">
        <f>IF(N272="zníž. prenesená",J272,0)</f>
        <v>0</v>
      </c>
      <c r="BI272" s="210">
        <f>IF(N272="nulová",J272,0)</f>
        <v>0</v>
      </c>
      <c r="BJ272" s="16" t="s">
        <v>117</v>
      </c>
      <c r="BK272" s="211">
        <f>ROUND(I272*H272,3)</f>
        <v>0</v>
      </c>
      <c r="BL272" s="16" t="s">
        <v>146</v>
      </c>
      <c r="BM272" s="209" t="s">
        <v>329</v>
      </c>
    </row>
    <row r="273" spans="2:65" s="1" customFormat="1" ht="16.5" customHeight="1">
      <c r="B273" s="33"/>
      <c r="C273" s="245" t="s">
        <v>237</v>
      </c>
      <c r="D273" s="245" t="s">
        <v>179</v>
      </c>
      <c r="E273" s="246" t="s">
        <v>330</v>
      </c>
      <c r="F273" s="247" t="s">
        <v>331</v>
      </c>
      <c r="G273" s="248" t="s">
        <v>177</v>
      </c>
      <c r="H273" s="249">
        <v>8</v>
      </c>
      <c r="I273" s="250"/>
      <c r="J273" s="249">
        <f>ROUND(I273*H273,3)</f>
        <v>0</v>
      </c>
      <c r="K273" s="247" t="s">
        <v>1</v>
      </c>
      <c r="L273" s="251"/>
      <c r="M273" s="252" t="s">
        <v>1</v>
      </c>
      <c r="N273" s="253" t="s">
        <v>41</v>
      </c>
      <c r="O273" s="65"/>
      <c r="P273" s="207">
        <f>O273*H273</f>
        <v>0</v>
      </c>
      <c r="Q273" s="207">
        <v>0</v>
      </c>
      <c r="R273" s="207">
        <f>Q273*H273</f>
        <v>0</v>
      </c>
      <c r="S273" s="207">
        <v>0</v>
      </c>
      <c r="T273" s="208">
        <f>S273*H273</f>
        <v>0</v>
      </c>
      <c r="AR273" s="209" t="s">
        <v>164</v>
      </c>
      <c r="AT273" s="209" t="s">
        <v>179</v>
      </c>
      <c r="AU273" s="209" t="s">
        <v>117</v>
      </c>
      <c r="AY273" s="16" t="s">
        <v>139</v>
      </c>
      <c r="BE273" s="210">
        <f>IF(N273="základná",J273,0)</f>
        <v>0</v>
      </c>
      <c r="BF273" s="210">
        <f>IF(N273="znížená",J273,0)</f>
        <v>0</v>
      </c>
      <c r="BG273" s="210">
        <f>IF(N273="zákl. prenesená",J273,0)</f>
        <v>0</v>
      </c>
      <c r="BH273" s="210">
        <f>IF(N273="zníž. prenesená",J273,0)</f>
        <v>0</v>
      </c>
      <c r="BI273" s="210">
        <f>IF(N273="nulová",J273,0)</f>
        <v>0</v>
      </c>
      <c r="BJ273" s="16" t="s">
        <v>117</v>
      </c>
      <c r="BK273" s="211">
        <f>ROUND(I273*H273,3)</f>
        <v>0</v>
      </c>
      <c r="BL273" s="16" t="s">
        <v>146</v>
      </c>
      <c r="BM273" s="209" t="s">
        <v>332</v>
      </c>
    </row>
    <row r="274" spans="2:65" s="1" customFormat="1" ht="24" customHeight="1">
      <c r="B274" s="33"/>
      <c r="C274" s="199" t="s">
        <v>333</v>
      </c>
      <c r="D274" s="199" t="s">
        <v>142</v>
      </c>
      <c r="E274" s="200" t="s">
        <v>334</v>
      </c>
      <c r="F274" s="201" t="s">
        <v>335</v>
      </c>
      <c r="G274" s="202" t="s">
        <v>177</v>
      </c>
      <c r="H274" s="203">
        <v>1</v>
      </c>
      <c r="I274" s="204"/>
      <c r="J274" s="203">
        <f>ROUND(I274*H274,3)</f>
        <v>0</v>
      </c>
      <c r="K274" s="201" t="s">
        <v>1</v>
      </c>
      <c r="L274" s="37"/>
      <c r="M274" s="205" t="s">
        <v>1</v>
      </c>
      <c r="N274" s="206" t="s">
        <v>41</v>
      </c>
      <c r="O274" s="65"/>
      <c r="P274" s="207">
        <f>O274*H274</f>
        <v>0</v>
      </c>
      <c r="Q274" s="207">
        <v>0</v>
      </c>
      <c r="R274" s="207">
        <f>Q274*H274</f>
        <v>0</v>
      </c>
      <c r="S274" s="207">
        <v>0</v>
      </c>
      <c r="T274" s="208">
        <f>S274*H274</f>
        <v>0</v>
      </c>
      <c r="AR274" s="209" t="s">
        <v>146</v>
      </c>
      <c r="AT274" s="209" t="s">
        <v>142</v>
      </c>
      <c r="AU274" s="209" t="s">
        <v>117</v>
      </c>
      <c r="AY274" s="16" t="s">
        <v>139</v>
      </c>
      <c r="BE274" s="210">
        <f>IF(N274="základná",J274,0)</f>
        <v>0</v>
      </c>
      <c r="BF274" s="210">
        <f>IF(N274="znížená",J274,0)</f>
        <v>0</v>
      </c>
      <c r="BG274" s="210">
        <f>IF(N274="zákl. prenesená",J274,0)</f>
        <v>0</v>
      </c>
      <c r="BH274" s="210">
        <f>IF(N274="zníž. prenesená",J274,0)</f>
        <v>0</v>
      </c>
      <c r="BI274" s="210">
        <f>IF(N274="nulová",J274,0)</f>
        <v>0</v>
      </c>
      <c r="BJ274" s="16" t="s">
        <v>117</v>
      </c>
      <c r="BK274" s="211">
        <f>ROUND(I274*H274,3)</f>
        <v>0</v>
      </c>
      <c r="BL274" s="16" t="s">
        <v>146</v>
      </c>
      <c r="BM274" s="209" t="s">
        <v>336</v>
      </c>
    </row>
    <row r="275" spans="2:65" s="1" customFormat="1" ht="16.5" customHeight="1">
      <c r="B275" s="33"/>
      <c r="C275" s="245" t="s">
        <v>240</v>
      </c>
      <c r="D275" s="245" t="s">
        <v>179</v>
      </c>
      <c r="E275" s="246" t="s">
        <v>337</v>
      </c>
      <c r="F275" s="247" t="s">
        <v>338</v>
      </c>
      <c r="G275" s="248" t="s">
        <v>177</v>
      </c>
      <c r="H275" s="249">
        <v>1</v>
      </c>
      <c r="I275" s="250"/>
      <c r="J275" s="249">
        <f>ROUND(I275*H275,3)</f>
        <v>0</v>
      </c>
      <c r="K275" s="247" t="s">
        <v>1</v>
      </c>
      <c r="L275" s="251"/>
      <c r="M275" s="252" t="s">
        <v>1</v>
      </c>
      <c r="N275" s="253" t="s">
        <v>41</v>
      </c>
      <c r="O275" s="65"/>
      <c r="P275" s="207">
        <f>O275*H275</f>
        <v>0</v>
      </c>
      <c r="Q275" s="207">
        <v>0</v>
      </c>
      <c r="R275" s="207">
        <f>Q275*H275</f>
        <v>0</v>
      </c>
      <c r="S275" s="207">
        <v>0</v>
      </c>
      <c r="T275" s="208">
        <f>S275*H275</f>
        <v>0</v>
      </c>
      <c r="AR275" s="209" t="s">
        <v>164</v>
      </c>
      <c r="AT275" s="209" t="s">
        <v>179</v>
      </c>
      <c r="AU275" s="209" t="s">
        <v>117</v>
      </c>
      <c r="AY275" s="16" t="s">
        <v>139</v>
      </c>
      <c r="BE275" s="210">
        <f>IF(N275="základná",J275,0)</f>
        <v>0</v>
      </c>
      <c r="BF275" s="210">
        <f>IF(N275="znížená",J275,0)</f>
        <v>0</v>
      </c>
      <c r="BG275" s="210">
        <f>IF(N275="zákl. prenesená",J275,0)</f>
        <v>0</v>
      </c>
      <c r="BH275" s="210">
        <f>IF(N275="zníž. prenesená",J275,0)</f>
        <v>0</v>
      </c>
      <c r="BI275" s="210">
        <f>IF(N275="nulová",J275,0)</f>
        <v>0</v>
      </c>
      <c r="BJ275" s="16" t="s">
        <v>117</v>
      </c>
      <c r="BK275" s="211">
        <f>ROUND(I275*H275,3)</f>
        <v>0</v>
      </c>
      <c r="BL275" s="16" t="s">
        <v>146</v>
      </c>
      <c r="BM275" s="209" t="s">
        <v>339</v>
      </c>
    </row>
    <row r="276" spans="2:65" s="11" customFormat="1" ht="22.9" customHeight="1">
      <c r="B276" s="183"/>
      <c r="C276" s="184"/>
      <c r="D276" s="185" t="s">
        <v>74</v>
      </c>
      <c r="E276" s="197" t="s">
        <v>184</v>
      </c>
      <c r="F276" s="197" t="s">
        <v>340</v>
      </c>
      <c r="G276" s="184"/>
      <c r="H276" s="184"/>
      <c r="I276" s="187"/>
      <c r="J276" s="198">
        <f>BK276</f>
        <v>0</v>
      </c>
      <c r="K276" s="184"/>
      <c r="L276" s="189"/>
      <c r="M276" s="190"/>
      <c r="N276" s="191"/>
      <c r="O276" s="191"/>
      <c r="P276" s="192">
        <f>SUM(P277:P328)</f>
        <v>0</v>
      </c>
      <c r="Q276" s="191"/>
      <c r="R276" s="192">
        <f>SUM(R277:R328)</f>
        <v>0</v>
      </c>
      <c r="S276" s="191"/>
      <c r="T276" s="193">
        <f>SUM(T277:T328)</f>
        <v>0</v>
      </c>
      <c r="AR276" s="194" t="s">
        <v>80</v>
      </c>
      <c r="AT276" s="195" t="s">
        <v>74</v>
      </c>
      <c r="AU276" s="195" t="s">
        <v>80</v>
      </c>
      <c r="AY276" s="194" t="s">
        <v>139</v>
      </c>
      <c r="BK276" s="196">
        <f>SUM(BK277:BK328)</f>
        <v>0</v>
      </c>
    </row>
    <row r="277" spans="2:65" s="1" customFormat="1" ht="24" customHeight="1">
      <c r="B277" s="33"/>
      <c r="C277" s="199" t="s">
        <v>341</v>
      </c>
      <c r="D277" s="199" t="s">
        <v>142</v>
      </c>
      <c r="E277" s="200" t="s">
        <v>342</v>
      </c>
      <c r="F277" s="201" t="s">
        <v>343</v>
      </c>
      <c r="G277" s="202" t="s">
        <v>163</v>
      </c>
      <c r="H277" s="203">
        <v>337.07</v>
      </c>
      <c r="I277" s="204"/>
      <c r="J277" s="203">
        <f>ROUND(I277*H277,3)</f>
        <v>0</v>
      </c>
      <c r="K277" s="201" t="s">
        <v>1</v>
      </c>
      <c r="L277" s="37"/>
      <c r="M277" s="205" t="s">
        <v>1</v>
      </c>
      <c r="N277" s="206" t="s">
        <v>41</v>
      </c>
      <c r="O277" s="65"/>
      <c r="P277" s="207">
        <f>O277*H277</f>
        <v>0</v>
      </c>
      <c r="Q277" s="207">
        <v>0</v>
      </c>
      <c r="R277" s="207">
        <f>Q277*H277</f>
        <v>0</v>
      </c>
      <c r="S277" s="207">
        <v>0</v>
      </c>
      <c r="T277" s="208">
        <f>S277*H277</f>
        <v>0</v>
      </c>
      <c r="AR277" s="209" t="s">
        <v>146</v>
      </c>
      <c r="AT277" s="209" t="s">
        <v>142</v>
      </c>
      <c r="AU277" s="209" t="s">
        <v>117</v>
      </c>
      <c r="AY277" s="16" t="s">
        <v>139</v>
      </c>
      <c r="BE277" s="210">
        <f>IF(N277="základná",J277,0)</f>
        <v>0</v>
      </c>
      <c r="BF277" s="210">
        <f>IF(N277="znížená",J277,0)</f>
        <v>0</v>
      </c>
      <c r="BG277" s="210">
        <f>IF(N277="zákl. prenesená",J277,0)</f>
        <v>0</v>
      </c>
      <c r="BH277" s="210">
        <f>IF(N277="zníž. prenesená",J277,0)</f>
        <v>0</v>
      </c>
      <c r="BI277" s="210">
        <f>IF(N277="nulová",J277,0)</f>
        <v>0</v>
      </c>
      <c r="BJ277" s="16" t="s">
        <v>117</v>
      </c>
      <c r="BK277" s="211">
        <f>ROUND(I277*H277,3)</f>
        <v>0</v>
      </c>
      <c r="BL277" s="16" t="s">
        <v>146</v>
      </c>
      <c r="BM277" s="209" t="s">
        <v>344</v>
      </c>
    </row>
    <row r="278" spans="2:65" s="1" customFormat="1" ht="16.5" customHeight="1">
      <c r="B278" s="33"/>
      <c r="C278" s="199" t="s">
        <v>245</v>
      </c>
      <c r="D278" s="199" t="s">
        <v>142</v>
      </c>
      <c r="E278" s="200" t="s">
        <v>345</v>
      </c>
      <c r="F278" s="201" t="s">
        <v>346</v>
      </c>
      <c r="G278" s="202" t="s">
        <v>163</v>
      </c>
      <c r="H278" s="203">
        <v>389.16</v>
      </c>
      <c r="I278" s="204"/>
      <c r="J278" s="203">
        <f>ROUND(I278*H278,3)</f>
        <v>0</v>
      </c>
      <c r="K278" s="201" t="s">
        <v>1</v>
      </c>
      <c r="L278" s="37"/>
      <c r="M278" s="205" t="s">
        <v>1</v>
      </c>
      <c r="N278" s="206" t="s">
        <v>41</v>
      </c>
      <c r="O278" s="65"/>
      <c r="P278" s="207">
        <f>O278*H278</f>
        <v>0</v>
      </c>
      <c r="Q278" s="207">
        <v>0</v>
      </c>
      <c r="R278" s="207">
        <f>Q278*H278</f>
        <v>0</v>
      </c>
      <c r="S278" s="207">
        <v>0</v>
      </c>
      <c r="T278" s="208">
        <f>S278*H278</f>
        <v>0</v>
      </c>
      <c r="AR278" s="209" t="s">
        <v>146</v>
      </c>
      <c r="AT278" s="209" t="s">
        <v>142</v>
      </c>
      <c r="AU278" s="209" t="s">
        <v>117</v>
      </c>
      <c r="AY278" s="16" t="s">
        <v>139</v>
      </c>
      <c r="BE278" s="210">
        <f>IF(N278="základná",J278,0)</f>
        <v>0</v>
      </c>
      <c r="BF278" s="210">
        <f>IF(N278="znížená",J278,0)</f>
        <v>0</v>
      </c>
      <c r="BG278" s="210">
        <f>IF(N278="zákl. prenesená",J278,0)</f>
        <v>0</v>
      </c>
      <c r="BH278" s="210">
        <f>IF(N278="zníž. prenesená",J278,0)</f>
        <v>0</v>
      </c>
      <c r="BI278" s="210">
        <f>IF(N278="nulová",J278,0)</f>
        <v>0</v>
      </c>
      <c r="BJ278" s="16" t="s">
        <v>117</v>
      </c>
      <c r="BK278" s="211">
        <f>ROUND(I278*H278,3)</f>
        <v>0</v>
      </c>
      <c r="BL278" s="16" t="s">
        <v>146</v>
      </c>
      <c r="BM278" s="209" t="s">
        <v>347</v>
      </c>
    </row>
    <row r="279" spans="2:65" s="12" customFormat="1">
      <c r="B279" s="212"/>
      <c r="C279" s="213"/>
      <c r="D279" s="214" t="s">
        <v>147</v>
      </c>
      <c r="E279" s="215" t="s">
        <v>1</v>
      </c>
      <c r="F279" s="216" t="s">
        <v>348</v>
      </c>
      <c r="G279" s="213"/>
      <c r="H279" s="217">
        <v>389.16</v>
      </c>
      <c r="I279" s="218"/>
      <c r="J279" s="213"/>
      <c r="K279" s="213"/>
      <c r="L279" s="219"/>
      <c r="M279" s="220"/>
      <c r="N279" s="221"/>
      <c r="O279" s="221"/>
      <c r="P279" s="221"/>
      <c r="Q279" s="221"/>
      <c r="R279" s="221"/>
      <c r="S279" s="221"/>
      <c r="T279" s="222"/>
      <c r="AT279" s="223" t="s">
        <v>147</v>
      </c>
      <c r="AU279" s="223" t="s">
        <v>117</v>
      </c>
      <c r="AV279" s="12" t="s">
        <v>117</v>
      </c>
      <c r="AW279" s="12" t="s">
        <v>30</v>
      </c>
      <c r="AX279" s="12" t="s">
        <v>75</v>
      </c>
      <c r="AY279" s="223" t="s">
        <v>139</v>
      </c>
    </row>
    <row r="280" spans="2:65" s="13" customFormat="1">
      <c r="B280" s="224"/>
      <c r="C280" s="225"/>
      <c r="D280" s="214" t="s">
        <v>147</v>
      </c>
      <c r="E280" s="226" t="s">
        <v>1</v>
      </c>
      <c r="F280" s="227" t="s">
        <v>149</v>
      </c>
      <c r="G280" s="225"/>
      <c r="H280" s="228">
        <v>389.16</v>
      </c>
      <c r="I280" s="229"/>
      <c r="J280" s="225"/>
      <c r="K280" s="225"/>
      <c r="L280" s="230"/>
      <c r="M280" s="231"/>
      <c r="N280" s="232"/>
      <c r="O280" s="232"/>
      <c r="P280" s="232"/>
      <c r="Q280" s="232"/>
      <c r="R280" s="232"/>
      <c r="S280" s="232"/>
      <c r="T280" s="233"/>
      <c r="AT280" s="234" t="s">
        <v>147</v>
      </c>
      <c r="AU280" s="234" t="s">
        <v>117</v>
      </c>
      <c r="AV280" s="13" t="s">
        <v>146</v>
      </c>
      <c r="AW280" s="13" t="s">
        <v>30</v>
      </c>
      <c r="AX280" s="13" t="s">
        <v>80</v>
      </c>
      <c r="AY280" s="234" t="s">
        <v>139</v>
      </c>
    </row>
    <row r="281" spans="2:65" s="1" customFormat="1" ht="16.5" customHeight="1">
      <c r="B281" s="33"/>
      <c r="C281" s="199" t="s">
        <v>349</v>
      </c>
      <c r="D281" s="199" t="s">
        <v>142</v>
      </c>
      <c r="E281" s="200" t="s">
        <v>350</v>
      </c>
      <c r="F281" s="201" t="s">
        <v>351</v>
      </c>
      <c r="G281" s="202" t="s">
        <v>177</v>
      </c>
      <c r="H281" s="203">
        <v>20</v>
      </c>
      <c r="I281" s="204"/>
      <c r="J281" s="203">
        <f>ROUND(I281*H281,3)</f>
        <v>0</v>
      </c>
      <c r="K281" s="201" t="s">
        <v>1</v>
      </c>
      <c r="L281" s="37"/>
      <c r="M281" s="205" t="s">
        <v>1</v>
      </c>
      <c r="N281" s="206" t="s">
        <v>41</v>
      </c>
      <c r="O281" s="65"/>
      <c r="P281" s="207">
        <f>O281*H281</f>
        <v>0</v>
      </c>
      <c r="Q281" s="207">
        <v>0</v>
      </c>
      <c r="R281" s="207">
        <f>Q281*H281</f>
        <v>0</v>
      </c>
      <c r="S281" s="207">
        <v>0</v>
      </c>
      <c r="T281" s="208">
        <f>S281*H281</f>
        <v>0</v>
      </c>
      <c r="AR281" s="209" t="s">
        <v>146</v>
      </c>
      <c r="AT281" s="209" t="s">
        <v>142</v>
      </c>
      <c r="AU281" s="209" t="s">
        <v>117</v>
      </c>
      <c r="AY281" s="16" t="s">
        <v>139</v>
      </c>
      <c r="BE281" s="210">
        <f>IF(N281="základná",J281,0)</f>
        <v>0</v>
      </c>
      <c r="BF281" s="210">
        <f>IF(N281="znížená",J281,0)</f>
        <v>0</v>
      </c>
      <c r="BG281" s="210">
        <f>IF(N281="zákl. prenesená",J281,0)</f>
        <v>0</v>
      </c>
      <c r="BH281" s="210">
        <f>IF(N281="zníž. prenesená",J281,0)</f>
        <v>0</v>
      </c>
      <c r="BI281" s="210">
        <f>IF(N281="nulová",J281,0)</f>
        <v>0</v>
      </c>
      <c r="BJ281" s="16" t="s">
        <v>117</v>
      </c>
      <c r="BK281" s="211">
        <f>ROUND(I281*H281,3)</f>
        <v>0</v>
      </c>
      <c r="BL281" s="16" t="s">
        <v>146</v>
      </c>
      <c r="BM281" s="209" t="s">
        <v>352</v>
      </c>
    </row>
    <row r="282" spans="2:65" s="1" customFormat="1" ht="16.5" customHeight="1">
      <c r="B282" s="33"/>
      <c r="C282" s="245" t="s">
        <v>250</v>
      </c>
      <c r="D282" s="245" t="s">
        <v>179</v>
      </c>
      <c r="E282" s="246" t="s">
        <v>353</v>
      </c>
      <c r="F282" s="247" t="s">
        <v>354</v>
      </c>
      <c r="G282" s="248" t="s">
        <v>177</v>
      </c>
      <c r="H282" s="249">
        <v>20</v>
      </c>
      <c r="I282" s="250"/>
      <c r="J282" s="249">
        <f>ROUND(I282*H282,3)</f>
        <v>0</v>
      </c>
      <c r="K282" s="247" t="s">
        <v>1</v>
      </c>
      <c r="L282" s="251"/>
      <c r="M282" s="252" t="s">
        <v>1</v>
      </c>
      <c r="N282" s="253" t="s">
        <v>41</v>
      </c>
      <c r="O282" s="65"/>
      <c r="P282" s="207">
        <f>O282*H282</f>
        <v>0</v>
      </c>
      <c r="Q282" s="207">
        <v>0</v>
      </c>
      <c r="R282" s="207">
        <f>Q282*H282</f>
        <v>0</v>
      </c>
      <c r="S282" s="207">
        <v>0</v>
      </c>
      <c r="T282" s="208">
        <f>S282*H282</f>
        <v>0</v>
      </c>
      <c r="AR282" s="209" t="s">
        <v>164</v>
      </c>
      <c r="AT282" s="209" t="s">
        <v>179</v>
      </c>
      <c r="AU282" s="209" t="s">
        <v>117</v>
      </c>
      <c r="AY282" s="16" t="s">
        <v>139</v>
      </c>
      <c r="BE282" s="210">
        <f>IF(N282="základná",J282,0)</f>
        <v>0</v>
      </c>
      <c r="BF282" s="210">
        <f>IF(N282="znížená",J282,0)</f>
        <v>0</v>
      </c>
      <c r="BG282" s="210">
        <f>IF(N282="zákl. prenesená",J282,0)</f>
        <v>0</v>
      </c>
      <c r="BH282" s="210">
        <f>IF(N282="zníž. prenesená",J282,0)</f>
        <v>0</v>
      </c>
      <c r="BI282" s="210">
        <f>IF(N282="nulová",J282,0)</f>
        <v>0</v>
      </c>
      <c r="BJ282" s="16" t="s">
        <v>117</v>
      </c>
      <c r="BK282" s="211">
        <f>ROUND(I282*H282,3)</f>
        <v>0</v>
      </c>
      <c r="BL282" s="16" t="s">
        <v>146</v>
      </c>
      <c r="BM282" s="209" t="s">
        <v>355</v>
      </c>
    </row>
    <row r="283" spans="2:65" s="14" customFormat="1">
      <c r="B283" s="235"/>
      <c r="C283" s="236"/>
      <c r="D283" s="214" t="s">
        <v>147</v>
      </c>
      <c r="E283" s="237" t="s">
        <v>1</v>
      </c>
      <c r="F283" s="238" t="s">
        <v>356</v>
      </c>
      <c r="G283" s="236"/>
      <c r="H283" s="237" t="s">
        <v>1</v>
      </c>
      <c r="I283" s="239"/>
      <c r="J283" s="236"/>
      <c r="K283" s="236"/>
      <c r="L283" s="240"/>
      <c r="M283" s="241"/>
      <c r="N283" s="242"/>
      <c r="O283" s="242"/>
      <c r="P283" s="242"/>
      <c r="Q283" s="242"/>
      <c r="R283" s="242"/>
      <c r="S283" s="242"/>
      <c r="T283" s="243"/>
      <c r="AT283" s="244" t="s">
        <v>147</v>
      </c>
      <c r="AU283" s="244" t="s">
        <v>117</v>
      </c>
      <c r="AV283" s="14" t="s">
        <v>80</v>
      </c>
      <c r="AW283" s="14" t="s">
        <v>30</v>
      </c>
      <c r="AX283" s="14" t="s">
        <v>75</v>
      </c>
      <c r="AY283" s="244" t="s">
        <v>139</v>
      </c>
    </row>
    <row r="284" spans="2:65" s="12" customFormat="1">
      <c r="B284" s="212"/>
      <c r="C284" s="213"/>
      <c r="D284" s="214" t="s">
        <v>147</v>
      </c>
      <c r="E284" s="215" t="s">
        <v>1</v>
      </c>
      <c r="F284" s="216" t="s">
        <v>146</v>
      </c>
      <c r="G284" s="213"/>
      <c r="H284" s="217">
        <v>4</v>
      </c>
      <c r="I284" s="218"/>
      <c r="J284" s="213"/>
      <c r="K284" s="213"/>
      <c r="L284" s="219"/>
      <c r="M284" s="220"/>
      <c r="N284" s="221"/>
      <c r="O284" s="221"/>
      <c r="P284" s="221"/>
      <c r="Q284" s="221"/>
      <c r="R284" s="221"/>
      <c r="S284" s="221"/>
      <c r="T284" s="222"/>
      <c r="AT284" s="223" t="s">
        <v>147</v>
      </c>
      <c r="AU284" s="223" t="s">
        <v>117</v>
      </c>
      <c r="AV284" s="12" t="s">
        <v>117</v>
      </c>
      <c r="AW284" s="12" t="s">
        <v>30</v>
      </c>
      <c r="AX284" s="12" t="s">
        <v>75</v>
      </c>
      <c r="AY284" s="223" t="s">
        <v>139</v>
      </c>
    </row>
    <row r="285" spans="2:65" s="14" customFormat="1">
      <c r="B285" s="235"/>
      <c r="C285" s="236"/>
      <c r="D285" s="214" t="s">
        <v>147</v>
      </c>
      <c r="E285" s="237" t="s">
        <v>1</v>
      </c>
      <c r="F285" s="238" t="s">
        <v>357</v>
      </c>
      <c r="G285" s="236"/>
      <c r="H285" s="237" t="s">
        <v>1</v>
      </c>
      <c r="I285" s="239"/>
      <c r="J285" s="236"/>
      <c r="K285" s="236"/>
      <c r="L285" s="240"/>
      <c r="M285" s="241"/>
      <c r="N285" s="242"/>
      <c r="O285" s="242"/>
      <c r="P285" s="242"/>
      <c r="Q285" s="242"/>
      <c r="R285" s="242"/>
      <c r="S285" s="242"/>
      <c r="T285" s="243"/>
      <c r="AT285" s="244" t="s">
        <v>147</v>
      </c>
      <c r="AU285" s="244" t="s">
        <v>117</v>
      </c>
      <c r="AV285" s="14" t="s">
        <v>80</v>
      </c>
      <c r="AW285" s="14" t="s">
        <v>30</v>
      </c>
      <c r="AX285" s="14" t="s">
        <v>75</v>
      </c>
      <c r="AY285" s="244" t="s">
        <v>139</v>
      </c>
    </row>
    <row r="286" spans="2:65" s="12" customFormat="1">
      <c r="B286" s="212"/>
      <c r="C286" s="213"/>
      <c r="D286" s="214" t="s">
        <v>147</v>
      </c>
      <c r="E286" s="215" t="s">
        <v>1</v>
      </c>
      <c r="F286" s="216" t="s">
        <v>146</v>
      </c>
      <c r="G286" s="213"/>
      <c r="H286" s="217">
        <v>4</v>
      </c>
      <c r="I286" s="218"/>
      <c r="J286" s="213"/>
      <c r="K286" s="213"/>
      <c r="L286" s="219"/>
      <c r="M286" s="220"/>
      <c r="N286" s="221"/>
      <c r="O286" s="221"/>
      <c r="P286" s="221"/>
      <c r="Q286" s="221"/>
      <c r="R286" s="221"/>
      <c r="S286" s="221"/>
      <c r="T286" s="222"/>
      <c r="AT286" s="223" t="s">
        <v>147</v>
      </c>
      <c r="AU286" s="223" t="s">
        <v>117</v>
      </c>
      <c r="AV286" s="12" t="s">
        <v>117</v>
      </c>
      <c r="AW286" s="12" t="s">
        <v>30</v>
      </c>
      <c r="AX286" s="12" t="s">
        <v>75</v>
      </c>
      <c r="AY286" s="223" t="s">
        <v>139</v>
      </c>
    </row>
    <row r="287" spans="2:65" s="14" customFormat="1">
      <c r="B287" s="235"/>
      <c r="C287" s="236"/>
      <c r="D287" s="214" t="s">
        <v>147</v>
      </c>
      <c r="E287" s="237" t="s">
        <v>1</v>
      </c>
      <c r="F287" s="238" t="s">
        <v>358</v>
      </c>
      <c r="G287" s="236"/>
      <c r="H287" s="237" t="s">
        <v>1</v>
      </c>
      <c r="I287" s="239"/>
      <c r="J287" s="236"/>
      <c r="K287" s="236"/>
      <c r="L287" s="240"/>
      <c r="M287" s="241"/>
      <c r="N287" s="242"/>
      <c r="O287" s="242"/>
      <c r="P287" s="242"/>
      <c r="Q287" s="242"/>
      <c r="R287" s="242"/>
      <c r="S287" s="242"/>
      <c r="T287" s="243"/>
      <c r="AT287" s="244" t="s">
        <v>147</v>
      </c>
      <c r="AU287" s="244" t="s">
        <v>117</v>
      </c>
      <c r="AV287" s="14" t="s">
        <v>80</v>
      </c>
      <c r="AW287" s="14" t="s">
        <v>30</v>
      </c>
      <c r="AX287" s="14" t="s">
        <v>75</v>
      </c>
      <c r="AY287" s="244" t="s">
        <v>139</v>
      </c>
    </row>
    <row r="288" spans="2:65" s="12" customFormat="1">
      <c r="B288" s="212"/>
      <c r="C288" s="213"/>
      <c r="D288" s="214" t="s">
        <v>147</v>
      </c>
      <c r="E288" s="215" t="s">
        <v>1</v>
      </c>
      <c r="F288" s="216" t="s">
        <v>146</v>
      </c>
      <c r="G288" s="213"/>
      <c r="H288" s="217">
        <v>4</v>
      </c>
      <c r="I288" s="218"/>
      <c r="J288" s="213"/>
      <c r="K288" s="213"/>
      <c r="L288" s="219"/>
      <c r="M288" s="220"/>
      <c r="N288" s="221"/>
      <c r="O288" s="221"/>
      <c r="P288" s="221"/>
      <c r="Q288" s="221"/>
      <c r="R288" s="221"/>
      <c r="S288" s="221"/>
      <c r="T288" s="222"/>
      <c r="AT288" s="223" t="s">
        <v>147</v>
      </c>
      <c r="AU288" s="223" t="s">
        <v>117</v>
      </c>
      <c r="AV288" s="12" t="s">
        <v>117</v>
      </c>
      <c r="AW288" s="12" t="s">
        <v>30</v>
      </c>
      <c r="AX288" s="12" t="s">
        <v>75</v>
      </c>
      <c r="AY288" s="223" t="s">
        <v>139</v>
      </c>
    </row>
    <row r="289" spans="2:65" s="14" customFormat="1">
      <c r="B289" s="235"/>
      <c r="C289" s="236"/>
      <c r="D289" s="214" t="s">
        <v>147</v>
      </c>
      <c r="E289" s="237" t="s">
        <v>1</v>
      </c>
      <c r="F289" s="238" t="s">
        <v>359</v>
      </c>
      <c r="G289" s="236"/>
      <c r="H289" s="237" t="s">
        <v>1</v>
      </c>
      <c r="I289" s="239"/>
      <c r="J289" s="236"/>
      <c r="K289" s="236"/>
      <c r="L289" s="240"/>
      <c r="M289" s="241"/>
      <c r="N289" s="242"/>
      <c r="O289" s="242"/>
      <c r="P289" s="242"/>
      <c r="Q289" s="242"/>
      <c r="R289" s="242"/>
      <c r="S289" s="242"/>
      <c r="T289" s="243"/>
      <c r="AT289" s="244" t="s">
        <v>147</v>
      </c>
      <c r="AU289" s="244" t="s">
        <v>117</v>
      </c>
      <c r="AV289" s="14" t="s">
        <v>80</v>
      </c>
      <c r="AW289" s="14" t="s">
        <v>30</v>
      </c>
      <c r="AX289" s="14" t="s">
        <v>75</v>
      </c>
      <c r="AY289" s="244" t="s">
        <v>139</v>
      </c>
    </row>
    <row r="290" spans="2:65" s="12" customFormat="1">
      <c r="B290" s="212"/>
      <c r="C290" s="213"/>
      <c r="D290" s="214" t="s">
        <v>147</v>
      </c>
      <c r="E290" s="215" t="s">
        <v>1</v>
      </c>
      <c r="F290" s="216" t="s">
        <v>146</v>
      </c>
      <c r="G290" s="213"/>
      <c r="H290" s="217">
        <v>4</v>
      </c>
      <c r="I290" s="218"/>
      <c r="J290" s="213"/>
      <c r="K290" s="213"/>
      <c r="L290" s="219"/>
      <c r="M290" s="220"/>
      <c r="N290" s="221"/>
      <c r="O290" s="221"/>
      <c r="P290" s="221"/>
      <c r="Q290" s="221"/>
      <c r="R290" s="221"/>
      <c r="S290" s="221"/>
      <c r="T290" s="222"/>
      <c r="AT290" s="223" t="s">
        <v>147</v>
      </c>
      <c r="AU290" s="223" t="s">
        <v>117</v>
      </c>
      <c r="AV290" s="12" t="s">
        <v>117</v>
      </c>
      <c r="AW290" s="12" t="s">
        <v>30</v>
      </c>
      <c r="AX290" s="12" t="s">
        <v>75</v>
      </c>
      <c r="AY290" s="223" t="s">
        <v>139</v>
      </c>
    </row>
    <row r="291" spans="2:65" s="14" customFormat="1">
      <c r="B291" s="235"/>
      <c r="C291" s="236"/>
      <c r="D291" s="214" t="s">
        <v>147</v>
      </c>
      <c r="E291" s="237" t="s">
        <v>1</v>
      </c>
      <c r="F291" s="238" t="s">
        <v>360</v>
      </c>
      <c r="G291" s="236"/>
      <c r="H291" s="237" t="s">
        <v>1</v>
      </c>
      <c r="I291" s="239"/>
      <c r="J291" s="236"/>
      <c r="K291" s="236"/>
      <c r="L291" s="240"/>
      <c r="M291" s="241"/>
      <c r="N291" s="242"/>
      <c r="O291" s="242"/>
      <c r="P291" s="242"/>
      <c r="Q291" s="242"/>
      <c r="R291" s="242"/>
      <c r="S291" s="242"/>
      <c r="T291" s="243"/>
      <c r="AT291" s="244" t="s">
        <v>147</v>
      </c>
      <c r="AU291" s="244" t="s">
        <v>117</v>
      </c>
      <c r="AV291" s="14" t="s">
        <v>80</v>
      </c>
      <c r="AW291" s="14" t="s">
        <v>30</v>
      </c>
      <c r="AX291" s="14" t="s">
        <v>75</v>
      </c>
      <c r="AY291" s="244" t="s">
        <v>139</v>
      </c>
    </row>
    <row r="292" spans="2:65" s="12" customFormat="1">
      <c r="B292" s="212"/>
      <c r="C292" s="213"/>
      <c r="D292" s="214" t="s">
        <v>147</v>
      </c>
      <c r="E292" s="215" t="s">
        <v>1</v>
      </c>
      <c r="F292" s="216" t="s">
        <v>146</v>
      </c>
      <c r="G292" s="213"/>
      <c r="H292" s="217">
        <v>4</v>
      </c>
      <c r="I292" s="218"/>
      <c r="J292" s="213"/>
      <c r="K292" s="213"/>
      <c r="L292" s="219"/>
      <c r="M292" s="220"/>
      <c r="N292" s="221"/>
      <c r="O292" s="221"/>
      <c r="P292" s="221"/>
      <c r="Q292" s="221"/>
      <c r="R292" s="221"/>
      <c r="S292" s="221"/>
      <c r="T292" s="222"/>
      <c r="AT292" s="223" t="s">
        <v>147</v>
      </c>
      <c r="AU292" s="223" t="s">
        <v>117</v>
      </c>
      <c r="AV292" s="12" t="s">
        <v>117</v>
      </c>
      <c r="AW292" s="12" t="s">
        <v>30</v>
      </c>
      <c r="AX292" s="12" t="s">
        <v>75</v>
      </c>
      <c r="AY292" s="223" t="s">
        <v>139</v>
      </c>
    </row>
    <row r="293" spans="2:65" s="13" customFormat="1">
      <c r="B293" s="224"/>
      <c r="C293" s="225"/>
      <c r="D293" s="214" t="s">
        <v>147</v>
      </c>
      <c r="E293" s="226" t="s">
        <v>1</v>
      </c>
      <c r="F293" s="227" t="s">
        <v>149</v>
      </c>
      <c r="G293" s="225"/>
      <c r="H293" s="228">
        <v>20</v>
      </c>
      <c r="I293" s="229"/>
      <c r="J293" s="225"/>
      <c r="K293" s="225"/>
      <c r="L293" s="230"/>
      <c r="M293" s="231"/>
      <c r="N293" s="232"/>
      <c r="O293" s="232"/>
      <c r="P293" s="232"/>
      <c r="Q293" s="232"/>
      <c r="R293" s="232"/>
      <c r="S293" s="232"/>
      <c r="T293" s="233"/>
      <c r="AT293" s="234" t="s">
        <v>147</v>
      </c>
      <c r="AU293" s="234" t="s">
        <v>117</v>
      </c>
      <c r="AV293" s="13" t="s">
        <v>146</v>
      </c>
      <c r="AW293" s="13" t="s">
        <v>30</v>
      </c>
      <c r="AX293" s="13" t="s">
        <v>80</v>
      </c>
      <c r="AY293" s="234" t="s">
        <v>139</v>
      </c>
    </row>
    <row r="294" spans="2:65" s="1" customFormat="1" ht="24" customHeight="1">
      <c r="B294" s="33"/>
      <c r="C294" s="199" t="s">
        <v>361</v>
      </c>
      <c r="D294" s="199" t="s">
        <v>142</v>
      </c>
      <c r="E294" s="200" t="s">
        <v>362</v>
      </c>
      <c r="F294" s="201" t="s">
        <v>363</v>
      </c>
      <c r="G294" s="202" t="s">
        <v>163</v>
      </c>
      <c r="H294" s="203">
        <v>24.795000000000002</v>
      </c>
      <c r="I294" s="204"/>
      <c r="J294" s="203">
        <f>ROUND(I294*H294,3)</f>
        <v>0</v>
      </c>
      <c r="K294" s="201" t="s">
        <v>1</v>
      </c>
      <c r="L294" s="37"/>
      <c r="M294" s="205" t="s">
        <v>1</v>
      </c>
      <c r="N294" s="206" t="s">
        <v>41</v>
      </c>
      <c r="O294" s="65"/>
      <c r="P294" s="207">
        <f>O294*H294</f>
        <v>0</v>
      </c>
      <c r="Q294" s="207">
        <v>0</v>
      </c>
      <c r="R294" s="207">
        <f>Q294*H294</f>
        <v>0</v>
      </c>
      <c r="S294" s="207">
        <v>0</v>
      </c>
      <c r="T294" s="208">
        <f>S294*H294</f>
        <v>0</v>
      </c>
      <c r="AR294" s="209" t="s">
        <v>146</v>
      </c>
      <c r="AT294" s="209" t="s">
        <v>142</v>
      </c>
      <c r="AU294" s="209" t="s">
        <v>117</v>
      </c>
      <c r="AY294" s="16" t="s">
        <v>139</v>
      </c>
      <c r="BE294" s="210">
        <f>IF(N294="základná",J294,0)</f>
        <v>0</v>
      </c>
      <c r="BF294" s="210">
        <f>IF(N294="znížená",J294,0)</f>
        <v>0</v>
      </c>
      <c r="BG294" s="210">
        <f>IF(N294="zákl. prenesená",J294,0)</f>
        <v>0</v>
      </c>
      <c r="BH294" s="210">
        <f>IF(N294="zníž. prenesená",J294,0)</f>
        <v>0</v>
      </c>
      <c r="BI294" s="210">
        <f>IF(N294="nulová",J294,0)</f>
        <v>0</v>
      </c>
      <c r="BJ294" s="16" t="s">
        <v>117</v>
      </c>
      <c r="BK294" s="211">
        <f>ROUND(I294*H294,3)</f>
        <v>0</v>
      </c>
      <c r="BL294" s="16" t="s">
        <v>146</v>
      </c>
      <c r="BM294" s="209" t="s">
        <v>364</v>
      </c>
    </row>
    <row r="295" spans="2:65" s="12" customFormat="1">
      <c r="B295" s="212"/>
      <c r="C295" s="213"/>
      <c r="D295" s="214" t="s">
        <v>147</v>
      </c>
      <c r="E295" s="215" t="s">
        <v>1</v>
      </c>
      <c r="F295" s="216" t="s">
        <v>365</v>
      </c>
      <c r="G295" s="213"/>
      <c r="H295" s="217">
        <v>15.225</v>
      </c>
      <c r="I295" s="218"/>
      <c r="J295" s="213"/>
      <c r="K295" s="213"/>
      <c r="L295" s="219"/>
      <c r="M295" s="220"/>
      <c r="N295" s="221"/>
      <c r="O295" s="221"/>
      <c r="P295" s="221"/>
      <c r="Q295" s="221"/>
      <c r="R295" s="221"/>
      <c r="S295" s="221"/>
      <c r="T295" s="222"/>
      <c r="AT295" s="223" t="s">
        <v>147</v>
      </c>
      <c r="AU295" s="223" t="s">
        <v>117</v>
      </c>
      <c r="AV295" s="12" t="s">
        <v>117</v>
      </c>
      <c r="AW295" s="12" t="s">
        <v>30</v>
      </c>
      <c r="AX295" s="12" t="s">
        <v>75</v>
      </c>
      <c r="AY295" s="223" t="s">
        <v>139</v>
      </c>
    </row>
    <row r="296" spans="2:65" s="12" customFormat="1">
      <c r="B296" s="212"/>
      <c r="C296" s="213"/>
      <c r="D296" s="214" t="s">
        <v>147</v>
      </c>
      <c r="E296" s="215" t="s">
        <v>1</v>
      </c>
      <c r="F296" s="216" t="s">
        <v>366</v>
      </c>
      <c r="G296" s="213"/>
      <c r="H296" s="217">
        <v>9.57</v>
      </c>
      <c r="I296" s="218"/>
      <c r="J296" s="213"/>
      <c r="K296" s="213"/>
      <c r="L296" s="219"/>
      <c r="M296" s="220"/>
      <c r="N296" s="221"/>
      <c r="O296" s="221"/>
      <c r="P296" s="221"/>
      <c r="Q296" s="221"/>
      <c r="R296" s="221"/>
      <c r="S296" s="221"/>
      <c r="T296" s="222"/>
      <c r="AT296" s="223" t="s">
        <v>147</v>
      </c>
      <c r="AU296" s="223" t="s">
        <v>117</v>
      </c>
      <c r="AV296" s="12" t="s">
        <v>117</v>
      </c>
      <c r="AW296" s="12" t="s">
        <v>30</v>
      </c>
      <c r="AX296" s="12" t="s">
        <v>75</v>
      </c>
      <c r="AY296" s="223" t="s">
        <v>139</v>
      </c>
    </row>
    <row r="297" spans="2:65" s="13" customFormat="1">
      <c r="B297" s="224"/>
      <c r="C297" s="225"/>
      <c r="D297" s="214" t="s">
        <v>147</v>
      </c>
      <c r="E297" s="226" t="s">
        <v>1</v>
      </c>
      <c r="F297" s="227" t="s">
        <v>149</v>
      </c>
      <c r="G297" s="225"/>
      <c r="H297" s="228">
        <v>24.795000000000002</v>
      </c>
      <c r="I297" s="229"/>
      <c r="J297" s="225"/>
      <c r="K297" s="225"/>
      <c r="L297" s="230"/>
      <c r="M297" s="231"/>
      <c r="N297" s="232"/>
      <c r="O297" s="232"/>
      <c r="P297" s="232"/>
      <c r="Q297" s="232"/>
      <c r="R297" s="232"/>
      <c r="S297" s="232"/>
      <c r="T297" s="233"/>
      <c r="AT297" s="234" t="s">
        <v>147</v>
      </c>
      <c r="AU297" s="234" t="s">
        <v>117</v>
      </c>
      <c r="AV297" s="13" t="s">
        <v>146</v>
      </c>
      <c r="AW297" s="13" t="s">
        <v>30</v>
      </c>
      <c r="AX297" s="13" t="s">
        <v>80</v>
      </c>
      <c r="AY297" s="234" t="s">
        <v>139</v>
      </c>
    </row>
    <row r="298" spans="2:65" s="1" customFormat="1" ht="24" customHeight="1">
      <c r="B298" s="33"/>
      <c r="C298" s="199" t="s">
        <v>258</v>
      </c>
      <c r="D298" s="199" t="s">
        <v>142</v>
      </c>
      <c r="E298" s="200" t="s">
        <v>367</v>
      </c>
      <c r="F298" s="201" t="s">
        <v>368</v>
      </c>
      <c r="G298" s="202" t="s">
        <v>145</v>
      </c>
      <c r="H298" s="203">
        <v>0.45400000000000001</v>
      </c>
      <c r="I298" s="204"/>
      <c r="J298" s="203">
        <f>ROUND(I298*H298,3)</f>
        <v>0</v>
      </c>
      <c r="K298" s="201" t="s">
        <v>1</v>
      </c>
      <c r="L298" s="37"/>
      <c r="M298" s="205" t="s">
        <v>1</v>
      </c>
      <c r="N298" s="206" t="s">
        <v>41</v>
      </c>
      <c r="O298" s="65"/>
      <c r="P298" s="207">
        <f>O298*H298</f>
        <v>0</v>
      </c>
      <c r="Q298" s="207">
        <v>0</v>
      </c>
      <c r="R298" s="207">
        <f>Q298*H298</f>
        <v>0</v>
      </c>
      <c r="S298" s="207">
        <v>0</v>
      </c>
      <c r="T298" s="208">
        <f>S298*H298</f>
        <v>0</v>
      </c>
      <c r="AR298" s="209" t="s">
        <v>146</v>
      </c>
      <c r="AT298" s="209" t="s">
        <v>142</v>
      </c>
      <c r="AU298" s="209" t="s">
        <v>117</v>
      </c>
      <c r="AY298" s="16" t="s">
        <v>139</v>
      </c>
      <c r="BE298" s="210">
        <f>IF(N298="základná",J298,0)</f>
        <v>0</v>
      </c>
      <c r="BF298" s="210">
        <f>IF(N298="znížená",J298,0)</f>
        <v>0</v>
      </c>
      <c r="BG298" s="210">
        <f>IF(N298="zákl. prenesená",J298,0)</f>
        <v>0</v>
      </c>
      <c r="BH298" s="210">
        <f>IF(N298="zníž. prenesená",J298,0)</f>
        <v>0</v>
      </c>
      <c r="BI298" s="210">
        <f>IF(N298="nulová",J298,0)</f>
        <v>0</v>
      </c>
      <c r="BJ298" s="16" t="s">
        <v>117</v>
      </c>
      <c r="BK298" s="211">
        <f>ROUND(I298*H298,3)</f>
        <v>0</v>
      </c>
      <c r="BL298" s="16" t="s">
        <v>146</v>
      </c>
      <c r="BM298" s="209" t="s">
        <v>369</v>
      </c>
    </row>
    <row r="299" spans="2:65" s="12" customFormat="1">
      <c r="B299" s="212"/>
      <c r="C299" s="213"/>
      <c r="D299" s="214" t="s">
        <v>147</v>
      </c>
      <c r="E299" s="215" t="s">
        <v>1</v>
      </c>
      <c r="F299" s="216" t="s">
        <v>370</v>
      </c>
      <c r="G299" s="213"/>
      <c r="H299" s="217">
        <v>0.45400000000000001</v>
      </c>
      <c r="I299" s="218"/>
      <c r="J299" s="213"/>
      <c r="K299" s="213"/>
      <c r="L299" s="219"/>
      <c r="M299" s="220"/>
      <c r="N299" s="221"/>
      <c r="O299" s="221"/>
      <c r="P299" s="221"/>
      <c r="Q299" s="221"/>
      <c r="R299" s="221"/>
      <c r="S299" s="221"/>
      <c r="T299" s="222"/>
      <c r="AT299" s="223" t="s">
        <v>147</v>
      </c>
      <c r="AU299" s="223" t="s">
        <v>117</v>
      </c>
      <c r="AV299" s="12" t="s">
        <v>117</v>
      </c>
      <c r="AW299" s="12" t="s">
        <v>30</v>
      </c>
      <c r="AX299" s="12" t="s">
        <v>75</v>
      </c>
      <c r="AY299" s="223" t="s">
        <v>139</v>
      </c>
    </row>
    <row r="300" spans="2:65" s="13" customFormat="1">
      <c r="B300" s="224"/>
      <c r="C300" s="225"/>
      <c r="D300" s="214" t="s">
        <v>147</v>
      </c>
      <c r="E300" s="226" t="s">
        <v>1</v>
      </c>
      <c r="F300" s="227" t="s">
        <v>149</v>
      </c>
      <c r="G300" s="225"/>
      <c r="H300" s="228">
        <v>0.45400000000000001</v>
      </c>
      <c r="I300" s="229"/>
      <c r="J300" s="225"/>
      <c r="K300" s="225"/>
      <c r="L300" s="230"/>
      <c r="M300" s="231"/>
      <c r="N300" s="232"/>
      <c r="O300" s="232"/>
      <c r="P300" s="232"/>
      <c r="Q300" s="232"/>
      <c r="R300" s="232"/>
      <c r="S300" s="232"/>
      <c r="T300" s="233"/>
      <c r="AT300" s="234" t="s">
        <v>147</v>
      </c>
      <c r="AU300" s="234" t="s">
        <v>117</v>
      </c>
      <c r="AV300" s="13" t="s">
        <v>146</v>
      </c>
      <c r="AW300" s="13" t="s">
        <v>30</v>
      </c>
      <c r="AX300" s="13" t="s">
        <v>80</v>
      </c>
      <c r="AY300" s="234" t="s">
        <v>139</v>
      </c>
    </row>
    <row r="301" spans="2:65" s="1" customFormat="1" ht="24" customHeight="1">
      <c r="B301" s="33"/>
      <c r="C301" s="199" t="s">
        <v>371</v>
      </c>
      <c r="D301" s="199" t="s">
        <v>142</v>
      </c>
      <c r="E301" s="200" t="s">
        <v>372</v>
      </c>
      <c r="F301" s="201" t="s">
        <v>373</v>
      </c>
      <c r="G301" s="202" t="s">
        <v>163</v>
      </c>
      <c r="H301" s="203">
        <v>4</v>
      </c>
      <c r="I301" s="204"/>
      <c r="J301" s="203">
        <f>ROUND(I301*H301,3)</f>
        <v>0</v>
      </c>
      <c r="K301" s="201" t="s">
        <v>1</v>
      </c>
      <c r="L301" s="37"/>
      <c r="M301" s="205" t="s">
        <v>1</v>
      </c>
      <c r="N301" s="206" t="s">
        <v>41</v>
      </c>
      <c r="O301" s="65"/>
      <c r="P301" s="207">
        <f>O301*H301</f>
        <v>0</v>
      </c>
      <c r="Q301" s="207">
        <v>0</v>
      </c>
      <c r="R301" s="207">
        <f>Q301*H301</f>
        <v>0</v>
      </c>
      <c r="S301" s="207">
        <v>0</v>
      </c>
      <c r="T301" s="208">
        <f>S301*H301</f>
        <v>0</v>
      </c>
      <c r="AR301" s="209" t="s">
        <v>146</v>
      </c>
      <c r="AT301" s="209" t="s">
        <v>142</v>
      </c>
      <c r="AU301" s="209" t="s">
        <v>117</v>
      </c>
      <c r="AY301" s="16" t="s">
        <v>139</v>
      </c>
      <c r="BE301" s="210">
        <f>IF(N301="základná",J301,0)</f>
        <v>0</v>
      </c>
      <c r="BF301" s="210">
        <f>IF(N301="znížená",J301,0)</f>
        <v>0</v>
      </c>
      <c r="BG301" s="210">
        <f>IF(N301="zákl. prenesená",J301,0)</f>
        <v>0</v>
      </c>
      <c r="BH301" s="210">
        <f>IF(N301="zníž. prenesená",J301,0)</f>
        <v>0</v>
      </c>
      <c r="BI301" s="210">
        <f>IF(N301="nulová",J301,0)</f>
        <v>0</v>
      </c>
      <c r="BJ301" s="16" t="s">
        <v>117</v>
      </c>
      <c r="BK301" s="211">
        <f>ROUND(I301*H301,3)</f>
        <v>0</v>
      </c>
      <c r="BL301" s="16" t="s">
        <v>146</v>
      </c>
      <c r="BM301" s="209" t="s">
        <v>374</v>
      </c>
    </row>
    <row r="302" spans="2:65" s="1" customFormat="1" ht="24" customHeight="1">
      <c r="B302" s="33"/>
      <c r="C302" s="199" t="s">
        <v>263</v>
      </c>
      <c r="D302" s="199" t="s">
        <v>142</v>
      </c>
      <c r="E302" s="200" t="s">
        <v>375</v>
      </c>
      <c r="F302" s="201" t="s">
        <v>376</v>
      </c>
      <c r="G302" s="202" t="s">
        <v>177</v>
      </c>
      <c r="H302" s="203">
        <v>3</v>
      </c>
      <c r="I302" s="204"/>
      <c r="J302" s="203">
        <f>ROUND(I302*H302,3)</f>
        <v>0</v>
      </c>
      <c r="K302" s="201" t="s">
        <v>1</v>
      </c>
      <c r="L302" s="37"/>
      <c r="M302" s="205" t="s">
        <v>1</v>
      </c>
      <c r="N302" s="206" t="s">
        <v>41</v>
      </c>
      <c r="O302" s="65"/>
      <c r="P302" s="207">
        <f>O302*H302</f>
        <v>0</v>
      </c>
      <c r="Q302" s="207">
        <v>0</v>
      </c>
      <c r="R302" s="207">
        <f>Q302*H302</f>
        <v>0</v>
      </c>
      <c r="S302" s="207">
        <v>0</v>
      </c>
      <c r="T302" s="208">
        <f>S302*H302</f>
        <v>0</v>
      </c>
      <c r="AR302" s="209" t="s">
        <v>146</v>
      </c>
      <c r="AT302" s="209" t="s">
        <v>142</v>
      </c>
      <c r="AU302" s="209" t="s">
        <v>117</v>
      </c>
      <c r="AY302" s="16" t="s">
        <v>139</v>
      </c>
      <c r="BE302" s="210">
        <f>IF(N302="základná",J302,0)</f>
        <v>0</v>
      </c>
      <c r="BF302" s="210">
        <f>IF(N302="znížená",J302,0)</f>
        <v>0</v>
      </c>
      <c r="BG302" s="210">
        <f>IF(N302="zákl. prenesená",J302,0)</f>
        <v>0</v>
      </c>
      <c r="BH302" s="210">
        <f>IF(N302="zníž. prenesená",J302,0)</f>
        <v>0</v>
      </c>
      <c r="BI302" s="210">
        <f>IF(N302="nulová",J302,0)</f>
        <v>0</v>
      </c>
      <c r="BJ302" s="16" t="s">
        <v>117</v>
      </c>
      <c r="BK302" s="211">
        <f>ROUND(I302*H302,3)</f>
        <v>0</v>
      </c>
      <c r="BL302" s="16" t="s">
        <v>146</v>
      </c>
      <c r="BM302" s="209" t="s">
        <v>377</v>
      </c>
    </row>
    <row r="303" spans="2:65" s="1" customFormat="1" ht="24" customHeight="1">
      <c r="B303" s="33"/>
      <c r="C303" s="199" t="s">
        <v>378</v>
      </c>
      <c r="D303" s="199" t="s">
        <v>142</v>
      </c>
      <c r="E303" s="200" t="s">
        <v>379</v>
      </c>
      <c r="F303" s="201" t="s">
        <v>380</v>
      </c>
      <c r="G303" s="202" t="s">
        <v>177</v>
      </c>
      <c r="H303" s="203">
        <v>1</v>
      </c>
      <c r="I303" s="204"/>
      <c r="J303" s="203">
        <f>ROUND(I303*H303,3)</f>
        <v>0</v>
      </c>
      <c r="K303" s="201" t="s">
        <v>1</v>
      </c>
      <c r="L303" s="37"/>
      <c r="M303" s="205" t="s">
        <v>1</v>
      </c>
      <c r="N303" s="206" t="s">
        <v>41</v>
      </c>
      <c r="O303" s="65"/>
      <c r="P303" s="207">
        <f>O303*H303</f>
        <v>0</v>
      </c>
      <c r="Q303" s="207">
        <v>0</v>
      </c>
      <c r="R303" s="207">
        <f>Q303*H303</f>
        <v>0</v>
      </c>
      <c r="S303" s="207">
        <v>0</v>
      </c>
      <c r="T303" s="208">
        <f>S303*H303</f>
        <v>0</v>
      </c>
      <c r="AR303" s="209" t="s">
        <v>146</v>
      </c>
      <c r="AT303" s="209" t="s">
        <v>142</v>
      </c>
      <c r="AU303" s="209" t="s">
        <v>117</v>
      </c>
      <c r="AY303" s="16" t="s">
        <v>139</v>
      </c>
      <c r="BE303" s="210">
        <f>IF(N303="základná",J303,0)</f>
        <v>0</v>
      </c>
      <c r="BF303" s="210">
        <f>IF(N303="znížená",J303,0)</f>
        <v>0</v>
      </c>
      <c r="BG303" s="210">
        <f>IF(N303="zákl. prenesená",J303,0)</f>
        <v>0</v>
      </c>
      <c r="BH303" s="210">
        <f>IF(N303="zníž. prenesená",J303,0)</f>
        <v>0</v>
      </c>
      <c r="BI303" s="210">
        <f>IF(N303="nulová",J303,0)</f>
        <v>0</v>
      </c>
      <c r="BJ303" s="16" t="s">
        <v>117</v>
      </c>
      <c r="BK303" s="211">
        <f>ROUND(I303*H303,3)</f>
        <v>0</v>
      </c>
      <c r="BL303" s="16" t="s">
        <v>146</v>
      </c>
      <c r="BM303" s="209" t="s">
        <v>381</v>
      </c>
    </row>
    <row r="304" spans="2:65" s="1" customFormat="1" ht="16.5" customHeight="1">
      <c r="B304" s="33"/>
      <c r="C304" s="199" t="s">
        <v>268</v>
      </c>
      <c r="D304" s="199" t="s">
        <v>142</v>
      </c>
      <c r="E304" s="200" t="s">
        <v>382</v>
      </c>
      <c r="F304" s="201" t="s">
        <v>383</v>
      </c>
      <c r="G304" s="202" t="s">
        <v>163</v>
      </c>
      <c r="H304" s="203">
        <v>3.34</v>
      </c>
      <c r="I304" s="204"/>
      <c r="J304" s="203">
        <f>ROUND(I304*H304,3)</f>
        <v>0</v>
      </c>
      <c r="K304" s="201" t="s">
        <v>1</v>
      </c>
      <c r="L304" s="37"/>
      <c r="M304" s="205" t="s">
        <v>1</v>
      </c>
      <c r="N304" s="206" t="s">
        <v>41</v>
      </c>
      <c r="O304" s="65"/>
      <c r="P304" s="207">
        <f>O304*H304</f>
        <v>0</v>
      </c>
      <c r="Q304" s="207">
        <v>0</v>
      </c>
      <c r="R304" s="207">
        <f>Q304*H304</f>
        <v>0</v>
      </c>
      <c r="S304" s="207">
        <v>0</v>
      </c>
      <c r="T304" s="208">
        <f>S304*H304</f>
        <v>0</v>
      </c>
      <c r="AR304" s="209" t="s">
        <v>146</v>
      </c>
      <c r="AT304" s="209" t="s">
        <v>142</v>
      </c>
      <c r="AU304" s="209" t="s">
        <v>117</v>
      </c>
      <c r="AY304" s="16" t="s">
        <v>139</v>
      </c>
      <c r="BE304" s="210">
        <f>IF(N304="základná",J304,0)</f>
        <v>0</v>
      </c>
      <c r="BF304" s="210">
        <f>IF(N304="znížená",J304,0)</f>
        <v>0</v>
      </c>
      <c r="BG304" s="210">
        <f>IF(N304="zákl. prenesená",J304,0)</f>
        <v>0</v>
      </c>
      <c r="BH304" s="210">
        <f>IF(N304="zníž. prenesená",J304,0)</f>
        <v>0</v>
      </c>
      <c r="BI304" s="210">
        <f>IF(N304="nulová",J304,0)</f>
        <v>0</v>
      </c>
      <c r="BJ304" s="16" t="s">
        <v>117</v>
      </c>
      <c r="BK304" s="211">
        <f>ROUND(I304*H304,3)</f>
        <v>0</v>
      </c>
      <c r="BL304" s="16" t="s">
        <v>146</v>
      </c>
      <c r="BM304" s="209" t="s">
        <v>384</v>
      </c>
    </row>
    <row r="305" spans="2:65" s="12" customFormat="1">
      <c r="B305" s="212"/>
      <c r="C305" s="213"/>
      <c r="D305" s="214" t="s">
        <v>147</v>
      </c>
      <c r="E305" s="215" t="s">
        <v>1</v>
      </c>
      <c r="F305" s="216" t="s">
        <v>385</v>
      </c>
      <c r="G305" s="213"/>
      <c r="H305" s="217">
        <v>3.34</v>
      </c>
      <c r="I305" s="218"/>
      <c r="J305" s="213"/>
      <c r="K305" s="213"/>
      <c r="L305" s="219"/>
      <c r="M305" s="220"/>
      <c r="N305" s="221"/>
      <c r="O305" s="221"/>
      <c r="P305" s="221"/>
      <c r="Q305" s="221"/>
      <c r="R305" s="221"/>
      <c r="S305" s="221"/>
      <c r="T305" s="222"/>
      <c r="AT305" s="223" t="s">
        <v>147</v>
      </c>
      <c r="AU305" s="223" t="s">
        <v>117</v>
      </c>
      <c r="AV305" s="12" t="s">
        <v>117</v>
      </c>
      <c r="AW305" s="12" t="s">
        <v>30</v>
      </c>
      <c r="AX305" s="12" t="s">
        <v>75</v>
      </c>
      <c r="AY305" s="223" t="s">
        <v>139</v>
      </c>
    </row>
    <row r="306" spans="2:65" s="13" customFormat="1">
      <c r="B306" s="224"/>
      <c r="C306" s="225"/>
      <c r="D306" s="214" t="s">
        <v>147</v>
      </c>
      <c r="E306" s="226" t="s">
        <v>1</v>
      </c>
      <c r="F306" s="227" t="s">
        <v>149</v>
      </c>
      <c r="G306" s="225"/>
      <c r="H306" s="228">
        <v>3.34</v>
      </c>
      <c r="I306" s="229"/>
      <c r="J306" s="225"/>
      <c r="K306" s="225"/>
      <c r="L306" s="230"/>
      <c r="M306" s="231"/>
      <c r="N306" s="232"/>
      <c r="O306" s="232"/>
      <c r="P306" s="232"/>
      <c r="Q306" s="232"/>
      <c r="R306" s="232"/>
      <c r="S306" s="232"/>
      <c r="T306" s="233"/>
      <c r="AT306" s="234" t="s">
        <v>147</v>
      </c>
      <c r="AU306" s="234" t="s">
        <v>117</v>
      </c>
      <c r="AV306" s="13" t="s">
        <v>146</v>
      </c>
      <c r="AW306" s="13" t="s">
        <v>30</v>
      </c>
      <c r="AX306" s="13" t="s">
        <v>80</v>
      </c>
      <c r="AY306" s="234" t="s">
        <v>139</v>
      </c>
    </row>
    <row r="307" spans="2:65" s="1" customFormat="1" ht="16.5" customHeight="1">
      <c r="B307" s="33"/>
      <c r="C307" s="199" t="s">
        <v>386</v>
      </c>
      <c r="D307" s="199" t="s">
        <v>142</v>
      </c>
      <c r="E307" s="200" t="s">
        <v>387</v>
      </c>
      <c r="F307" s="201" t="s">
        <v>388</v>
      </c>
      <c r="G307" s="202" t="s">
        <v>163</v>
      </c>
      <c r="H307" s="203">
        <v>6.4</v>
      </c>
      <c r="I307" s="204"/>
      <c r="J307" s="203">
        <f>ROUND(I307*H307,3)</f>
        <v>0</v>
      </c>
      <c r="K307" s="201" t="s">
        <v>1</v>
      </c>
      <c r="L307" s="37"/>
      <c r="M307" s="205" t="s">
        <v>1</v>
      </c>
      <c r="N307" s="206" t="s">
        <v>41</v>
      </c>
      <c r="O307" s="65"/>
      <c r="P307" s="207">
        <f>O307*H307</f>
        <v>0</v>
      </c>
      <c r="Q307" s="207">
        <v>0</v>
      </c>
      <c r="R307" s="207">
        <f>Q307*H307</f>
        <v>0</v>
      </c>
      <c r="S307" s="207">
        <v>0</v>
      </c>
      <c r="T307" s="208">
        <f>S307*H307</f>
        <v>0</v>
      </c>
      <c r="AR307" s="209" t="s">
        <v>146</v>
      </c>
      <c r="AT307" s="209" t="s">
        <v>142</v>
      </c>
      <c r="AU307" s="209" t="s">
        <v>117</v>
      </c>
      <c r="AY307" s="16" t="s">
        <v>139</v>
      </c>
      <c r="BE307" s="210">
        <f>IF(N307="základná",J307,0)</f>
        <v>0</v>
      </c>
      <c r="BF307" s="210">
        <f>IF(N307="znížená",J307,0)</f>
        <v>0</v>
      </c>
      <c r="BG307" s="210">
        <f>IF(N307="zákl. prenesená",J307,0)</f>
        <v>0</v>
      </c>
      <c r="BH307" s="210">
        <f>IF(N307="zníž. prenesená",J307,0)</f>
        <v>0</v>
      </c>
      <c r="BI307" s="210">
        <f>IF(N307="nulová",J307,0)</f>
        <v>0</v>
      </c>
      <c r="BJ307" s="16" t="s">
        <v>117</v>
      </c>
      <c r="BK307" s="211">
        <f>ROUND(I307*H307,3)</f>
        <v>0</v>
      </c>
      <c r="BL307" s="16" t="s">
        <v>146</v>
      </c>
      <c r="BM307" s="209" t="s">
        <v>389</v>
      </c>
    </row>
    <row r="308" spans="2:65" s="12" customFormat="1">
      <c r="B308" s="212"/>
      <c r="C308" s="213"/>
      <c r="D308" s="214" t="s">
        <v>147</v>
      </c>
      <c r="E308" s="215" t="s">
        <v>1</v>
      </c>
      <c r="F308" s="216" t="s">
        <v>390</v>
      </c>
      <c r="G308" s="213"/>
      <c r="H308" s="217">
        <v>6.4</v>
      </c>
      <c r="I308" s="218"/>
      <c r="J308" s="213"/>
      <c r="K308" s="213"/>
      <c r="L308" s="219"/>
      <c r="M308" s="220"/>
      <c r="N308" s="221"/>
      <c r="O308" s="221"/>
      <c r="P308" s="221"/>
      <c r="Q308" s="221"/>
      <c r="R308" s="221"/>
      <c r="S308" s="221"/>
      <c r="T308" s="222"/>
      <c r="AT308" s="223" t="s">
        <v>147</v>
      </c>
      <c r="AU308" s="223" t="s">
        <v>117</v>
      </c>
      <c r="AV308" s="12" t="s">
        <v>117</v>
      </c>
      <c r="AW308" s="12" t="s">
        <v>30</v>
      </c>
      <c r="AX308" s="12" t="s">
        <v>75</v>
      </c>
      <c r="AY308" s="223" t="s">
        <v>139</v>
      </c>
    </row>
    <row r="309" spans="2:65" s="13" customFormat="1">
      <c r="B309" s="224"/>
      <c r="C309" s="225"/>
      <c r="D309" s="214" t="s">
        <v>147</v>
      </c>
      <c r="E309" s="226" t="s">
        <v>1</v>
      </c>
      <c r="F309" s="227" t="s">
        <v>149</v>
      </c>
      <c r="G309" s="225"/>
      <c r="H309" s="228">
        <v>6.4</v>
      </c>
      <c r="I309" s="229"/>
      <c r="J309" s="225"/>
      <c r="K309" s="225"/>
      <c r="L309" s="230"/>
      <c r="M309" s="231"/>
      <c r="N309" s="232"/>
      <c r="O309" s="232"/>
      <c r="P309" s="232"/>
      <c r="Q309" s="232"/>
      <c r="R309" s="232"/>
      <c r="S309" s="232"/>
      <c r="T309" s="233"/>
      <c r="AT309" s="234" t="s">
        <v>147</v>
      </c>
      <c r="AU309" s="234" t="s">
        <v>117</v>
      </c>
      <c r="AV309" s="13" t="s">
        <v>146</v>
      </c>
      <c r="AW309" s="13" t="s">
        <v>30</v>
      </c>
      <c r="AX309" s="13" t="s">
        <v>80</v>
      </c>
      <c r="AY309" s="234" t="s">
        <v>139</v>
      </c>
    </row>
    <row r="310" spans="2:65" s="1" customFormat="1" ht="24" customHeight="1">
      <c r="B310" s="33"/>
      <c r="C310" s="199" t="s">
        <v>271</v>
      </c>
      <c r="D310" s="199" t="s">
        <v>142</v>
      </c>
      <c r="E310" s="200" t="s">
        <v>391</v>
      </c>
      <c r="F310" s="201" t="s">
        <v>392</v>
      </c>
      <c r="G310" s="202" t="s">
        <v>393</v>
      </c>
      <c r="H310" s="203">
        <v>15</v>
      </c>
      <c r="I310" s="204"/>
      <c r="J310" s="203">
        <f>ROUND(I310*H310,3)</f>
        <v>0</v>
      </c>
      <c r="K310" s="201" t="s">
        <v>1</v>
      </c>
      <c r="L310" s="37"/>
      <c r="M310" s="205" t="s">
        <v>1</v>
      </c>
      <c r="N310" s="206" t="s">
        <v>41</v>
      </c>
      <c r="O310" s="65"/>
      <c r="P310" s="207">
        <f>O310*H310</f>
        <v>0</v>
      </c>
      <c r="Q310" s="207">
        <v>0</v>
      </c>
      <c r="R310" s="207">
        <f>Q310*H310</f>
        <v>0</v>
      </c>
      <c r="S310" s="207">
        <v>0</v>
      </c>
      <c r="T310" s="208">
        <f>S310*H310</f>
        <v>0</v>
      </c>
      <c r="AR310" s="209" t="s">
        <v>146</v>
      </c>
      <c r="AT310" s="209" t="s">
        <v>142</v>
      </c>
      <c r="AU310" s="209" t="s">
        <v>117</v>
      </c>
      <c r="AY310" s="16" t="s">
        <v>139</v>
      </c>
      <c r="BE310" s="210">
        <f>IF(N310="základná",J310,0)</f>
        <v>0</v>
      </c>
      <c r="BF310" s="210">
        <f>IF(N310="znížená",J310,0)</f>
        <v>0</v>
      </c>
      <c r="BG310" s="210">
        <f>IF(N310="zákl. prenesená",J310,0)</f>
        <v>0</v>
      </c>
      <c r="BH310" s="210">
        <f>IF(N310="zníž. prenesená",J310,0)</f>
        <v>0</v>
      </c>
      <c r="BI310" s="210">
        <f>IF(N310="nulová",J310,0)</f>
        <v>0</v>
      </c>
      <c r="BJ310" s="16" t="s">
        <v>117</v>
      </c>
      <c r="BK310" s="211">
        <f>ROUND(I310*H310,3)</f>
        <v>0</v>
      </c>
      <c r="BL310" s="16" t="s">
        <v>146</v>
      </c>
      <c r="BM310" s="209" t="s">
        <v>394</v>
      </c>
    </row>
    <row r="311" spans="2:65" s="1" customFormat="1" ht="24" customHeight="1">
      <c r="B311" s="33"/>
      <c r="C311" s="199" t="s">
        <v>395</v>
      </c>
      <c r="D311" s="199" t="s">
        <v>142</v>
      </c>
      <c r="E311" s="200" t="s">
        <v>396</v>
      </c>
      <c r="F311" s="201" t="s">
        <v>397</v>
      </c>
      <c r="G311" s="202" t="s">
        <v>177</v>
      </c>
      <c r="H311" s="203">
        <v>5</v>
      </c>
      <c r="I311" s="204"/>
      <c r="J311" s="203">
        <f>ROUND(I311*H311,3)</f>
        <v>0</v>
      </c>
      <c r="K311" s="201" t="s">
        <v>1</v>
      </c>
      <c r="L311" s="37"/>
      <c r="M311" s="205" t="s">
        <v>1</v>
      </c>
      <c r="N311" s="206" t="s">
        <v>41</v>
      </c>
      <c r="O311" s="65"/>
      <c r="P311" s="207">
        <f>O311*H311</f>
        <v>0</v>
      </c>
      <c r="Q311" s="207">
        <v>0</v>
      </c>
      <c r="R311" s="207">
        <f>Q311*H311</f>
        <v>0</v>
      </c>
      <c r="S311" s="207">
        <v>0</v>
      </c>
      <c r="T311" s="208">
        <f>S311*H311</f>
        <v>0</v>
      </c>
      <c r="AR311" s="209" t="s">
        <v>146</v>
      </c>
      <c r="AT311" s="209" t="s">
        <v>142</v>
      </c>
      <c r="AU311" s="209" t="s">
        <v>117</v>
      </c>
      <c r="AY311" s="16" t="s">
        <v>139</v>
      </c>
      <c r="BE311" s="210">
        <f>IF(N311="základná",J311,0)</f>
        <v>0</v>
      </c>
      <c r="BF311" s="210">
        <f>IF(N311="znížená",J311,0)</f>
        <v>0</v>
      </c>
      <c r="BG311" s="210">
        <f>IF(N311="zákl. prenesená",J311,0)</f>
        <v>0</v>
      </c>
      <c r="BH311" s="210">
        <f>IF(N311="zníž. prenesená",J311,0)</f>
        <v>0</v>
      </c>
      <c r="BI311" s="210">
        <f>IF(N311="nulová",J311,0)</f>
        <v>0</v>
      </c>
      <c r="BJ311" s="16" t="s">
        <v>117</v>
      </c>
      <c r="BK311" s="211">
        <f>ROUND(I311*H311,3)</f>
        <v>0</v>
      </c>
      <c r="BL311" s="16" t="s">
        <v>146</v>
      </c>
      <c r="BM311" s="209" t="s">
        <v>398</v>
      </c>
    </row>
    <row r="312" spans="2:65" s="1" customFormat="1" ht="24" customHeight="1">
      <c r="B312" s="33"/>
      <c r="C312" s="199" t="s">
        <v>279</v>
      </c>
      <c r="D312" s="199" t="s">
        <v>142</v>
      </c>
      <c r="E312" s="200" t="s">
        <v>399</v>
      </c>
      <c r="F312" s="201" t="s">
        <v>400</v>
      </c>
      <c r="G312" s="202" t="s">
        <v>177</v>
      </c>
      <c r="H312" s="203">
        <v>3</v>
      </c>
      <c r="I312" s="204"/>
      <c r="J312" s="203">
        <f>ROUND(I312*H312,3)</f>
        <v>0</v>
      </c>
      <c r="K312" s="201" t="s">
        <v>1</v>
      </c>
      <c r="L312" s="37"/>
      <c r="M312" s="205" t="s">
        <v>1</v>
      </c>
      <c r="N312" s="206" t="s">
        <v>41</v>
      </c>
      <c r="O312" s="65"/>
      <c r="P312" s="207">
        <f>O312*H312</f>
        <v>0</v>
      </c>
      <c r="Q312" s="207">
        <v>0</v>
      </c>
      <c r="R312" s="207">
        <f>Q312*H312</f>
        <v>0</v>
      </c>
      <c r="S312" s="207">
        <v>0</v>
      </c>
      <c r="T312" s="208">
        <f>S312*H312</f>
        <v>0</v>
      </c>
      <c r="AR312" s="209" t="s">
        <v>146</v>
      </c>
      <c r="AT312" s="209" t="s">
        <v>142</v>
      </c>
      <c r="AU312" s="209" t="s">
        <v>117</v>
      </c>
      <c r="AY312" s="16" t="s">
        <v>139</v>
      </c>
      <c r="BE312" s="210">
        <f>IF(N312="základná",J312,0)</f>
        <v>0</v>
      </c>
      <c r="BF312" s="210">
        <f>IF(N312="znížená",J312,0)</f>
        <v>0</v>
      </c>
      <c r="BG312" s="210">
        <f>IF(N312="zákl. prenesená",J312,0)</f>
        <v>0</v>
      </c>
      <c r="BH312" s="210">
        <f>IF(N312="zníž. prenesená",J312,0)</f>
        <v>0</v>
      </c>
      <c r="BI312" s="210">
        <f>IF(N312="nulová",J312,0)</f>
        <v>0</v>
      </c>
      <c r="BJ312" s="16" t="s">
        <v>117</v>
      </c>
      <c r="BK312" s="211">
        <f>ROUND(I312*H312,3)</f>
        <v>0</v>
      </c>
      <c r="BL312" s="16" t="s">
        <v>146</v>
      </c>
      <c r="BM312" s="209" t="s">
        <v>401</v>
      </c>
    </row>
    <row r="313" spans="2:65" s="1" customFormat="1" ht="24" customHeight="1">
      <c r="B313" s="33"/>
      <c r="C313" s="199" t="s">
        <v>402</v>
      </c>
      <c r="D313" s="199" t="s">
        <v>142</v>
      </c>
      <c r="E313" s="200" t="s">
        <v>403</v>
      </c>
      <c r="F313" s="201" t="s">
        <v>404</v>
      </c>
      <c r="G313" s="202" t="s">
        <v>393</v>
      </c>
      <c r="H313" s="203">
        <v>11.5</v>
      </c>
      <c r="I313" s="204"/>
      <c r="J313" s="203">
        <f>ROUND(I313*H313,3)</f>
        <v>0</v>
      </c>
      <c r="K313" s="201" t="s">
        <v>1</v>
      </c>
      <c r="L313" s="37"/>
      <c r="M313" s="205" t="s">
        <v>1</v>
      </c>
      <c r="N313" s="206" t="s">
        <v>41</v>
      </c>
      <c r="O313" s="65"/>
      <c r="P313" s="207">
        <f>O313*H313</f>
        <v>0</v>
      </c>
      <c r="Q313" s="207">
        <v>0</v>
      </c>
      <c r="R313" s="207">
        <f>Q313*H313</f>
        <v>0</v>
      </c>
      <c r="S313" s="207">
        <v>0</v>
      </c>
      <c r="T313" s="208">
        <f>S313*H313</f>
        <v>0</v>
      </c>
      <c r="AR313" s="209" t="s">
        <v>146</v>
      </c>
      <c r="AT313" s="209" t="s">
        <v>142</v>
      </c>
      <c r="AU313" s="209" t="s">
        <v>117</v>
      </c>
      <c r="AY313" s="16" t="s">
        <v>139</v>
      </c>
      <c r="BE313" s="210">
        <f>IF(N313="základná",J313,0)</f>
        <v>0</v>
      </c>
      <c r="BF313" s="210">
        <f>IF(N313="znížená",J313,0)</f>
        <v>0</v>
      </c>
      <c r="BG313" s="210">
        <f>IF(N313="zákl. prenesená",J313,0)</f>
        <v>0</v>
      </c>
      <c r="BH313" s="210">
        <f>IF(N313="zníž. prenesená",J313,0)</f>
        <v>0</v>
      </c>
      <c r="BI313" s="210">
        <f>IF(N313="nulová",J313,0)</f>
        <v>0</v>
      </c>
      <c r="BJ313" s="16" t="s">
        <v>117</v>
      </c>
      <c r="BK313" s="211">
        <f>ROUND(I313*H313,3)</f>
        <v>0</v>
      </c>
      <c r="BL313" s="16" t="s">
        <v>146</v>
      </c>
      <c r="BM313" s="209" t="s">
        <v>405</v>
      </c>
    </row>
    <row r="314" spans="2:65" s="1" customFormat="1" ht="24" customHeight="1">
      <c r="B314" s="33"/>
      <c r="C314" s="199" t="s">
        <v>285</v>
      </c>
      <c r="D314" s="199" t="s">
        <v>142</v>
      </c>
      <c r="E314" s="200" t="s">
        <v>406</v>
      </c>
      <c r="F314" s="201" t="s">
        <v>407</v>
      </c>
      <c r="G314" s="202" t="s">
        <v>393</v>
      </c>
      <c r="H314" s="203">
        <v>54.9</v>
      </c>
      <c r="I314" s="204"/>
      <c r="J314" s="203">
        <f>ROUND(I314*H314,3)</f>
        <v>0</v>
      </c>
      <c r="K314" s="201" t="s">
        <v>1</v>
      </c>
      <c r="L314" s="37"/>
      <c r="M314" s="205" t="s">
        <v>1</v>
      </c>
      <c r="N314" s="206" t="s">
        <v>41</v>
      </c>
      <c r="O314" s="65"/>
      <c r="P314" s="207">
        <f>O314*H314</f>
        <v>0</v>
      </c>
      <c r="Q314" s="207">
        <v>0</v>
      </c>
      <c r="R314" s="207">
        <f>Q314*H314</f>
        <v>0</v>
      </c>
      <c r="S314" s="207">
        <v>0</v>
      </c>
      <c r="T314" s="208">
        <f>S314*H314</f>
        <v>0</v>
      </c>
      <c r="AR314" s="209" t="s">
        <v>146</v>
      </c>
      <c r="AT314" s="209" t="s">
        <v>142</v>
      </c>
      <c r="AU314" s="209" t="s">
        <v>117</v>
      </c>
      <c r="AY314" s="16" t="s">
        <v>139</v>
      </c>
      <c r="BE314" s="210">
        <f>IF(N314="základná",J314,0)</f>
        <v>0</v>
      </c>
      <c r="BF314" s="210">
        <f>IF(N314="znížená",J314,0)</f>
        <v>0</v>
      </c>
      <c r="BG314" s="210">
        <f>IF(N314="zákl. prenesená",J314,0)</f>
        <v>0</v>
      </c>
      <c r="BH314" s="210">
        <f>IF(N314="zníž. prenesená",J314,0)</f>
        <v>0</v>
      </c>
      <c r="BI314" s="210">
        <f>IF(N314="nulová",J314,0)</f>
        <v>0</v>
      </c>
      <c r="BJ314" s="16" t="s">
        <v>117</v>
      </c>
      <c r="BK314" s="211">
        <f>ROUND(I314*H314,3)</f>
        <v>0</v>
      </c>
      <c r="BL314" s="16" t="s">
        <v>146</v>
      </c>
      <c r="BM314" s="209" t="s">
        <v>408</v>
      </c>
    </row>
    <row r="315" spans="2:65" s="12" customFormat="1">
      <c r="B315" s="212"/>
      <c r="C315" s="213"/>
      <c r="D315" s="214" t="s">
        <v>147</v>
      </c>
      <c r="E315" s="215" t="s">
        <v>1</v>
      </c>
      <c r="F315" s="216" t="s">
        <v>409</v>
      </c>
      <c r="G315" s="213"/>
      <c r="H315" s="217">
        <v>35.6</v>
      </c>
      <c r="I315" s="218"/>
      <c r="J315" s="213"/>
      <c r="K315" s="213"/>
      <c r="L315" s="219"/>
      <c r="M315" s="220"/>
      <c r="N315" s="221"/>
      <c r="O315" s="221"/>
      <c r="P315" s="221"/>
      <c r="Q315" s="221"/>
      <c r="R315" s="221"/>
      <c r="S315" s="221"/>
      <c r="T315" s="222"/>
      <c r="AT315" s="223" t="s">
        <v>147</v>
      </c>
      <c r="AU315" s="223" t="s">
        <v>117</v>
      </c>
      <c r="AV315" s="12" t="s">
        <v>117</v>
      </c>
      <c r="AW315" s="12" t="s">
        <v>30</v>
      </c>
      <c r="AX315" s="12" t="s">
        <v>75</v>
      </c>
      <c r="AY315" s="223" t="s">
        <v>139</v>
      </c>
    </row>
    <row r="316" spans="2:65" s="12" customFormat="1">
      <c r="B316" s="212"/>
      <c r="C316" s="213"/>
      <c r="D316" s="214" t="s">
        <v>147</v>
      </c>
      <c r="E316" s="215" t="s">
        <v>1</v>
      </c>
      <c r="F316" s="216" t="s">
        <v>410</v>
      </c>
      <c r="G316" s="213"/>
      <c r="H316" s="217">
        <v>19.3</v>
      </c>
      <c r="I316" s="218"/>
      <c r="J316" s="213"/>
      <c r="K316" s="213"/>
      <c r="L316" s="219"/>
      <c r="M316" s="220"/>
      <c r="N316" s="221"/>
      <c r="O316" s="221"/>
      <c r="P316" s="221"/>
      <c r="Q316" s="221"/>
      <c r="R316" s="221"/>
      <c r="S316" s="221"/>
      <c r="T316" s="222"/>
      <c r="AT316" s="223" t="s">
        <v>147</v>
      </c>
      <c r="AU316" s="223" t="s">
        <v>117</v>
      </c>
      <c r="AV316" s="12" t="s">
        <v>117</v>
      </c>
      <c r="AW316" s="12" t="s">
        <v>30</v>
      </c>
      <c r="AX316" s="12" t="s">
        <v>75</v>
      </c>
      <c r="AY316" s="223" t="s">
        <v>139</v>
      </c>
    </row>
    <row r="317" spans="2:65" s="13" customFormat="1">
      <c r="B317" s="224"/>
      <c r="C317" s="225"/>
      <c r="D317" s="214" t="s">
        <v>147</v>
      </c>
      <c r="E317" s="226" t="s">
        <v>1</v>
      </c>
      <c r="F317" s="227" t="s">
        <v>149</v>
      </c>
      <c r="G317" s="225"/>
      <c r="H317" s="228">
        <v>54.900000000000006</v>
      </c>
      <c r="I317" s="229"/>
      <c r="J317" s="225"/>
      <c r="K317" s="225"/>
      <c r="L317" s="230"/>
      <c r="M317" s="231"/>
      <c r="N317" s="232"/>
      <c r="O317" s="232"/>
      <c r="P317" s="232"/>
      <c r="Q317" s="232"/>
      <c r="R317" s="232"/>
      <c r="S317" s="232"/>
      <c r="T317" s="233"/>
      <c r="AT317" s="234" t="s">
        <v>147</v>
      </c>
      <c r="AU317" s="234" t="s">
        <v>117</v>
      </c>
      <c r="AV317" s="13" t="s">
        <v>146</v>
      </c>
      <c r="AW317" s="13" t="s">
        <v>30</v>
      </c>
      <c r="AX317" s="13" t="s">
        <v>80</v>
      </c>
      <c r="AY317" s="234" t="s">
        <v>139</v>
      </c>
    </row>
    <row r="318" spans="2:65" s="1" customFormat="1" ht="24" customHeight="1">
      <c r="B318" s="33"/>
      <c r="C318" s="199" t="s">
        <v>411</v>
      </c>
      <c r="D318" s="199" t="s">
        <v>142</v>
      </c>
      <c r="E318" s="200" t="s">
        <v>412</v>
      </c>
      <c r="F318" s="201" t="s">
        <v>413</v>
      </c>
      <c r="G318" s="202" t="s">
        <v>163</v>
      </c>
      <c r="H318" s="203">
        <v>23.2</v>
      </c>
      <c r="I318" s="204"/>
      <c r="J318" s="203">
        <f>ROUND(I318*H318,3)</f>
        <v>0</v>
      </c>
      <c r="K318" s="201" t="s">
        <v>1</v>
      </c>
      <c r="L318" s="37"/>
      <c r="M318" s="205" t="s">
        <v>1</v>
      </c>
      <c r="N318" s="206" t="s">
        <v>41</v>
      </c>
      <c r="O318" s="65"/>
      <c r="P318" s="207">
        <f>O318*H318</f>
        <v>0</v>
      </c>
      <c r="Q318" s="207">
        <v>0</v>
      </c>
      <c r="R318" s="207">
        <f>Q318*H318</f>
        <v>0</v>
      </c>
      <c r="S318" s="207">
        <v>0</v>
      </c>
      <c r="T318" s="208">
        <f>S318*H318</f>
        <v>0</v>
      </c>
      <c r="AR318" s="209" t="s">
        <v>146</v>
      </c>
      <c r="AT318" s="209" t="s">
        <v>142</v>
      </c>
      <c r="AU318" s="209" t="s">
        <v>117</v>
      </c>
      <c r="AY318" s="16" t="s">
        <v>139</v>
      </c>
      <c r="BE318" s="210">
        <f>IF(N318="základná",J318,0)</f>
        <v>0</v>
      </c>
      <c r="BF318" s="210">
        <f>IF(N318="znížená",J318,0)</f>
        <v>0</v>
      </c>
      <c r="BG318" s="210">
        <f>IF(N318="zákl. prenesená",J318,0)</f>
        <v>0</v>
      </c>
      <c r="BH318" s="210">
        <f>IF(N318="zníž. prenesená",J318,0)</f>
        <v>0</v>
      </c>
      <c r="BI318" s="210">
        <f>IF(N318="nulová",J318,0)</f>
        <v>0</v>
      </c>
      <c r="BJ318" s="16" t="s">
        <v>117</v>
      </c>
      <c r="BK318" s="211">
        <f>ROUND(I318*H318,3)</f>
        <v>0</v>
      </c>
      <c r="BL318" s="16" t="s">
        <v>146</v>
      </c>
      <c r="BM318" s="209" t="s">
        <v>414</v>
      </c>
    </row>
    <row r="319" spans="2:65" s="12" customFormat="1">
      <c r="B319" s="212"/>
      <c r="C319" s="213"/>
      <c r="D319" s="214" t="s">
        <v>147</v>
      </c>
      <c r="E319" s="215" t="s">
        <v>1</v>
      </c>
      <c r="F319" s="216" t="s">
        <v>286</v>
      </c>
      <c r="G319" s="213"/>
      <c r="H319" s="217">
        <v>14.4</v>
      </c>
      <c r="I319" s="218"/>
      <c r="J319" s="213"/>
      <c r="K319" s="213"/>
      <c r="L319" s="219"/>
      <c r="M319" s="220"/>
      <c r="N319" s="221"/>
      <c r="O319" s="221"/>
      <c r="P319" s="221"/>
      <c r="Q319" s="221"/>
      <c r="R319" s="221"/>
      <c r="S319" s="221"/>
      <c r="T319" s="222"/>
      <c r="AT319" s="223" t="s">
        <v>147</v>
      </c>
      <c r="AU319" s="223" t="s">
        <v>117</v>
      </c>
      <c r="AV319" s="12" t="s">
        <v>117</v>
      </c>
      <c r="AW319" s="12" t="s">
        <v>30</v>
      </c>
      <c r="AX319" s="12" t="s">
        <v>75</v>
      </c>
      <c r="AY319" s="223" t="s">
        <v>139</v>
      </c>
    </row>
    <row r="320" spans="2:65" s="12" customFormat="1">
      <c r="B320" s="212"/>
      <c r="C320" s="213"/>
      <c r="D320" s="214" t="s">
        <v>147</v>
      </c>
      <c r="E320" s="215" t="s">
        <v>1</v>
      </c>
      <c r="F320" s="216" t="s">
        <v>415</v>
      </c>
      <c r="G320" s="213"/>
      <c r="H320" s="217">
        <v>8.8000000000000007</v>
      </c>
      <c r="I320" s="218"/>
      <c r="J320" s="213"/>
      <c r="K320" s="213"/>
      <c r="L320" s="219"/>
      <c r="M320" s="220"/>
      <c r="N320" s="221"/>
      <c r="O320" s="221"/>
      <c r="P320" s="221"/>
      <c r="Q320" s="221"/>
      <c r="R320" s="221"/>
      <c r="S320" s="221"/>
      <c r="T320" s="222"/>
      <c r="AT320" s="223" t="s">
        <v>147</v>
      </c>
      <c r="AU320" s="223" t="s">
        <v>117</v>
      </c>
      <c r="AV320" s="12" t="s">
        <v>117</v>
      </c>
      <c r="AW320" s="12" t="s">
        <v>30</v>
      </c>
      <c r="AX320" s="12" t="s">
        <v>75</v>
      </c>
      <c r="AY320" s="223" t="s">
        <v>139</v>
      </c>
    </row>
    <row r="321" spans="2:65" s="13" customFormat="1">
      <c r="B321" s="224"/>
      <c r="C321" s="225"/>
      <c r="D321" s="214" t="s">
        <v>147</v>
      </c>
      <c r="E321" s="226" t="s">
        <v>1</v>
      </c>
      <c r="F321" s="227" t="s">
        <v>149</v>
      </c>
      <c r="G321" s="225"/>
      <c r="H321" s="228">
        <v>23.200000000000003</v>
      </c>
      <c r="I321" s="229"/>
      <c r="J321" s="225"/>
      <c r="K321" s="225"/>
      <c r="L321" s="230"/>
      <c r="M321" s="231"/>
      <c r="N321" s="232"/>
      <c r="O321" s="232"/>
      <c r="P321" s="232"/>
      <c r="Q321" s="232"/>
      <c r="R321" s="232"/>
      <c r="S321" s="232"/>
      <c r="T321" s="233"/>
      <c r="AT321" s="234" t="s">
        <v>147</v>
      </c>
      <c r="AU321" s="234" t="s">
        <v>117</v>
      </c>
      <c r="AV321" s="13" t="s">
        <v>146</v>
      </c>
      <c r="AW321" s="13" t="s">
        <v>30</v>
      </c>
      <c r="AX321" s="13" t="s">
        <v>80</v>
      </c>
      <c r="AY321" s="234" t="s">
        <v>139</v>
      </c>
    </row>
    <row r="322" spans="2:65" s="1" customFormat="1" ht="24" customHeight="1">
      <c r="B322" s="33"/>
      <c r="C322" s="199" t="s">
        <v>293</v>
      </c>
      <c r="D322" s="199" t="s">
        <v>142</v>
      </c>
      <c r="E322" s="200" t="s">
        <v>416</v>
      </c>
      <c r="F322" s="201" t="s">
        <v>417</v>
      </c>
      <c r="G322" s="202" t="s">
        <v>172</v>
      </c>
      <c r="H322" s="203">
        <v>16.373999999999999</v>
      </c>
      <c r="I322" s="204"/>
      <c r="J322" s="203">
        <f t="shared" ref="J322:J328" si="15">ROUND(I322*H322,3)</f>
        <v>0</v>
      </c>
      <c r="K322" s="201" t="s">
        <v>1</v>
      </c>
      <c r="L322" s="37"/>
      <c r="M322" s="205" t="s">
        <v>1</v>
      </c>
      <c r="N322" s="206" t="s">
        <v>41</v>
      </c>
      <c r="O322" s="65"/>
      <c r="P322" s="207">
        <f t="shared" ref="P322:P328" si="16">O322*H322</f>
        <v>0</v>
      </c>
      <c r="Q322" s="207">
        <v>0</v>
      </c>
      <c r="R322" s="207">
        <f t="shared" ref="R322:R328" si="17">Q322*H322</f>
        <v>0</v>
      </c>
      <c r="S322" s="207">
        <v>0</v>
      </c>
      <c r="T322" s="208">
        <f t="shared" ref="T322:T328" si="18">S322*H322</f>
        <v>0</v>
      </c>
      <c r="AR322" s="209" t="s">
        <v>146</v>
      </c>
      <c r="AT322" s="209" t="s">
        <v>142</v>
      </c>
      <c r="AU322" s="209" t="s">
        <v>117</v>
      </c>
      <c r="AY322" s="16" t="s">
        <v>139</v>
      </c>
      <c r="BE322" s="210">
        <f t="shared" ref="BE322:BE328" si="19">IF(N322="základná",J322,0)</f>
        <v>0</v>
      </c>
      <c r="BF322" s="210">
        <f t="shared" ref="BF322:BF328" si="20">IF(N322="znížená",J322,0)</f>
        <v>0</v>
      </c>
      <c r="BG322" s="210">
        <f t="shared" ref="BG322:BG328" si="21">IF(N322="zákl. prenesená",J322,0)</f>
        <v>0</v>
      </c>
      <c r="BH322" s="210">
        <f t="shared" ref="BH322:BH328" si="22">IF(N322="zníž. prenesená",J322,0)</f>
        <v>0</v>
      </c>
      <c r="BI322" s="210">
        <f t="shared" ref="BI322:BI328" si="23">IF(N322="nulová",J322,0)</f>
        <v>0</v>
      </c>
      <c r="BJ322" s="16" t="s">
        <v>117</v>
      </c>
      <c r="BK322" s="211">
        <f t="shared" ref="BK322:BK328" si="24">ROUND(I322*H322,3)</f>
        <v>0</v>
      </c>
      <c r="BL322" s="16" t="s">
        <v>146</v>
      </c>
      <c r="BM322" s="209" t="s">
        <v>418</v>
      </c>
    </row>
    <row r="323" spans="2:65" s="1" customFormat="1" ht="16.5" customHeight="1">
      <c r="B323" s="33"/>
      <c r="C323" s="199" t="s">
        <v>419</v>
      </c>
      <c r="D323" s="199" t="s">
        <v>142</v>
      </c>
      <c r="E323" s="200" t="s">
        <v>420</v>
      </c>
      <c r="F323" s="201" t="s">
        <v>421</v>
      </c>
      <c r="G323" s="202" t="s">
        <v>172</v>
      </c>
      <c r="H323" s="203">
        <v>16.373999999999999</v>
      </c>
      <c r="I323" s="204"/>
      <c r="J323" s="203">
        <f t="shared" si="15"/>
        <v>0</v>
      </c>
      <c r="K323" s="201" t="s">
        <v>1</v>
      </c>
      <c r="L323" s="37"/>
      <c r="M323" s="205" t="s">
        <v>1</v>
      </c>
      <c r="N323" s="206" t="s">
        <v>41</v>
      </c>
      <c r="O323" s="65"/>
      <c r="P323" s="207">
        <f t="shared" si="16"/>
        <v>0</v>
      </c>
      <c r="Q323" s="207">
        <v>0</v>
      </c>
      <c r="R323" s="207">
        <f t="shared" si="17"/>
        <v>0</v>
      </c>
      <c r="S323" s="207">
        <v>0</v>
      </c>
      <c r="T323" s="208">
        <f t="shared" si="18"/>
        <v>0</v>
      </c>
      <c r="AR323" s="209" t="s">
        <v>146</v>
      </c>
      <c r="AT323" s="209" t="s">
        <v>142</v>
      </c>
      <c r="AU323" s="209" t="s">
        <v>117</v>
      </c>
      <c r="AY323" s="16" t="s">
        <v>139</v>
      </c>
      <c r="BE323" s="210">
        <f t="shared" si="19"/>
        <v>0</v>
      </c>
      <c r="BF323" s="210">
        <f t="shared" si="20"/>
        <v>0</v>
      </c>
      <c r="BG323" s="210">
        <f t="shared" si="21"/>
        <v>0</v>
      </c>
      <c r="BH323" s="210">
        <f t="shared" si="22"/>
        <v>0</v>
      </c>
      <c r="BI323" s="210">
        <f t="shared" si="23"/>
        <v>0</v>
      </c>
      <c r="BJ323" s="16" t="s">
        <v>117</v>
      </c>
      <c r="BK323" s="211">
        <f t="shared" si="24"/>
        <v>0</v>
      </c>
      <c r="BL323" s="16" t="s">
        <v>146</v>
      </c>
      <c r="BM323" s="209" t="s">
        <v>422</v>
      </c>
    </row>
    <row r="324" spans="2:65" s="1" customFormat="1" ht="24" customHeight="1">
      <c r="B324" s="33"/>
      <c r="C324" s="199" t="s">
        <v>298</v>
      </c>
      <c r="D324" s="199" t="s">
        <v>142</v>
      </c>
      <c r="E324" s="200" t="s">
        <v>423</v>
      </c>
      <c r="F324" s="201" t="s">
        <v>424</v>
      </c>
      <c r="G324" s="202" t="s">
        <v>172</v>
      </c>
      <c r="H324" s="203">
        <v>81.87</v>
      </c>
      <c r="I324" s="204"/>
      <c r="J324" s="203">
        <f t="shared" si="15"/>
        <v>0</v>
      </c>
      <c r="K324" s="201" t="s">
        <v>1</v>
      </c>
      <c r="L324" s="37"/>
      <c r="M324" s="205" t="s">
        <v>1</v>
      </c>
      <c r="N324" s="206" t="s">
        <v>41</v>
      </c>
      <c r="O324" s="65"/>
      <c r="P324" s="207">
        <f t="shared" si="16"/>
        <v>0</v>
      </c>
      <c r="Q324" s="207">
        <v>0</v>
      </c>
      <c r="R324" s="207">
        <f t="shared" si="17"/>
        <v>0</v>
      </c>
      <c r="S324" s="207">
        <v>0</v>
      </c>
      <c r="T324" s="208">
        <f t="shared" si="18"/>
        <v>0</v>
      </c>
      <c r="AR324" s="209" t="s">
        <v>146</v>
      </c>
      <c r="AT324" s="209" t="s">
        <v>142</v>
      </c>
      <c r="AU324" s="209" t="s">
        <v>117</v>
      </c>
      <c r="AY324" s="16" t="s">
        <v>139</v>
      </c>
      <c r="BE324" s="210">
        <f t="shared" si="19"/>
        <v>0</v>
      </c>
      <c r="BF324" s="210">
        <f t="shared" si="20"/>
        <v>0</v>
      </c>
      <c r="BG324" s="210">
        <f t="shared" si="21"/>
        <v>0</v>
      </c>
      <c r="BH324" s="210">
        <f t="shared" si="22"/>
        <v>0</v>
      </c>
      <c r="BI324" s="210">
        <f t="shared" si="23"/>
        <v>0</v>
      </c>
      <c r="BJ324" s="16" t="s">
        <v>117</v>
      </c>
      <c r="BK324" s="211">
        <f t="shared" si="24"/>
        <v>0</v>
      </c>
      <c r="BL324" s="16" t="s">
        <v>146</v>
      </c>
      <c r="BM324" s="209" t="s">
        <v>425</v>
      </c>
    </row>
    <row r="325" spans="2:65" s="1" customFormat="1" ht="24" customHeight="1">
      <c r="B325" s="33"/>
      <c r="C325" s="199" t="s">
        <v>426</v>
      </c>
      <c r="D325" s="199" t="s">
        <v>142</v>
      </c>
      <c r="E325" s="200" t="s">
        <v>427</v>
      </c>
      <c r="F325" s="201" t="s">
        <v>428</v>
      </c>
      <c r="G325" s="202" t="s">
        <v>172</v>
      </c>
      <c r="H325" s="203">
        <v>16.373999999999999</v>
      </c>
      <c r="I325" s="204"/>
      <c r="J325" s="203">
        <f t="shared" si="15"/>
        <v>0</v>
      </c>
      <c r="K325" s="201" t="s">
        <v>1</v>
      </c>
      <c r="L325" s="37"/>
      <c r="M325" s="205" t="s">
        <v>1</v>
      </c>
      <c r="N325" s="206" t="s">
        <v>41</v>
      </c>
      <c r="O325" s="65"/>
      <c r="P325" s="207">
        <f t="shared" si="16"/>
        <v>0</v>
      </c>
      <c r="Q325" s="207">
        <v>0</v>
      </c>
      <c r="R325" s="207">
        <f t="shared" si="17"/>
        <v>0</v>
      </c>
      <c r="S325" s="207">
        <v>0</v>
      </c>
      <c r="T325" s="208">
        <f t="shared" si="18"/>
        <v>0</v>
      </c>
      <c r="AR325" s="209" t="s">
        <v>146</v>
      </c>
      <c r="AT325" s="209" t="s">
        <v>142</v>
      </c>
      <c r="AU325" s="209" t="s">
        <v>117</v>
      </c>
      <c r="AY325" s="16" t="s">
        <v>139</v>
      </c>
      <c r="BE325" s="210">
        <f t="shared" si="19"/>
        <v>0</v>
      </c>
      <c r="BF325" s="210">
        <f t="shared" si="20"/>
        <v>0</v>
      </c>
      <c r="BG325" s="210">
        <f t="shared" si="21"/>
        <v>0</v>
      </c>
      <c r="BH325" s="210">
        <f t="shared" si="22"/>
        <v>0</v>
      </c>
      <c r="BI325" s="210">
        <f t="shared" si="23"/>
        <v>0</v>
      </c>
      <c r="BJ325" s="16" t="s">
        <v>117</v>
      </c>
      <c r="BK325" s="211">
        <f t="shared" si="24"/>
        <v>0</v>
      </c>
      <c r="BL325" s="16" t="s">
        <v>146</v>
      </c>
      <c r="BM325" s="209" t="s">
        <v>429</v>
      </c>
    </row>
    <row r="326" spans="2:65" s="1" customFormat="1" ht="24" customHeight="1">
      <c r="B326" s="33"/>
      <c r="C326" s="199" t="s">
        <v>304</v>
      </c>
      <c r="D326" s="199" t="s">
        <v>142</v>
      </c>
      <c r="E326" s="200" t="s">
        <v>430</v>
      </c>
      <c r="F326" s="201" t="s">
        <v>431</v>
      </c>
      <c r="G326" s="202" t="s">
        <v>172</v>
      </c>
      <c r="H326" s="203">
        <v>130.99199999999999</v>
      </c>
      <c r="I326" s="204"/>
      <c r="J326" s="203">
        <f t="shared" si="15"/>
        <v>0</v>
      </c>
      <c r="K326" s="201" t="s">
        <v>1</v>
      </c>
      <c r="L326" s="37"/>
      <c r="M326" s="205" t="s">
        <v>1</v>
      </c>
      <c r="N326" s="206" t="s">
        <v>41</v>
      </c>
      <c r="O326" s="65"/>
      <c r="P326" s="207">
        <f t="shared" si="16"/>
        <v>0</v>
      </c>
      <c r="Q326" s="207">
        <v>0</v>
      </c>
      <c r="R326" s="207">
        <f t="shared" si="17"/>
        <v>0</v>
      </c>
      <c r="S326" s="207">
        <v>0</v>
      </c>
      <c r="T326" s="208">
        <f t="shared" si="18"/>
        <v>0</v>
      </c>
      <c r="AR326" s="209" t="s">
        <v>146</v>
      </c>
      <c r="AT326" s="209" t="s">
        <v>142</v>
      </c>
      <c r="AU326" s="209" t="s">
        <v>117</v>
      </c>
      <c r="AY326" s="16" t="s">
        <v>139</v>
      </c>
      <c r="BE326" s="210">
        <f t="shared" si="19"/>
        <v>0</v>
      </c>
      <c r="BF326" s="210">
        <f t="shared" si="20"/>
        <v>0</v>
      </c>
      <c r="BG326" s="210">
        <f t="shared" si="21"/>
        <v>0</v>
      </c>
      <c r="BH326" s="210">
        <f t="shared" si="22"/>
        <v>0</v>
      </c>
      <c r="BI326" s="210">
        <f t="shared" si="23"/>
        <v>0</v>
      </c>
      <c r="BJ326" s="16" t="s">
        <v>117</v>
      </c>
      <c r="BK326" s="211">
        <f t="shared" si="24"/>
        <v>0</v>
      </c>
      <c r="BL326" s="16" t="s">
        <v>146</v>
      </c>
      <c r="BM326" s="209" t="s">
        <v>432</v>
      </c>
    </row>
    <row r="327" spans="2:65" s="1" customFormat="1" ht="24" customHeight="1">
      <c r="B327" s="33"/>
      <c r="C327" s="199" t="s">
        <v>433</v>
      </c>
      <c r="D327" s="199" t="s">
        <v>142</v>
      </c>
      <c r="E327" s="200" t="s">
        <v>434</v>
      </c>
      <c r="F327" s="201" t="s">
        <v>435</v>
      </c>
      <c r="G327" s="202" t="s">
        <v>172</v>
      </c>
      <c r="H327" s="203">
        <v>16.373999999999999</v>
      </c>
      <c r="I327" s="204"/>
      <c r="J327" s="203">
        <f t="shared" si="15"/>
        <v>0</v>
      </c>
      <c r="K327" s="201" t="s">
        <v>1</v>
      </c>
      <c r="L327" s="37"/>
      <c r="M327" s="205" t="s">
        <v>1</v>
      </c>
      <c r="N327" s="206" t="s">
        <v>41</v>
      </c>
      <c r="O327" s="65"/>
      <c r="P327" s="207">
        <f t="shared" si="16"/>
        <v>0</v>
      </c>
      <c r="Q327" s="207">
        <v>0</v>
      </c>
      <c r="R327" s="207">
        <f t="shared" si="17"/>
        <v>0</v>
      </c>
      <c r="S327" s="207">
        <v>0</v>
      </c>
      <c r="T327" s="208">
        <f t="shared" si="18"/>
        <v>0</v>
      </c>
      <c r="AR327" s="209" t="s">
        <v>146</v>
      </c>
      <c r="AT327" s="209" t="s">
        <v>142</v>
      </c>
      <c r="AU327" s="209" t="s">
        <v>117</v>
      </c>
      <c r="AY327" s="16" t="s">
        <v>139</v>
      </c>
      <c r="BE327" s="210">
        <f t="shared" si="19"/>
        <v>0</v>
      </c>
      <c r="BF327" s="210">
        <f t="shared" si="20"/>
        <v>0</v>
      </c>
      <c r="BG327" s="210">
        <f t="shared" si="21"/>
        <v>0</v>
      </c>
      <c r="BH327" s="210">
        <f t="shared" si="22"/>
        <v>0</v>
      </c>
      <c r="BI327" s="210">
        <f t="shared" si="23"/>
        <v>0</v>
      </c>
      <c r="BJ327" s="16" t="s">
        <v>117</v>
      </c>
      <c r="BK327" s="211">
        <f t="shared" si="24"/>
        <v>0</v>
      </c>
      <c r="BL327" s="16" t="s">
        <v>146</v>
      </c>
      <c r="BM327" s="209" t="s">
        <v>436</v>
      </c>
    </row>
    <row r="328" spans="2:65" s="1" customFormat="1" ht="16.5" customHeight="1">
      <c r="B328" s="33"/>
      <c r="C328" s="199" t="s">
        <v>308</v>
      </c>
      <c r="D328" s="199" t="s">
        <v>142</v>
      </c>
      <c r="E328" s="200" t="s">
        <v>437</v>
      </c>
      <c r="F328" s="201" t="s">
        <v>438</v>
      </c>
      <c r="G328" s="202" t="s">
        <v>172</v>
      </c>
      <c r="H328" s="203">
        <v>18.63</v>
      </c>
      <c r="I328" s="204"/>
      <c r="J328" s="203">
        <f t="shared" si="15"/>
        <v>0</v>
      </c>
      <c r="K328" s="201" t="s">
        <v>1</v>
      </c>
      <c r="L328" s="37"/>
      <c r="M328" s="205" t="s">
        <v>1</v>
      </c>
      <c r="N328" s="206" t="s">
        <v>41</v>
      </c>
      <c r="O328" s="65"/>
      <c r="P328" s="207">
        <f t="shared" si="16"/>
        <v>0</v>
      </c>
      <c r="Q328" s="207">
        <v>0</v>
      </c>
      <c r="R328" s="207">
        <f t="shared" si="17"/>
        <v>0</v>
      </c>
      <c r="S328" s="207">
        <v>0</v>
      </c>
      <c r="T328" s="208">
        <f t="shared" si="18"/>
        <v>0</v>
      </c>
      <c r="AR328" s="209" t="s">
        <v>146</v>
      </c>
      <c r="AT328" s="209" t="s">
        <v>142</v>
      </c>
      <c r="AU328" s="209" t="s">
        <v>117</v>
      </c>
      <c r="AY328" s="16" t="s">
        <v>139</v>
      </c>
      <c r="BE328" s="210">
        <f t="shared" si="19"/>
        <v>0</v>
      </c>
      <c r="BF328" s="210">
        <f t="shared" si="20"/>
        <v>0</v>
      </c>
      <c r="BG328" s="210">
        <f t="shared" si="21"/>
        <v>0</v>
      </c>
      <c r="BH328" s="210">
        <f t="shared" si="22"/>
        <v>0</v>
      </c>
      <c r="BI328" s="210">
        <f t="shared" si="23"/>
        <v>0</v>
      </c>
      <c r="BJ328" s="16" t="s">
        <v>117</v>
      </c>
      <c r="BK328" s="211">
        <f t="shared" si="24"/>
        <v>0</v>
      </c>
      <c r="BL328" s="16" t="s">
        <v>146</v>
      </c>
      <c r="BM328" s="209" t="s">
        <v>439</v>
      </c>
    </row>
    <row r="329" spans="2:65" s="11" customFormat="1" ht="22.9" customHeight="1">
      <c r="B329" s="183"/>
      <c r="C329" s="184"/>
      <c r="D329" s="185" t="s">
        <v>74</v>
      </c>
      <c r="E329" s="197" t="s">
        <v>440</v>
      </c>
      <c r="F329" s="197" t="s">
        <v>441</v>
      </c>
      <c r="G329" s="184"/>
      <c r="H329" s="184"/>
      <c r="I329" s="187"/>
      <c r="J329" s="198">
        <f>BK329</f>
        <v>0</v>
      </c>
      <c r="K329" s="184"/>
      <c r="L329" s="189"/>
      <c r="M329" s="190"/>
      <c r="N329" s="191"/>
      <c r="O329" s="191"/>
      <c r="P329" s="192">
        <f>P330</f>
        <v>0</v>
      </c>
      <c r="Q329" s="191"/>
      <c r="R329" s="192">
        <f>R330</f>
        <v>0</v>
      </c>
      <c r="S329" s="191"/>
      <c r="T329" s="193">
        <f>T330</f>
        <v>0</v>
      </c>
      <c r="AR329" s="194" t="s">
        <v>80</v>
      </c>
      <c r="AT329" s="195" t="s">
        <v>74</v>
      </c>
      <c r="AU329" s="195" t="s">
        <v>80</v>
      </c>
      <c r="AY329" s="194" t="s">
        <v>139</v>
      </c>
      <c r="BK329" s="196">
        <f>BK330</f>
        <v>0</v>
      </c>
    </row>
    <row r="330" spans="2:65" s="1" customFormat="1" ht="24" customHeight="1">
      <c r="B330" s="33"/>
      <c r="C330" s="199" t="s">
        <v>442</v>
      </c>
      <c r="D330" s="199" t="s">
        <v>142</v>
      </c>
      <c r="E330" s="200" t="s">
        <v>443</v>
      </c>
      <c r="F330" s="201" t="s">
        <v>444</v>
      </c>
      <c r="G330" s="202" t="s">
        <v>172</v>
      </c>
      <c r="H330" s="203">
        <v>88.817999999999998</v>
      </c>
      <c r="I330" s="204"/>
      <c r="J330" s="203">
        <f>ROUND(I330*H330,3)</f>
        <v>0</v>
      </c>
      <c r="K330" s="201" t="s">
        <v>1</v>
      </c>
      <c r="L330" s="37"/>
      <c r="M330" s="205" t="s">
        <v>1</v>
      </c>
      <c r="N330" s="206" t="s">
        <v>41</v>
      </c>
      <c r="O330" s="65"/>
      <c r="P330" s="207">
        <f>O330*H330</f>
        <v>0</v>
      </c>
      <c r="Q330" s="207">
        <v>0</v>
      </c>
      <c r="R330" s="207">
        <f>Q330*H330</f>
        <v>0</v>
      </c>
      <c r="S330" s="207">
        <v>0</v>
      </c>
      <c r="T330" s="208">
        <f>S330*H330</f>
        <v>0</v>
      </c>
      <c r="AR330" s="209" t="s">
        <v>146</v>
      </c>
      <c r="AT330" s="209" t="s">
        <v>142</v>
      </c>
      <c r="AU330" s="209" t="s">
        <v>117</v>
      </c>
      <c r="AY330" s="16" t="s">
        <v>139</v>
      </c>
      <c r="BE330" s="210">
        <f>IF(N330="základná",J330,0)</f>
        <v>0</v>
      </c>
      <c r="BF330" s="210">
        <f>IF(N330="znížená",J330,0)</f>
        <v>0</v>
      </c>
      <c r="BG330" s="210">
        <f>IF(N330="zákl. prenesená",J330,0)</f>
        <v>0</v>
      </c>
      <c r="BH330" s="210">
        <f>IF(N330="zníž. prenesená",J330,0)</f>
        <v>0</v>
      </c>
      <c r="BI330" s="210">
        <f>IF(N330="nulová",J330,0)</f>
        <v>0</v>
      </c>
      <c r="BJ330" s="16" t="s">
        <v>117</v>
      </c>
      <c r="BK330" s="211">
        <f>ROUND(I330*H330,3)</f>
        <v>0</v>
      </c>
      <c r="BL330" s="16" t="s">
        <v>146</v>
      </c>
      <c r="BM330" s="209" t="s">
        <v>445</v>
      </c>
    </row>
    <row r="331" spans="2:65" s="11" customFormat="1" ht="25.9" customHeight="1">
      <c r="B331" s="183"/>
      <c r="C331" s="184"/>
      <c r="D331" s="185" t="s">
        <v>74</v>
      </c>
      <c r="E331" s="186" t="s">
        <v>446</v>
      </c>
      <c r="F331" s="186" t="s">
        <v>447</v>
      </c>
      <c r="G331" s="184"/>
      <c r="H331" s="184"/>
      <c r="I331" s="187"/>
      <c r="J331" s="188">
        <f>BK331</f>
        <v>0</v>
      </c>
      <c r="K331" s="184"/>
      <c r="L331" s="189"/>
      <c r="M331" s="190"/>
      <c r="N331" s="191"/>
      <c r="O331" s="191"/>
      <c r="P331" s="192">
        <f>P332+P349+P351+P353+P368+P396+P404+P415+P437+P448+P454</f>
        <v>0</v>
      </c>
      <c r="Q331" s="191"/>
      <c r="R331" s="192">
        <f>R332+R349+R351+R353+R368+R396+R404+R415+R437+R448+R454</f>
        <v>0</v>
      </c>
      <c r="S331" s="191"/>
      <c r="T331" s="193">
        <f>T332+T349+T351+T353+T368+T396+T404+T415+T437+T448+T454</f>
        <v>0</v>
      </c>
      <c r="AR331" s="194" t="s">
        <v>117</v>
      </c>
      <c r="AT331" s="195" t="s">
        <v>74</v>
      </c>
      <c r="AU331" s="195" t="s">
        <v>75</v>
      </c>
      <c r="AY331" s="194" t="s">
        <v>139</v>
      </c>
      <c r="BK331" s="196">
        <f>BK332+BK349+BK351+BK353+BK368+BK396+BK404+BK415+BK437+BK448+BK454</f>
        <v>0</v>
      </c>
    </row>
    <row r="332" spans="2:65" s="11" customFormat="1" ht="22.9" customHeight="1">
      <c r="B332" s="183"/>
      <c r="C332" s="184"/>
      <c r="D332" s="185" t="s">
        <v>74</v>
      </c>
      <c r="E332" s="197" t="s">
        <v>448</v>
      </c>
      <c r="F332" s="197" t="s">
        <v>449</v>
      </c>
      <c r="G332" s="184"/>
      <c r="H332" s="184"/>
      <c r="I332" s="187"/>
      <c r="J332" s="198">
        <f>BK332</f>
        <v>0</v>
      </c>
      <c r="K332" s="184"/>
      <c r="L332" s="189"/>
      <c r="M332" s="190"/>
      <c r="N332" s="191"/>
      <c r="O332" s="191"/>
      <c r="P332" s="192">
        <f>SUM(P333:P348)</f>
        <v>0</v>
      </c>
      <c r="Q332" s="191"/>
      <c r="R332" s="192">
        <f>SUM(R333:R348)</f>
        <v>0</v>
      </c>
      <c r="S332" s="191"/>
      <c r="T332" s="193">
        <f>SUM(T333:T348)</f>
        <v>0</v>
      </c>
      <c r="AR332" s="194" t="s">
        <v>117</v>
      </c>
      <c r="AT332" s="195" t="s">
        <v>74</v>
      </c>
      <c r="AU332" s="195" t="s">
        <v>80</v>
      </c>
      <c r="AY332" s="194" t="s">
        <v>139</v>
      </c>
      <c r="BK332" s="196">
        <f>SUM(BK333:BK348)</f>
        <v>0</v>
      </c>
    </row>
    <row r="333" spans="2:65" s="1" customFormat="1" ht="24" customHeight="1">
      <c r="B333" s="33"/>
      <c r="C333" s="199" t="s">
        <v>311</v>
      </c>
      <c r="D333" s="199" t="s">
        <v>142</v>
      </c>
      <c r="E333" s="200" t="s">
        <v>450</v>
      </c>
      <c r="F333" s="201" t="s">
        <v>451</v>
      </c>
      <c r="G333" s="202" t="s">
        <v>163</v>
      </c>
      <c r="H333" s="203">
        <v>42.95</v>
      </c>
      <c r="I333" s="204"/>
      <c r="J333" s="203">
        <f>ROUND(I333*H333,3)</f>
        <v>0</v>
      </c>
      <c r="K333" s="201" t="s">
        <v>1</v>
      </c>
      <c r="L333" s="37"/>
      <c r="M333" s="205" t="s">
        <v>1</v>
      </c>
      <c r="N333" s="206" t="s">
        <v>41</v>
      </c>
      <c r="O333" s="65"/>
      <c r="P333" s="207">
        <f>O333*H333</f>
        <v>0</v>
      </c>
      <c r="Q333" s="207">
        <v>0</v>
      </c>
      <c r="R333" s="207">
        <f>Q333*H333</f>
        <v>0</v>
      </c>
      <c r="S333" s="207">
        <v>0</v>
      </c>
      <c r="T333" s="208">
        <f>S333*H333</f>
        <v>0</v>
      </c>
      <c r="AR333" s="209" t="s">
        <v>182</v>
      </c>
      <c r="AT333" s="209" t="s">
        <v>142</v>
      </c>
      <c r="AU333" s="209" t="s">
        <v>117</v>
      </c>
      <c r="AY333" s="16" t="s">
        <v>139</v>
      </c>
      <c r="BE333" s="210">
        <f>IF(N333="základná",J333,0)</f>
        <v>0</v>
      </c>
      <c r="BF333" s="210">
        <f>IF(N333="znížená",J333,0)</f>
        <v>0</v>
      </c>
      <c r="BG333" s="210">
        <f>IF(N333="zákl. prenesená",J333,0)</f>
        <v>0</v>
      </c>
      <c r="BH333" s="210">
        <f>IF(N333="zníž. prenesená",J333,0)</f>
        <v>0</v>
      </c>
      <c r="BI333" s="210">
        <f>IF(N333="nulová",J333,0)</f>
        <v>0</v>
      </c>
      <c r="BJ333" s="16" t="s">
        <v>117</v>
      </c>
      <c r="BK333" s="211">
        <f>ROUND(I333*H333,3)</f>
        <v>0</v>
      </c>
      <c r="BL333" s="16" t="s">
        <v>182</v>
      </c>
      <c r="BM333" s="209" t="s">
        <v>452</v>
      </c>
    </row>
    <row r="334" spans="2:65" s="14" customFormat="1">
      <c r="B334" s="235"/>
      <c r="C334" s="236"/>
      <c r="D334" s="214" t="s">
        <v>147</v>
      </c>
      <c r="E334" s="237" t="s">
        <v>1</v>
      </c>
      <c r="F334" s="238" t="s">
        <v>251</v>
      </c>
      <c r="G334" s="236"/>
      <c r="H334" s="237" t="s">
        <v>1</v>
      </c>
      <c r="I334" s="239"/>
      <c r="J334" s="236"/>
      <c r="K334" s="236"/>
      <c r="L334" s="240"/>
      <c r="M334" s="241"/>
      <c r="N334" s="242"/>
      <c r="O334" s="242"/>
      <c r="P334" s="242"/>
      <c r="Q334" s="242"/>
      <c r="R334" s="242"/>
      <c r="S334" s="242"/>
      <c r="T334" s="243"/>
      <c r="AT334" s="244" t="s">
        <v>147</v>
      </c>
      <c r="AU334" s="244" t="s">
        <v>117</v>
      </c>
      <c r="AV334" s="14" t="s">
        <v>80</v>
      </c>
      <c r="AW334" s="14" t="s">
        <v>30</v>
      </c>
      <c r="AX334" s="14" t="s">
        <v>75</v>
      </c>
      <c r="AY334" s="244" t="s">
        <v>139</v>
      </c>
    </row>
    <row r="335" spans="2:65" s="12" customFormat="1">
      <c r="B335" s="212"/>
      <c r="C335" s="213"/>
      <c r="D335" s="214" t="s">
        <v>147</v>
      </c>
      <c r="E335" s="215" t="s">
        <v>1</v>
      </c>
      <c r="F335" s="216" t="s">
        <v>453</v>
      </c>
      <c r="G335" s="213"/>
      <c r="H335" s="217">
        <v>2.25</v>
      </c>
      <c r="I335" s="218"/>
      <c r="J335" s="213"/>
      <c r="K335" s="213"/>
      <c r="L335" s="219"/>
      <c r="M335" s="220"/>
      <c r="N335" s="221"/>
      <c r="O335" s="221"/>
      <c r="P335" s="221"/>
      <c r="Q335" s="221"/>
      <c r="R335" s="221"/>
      <c r="S335" s="221"/>
      <c r="T335" s="222"/>
      <c r="AT335" s="223" t="s">
        <v>147</v>
      </c>
      <c r="AU335" s="223" t="s">
        <v>117</v>
      </c>
      <c r="AV335" s="12" t="s">
        <v>117</v>
      </c>
      <c r="AW335" s="12" t="s">
        <v>30</v>
      </c>
      <c r="AX335" s="12" t="s">
        <v>75</v>
      </c>
      <c r="AY335" s="223" t="s">
        <v>139</v>
      </c>
    </row>
    <row r="336" spans="2:65" s="14" customFormat="1">
      <c r="B336" s="235"/>
      <c r="C336" s="236"/>
      <c r="D336" s="214" t="s">
        <v>147</v>
      </c>
      <c r="E336" s="237" t="s">
        <v>1</v>
      </c>
      <c r="F336" s="238" t="s">
        <v>454</v>
      </c>
      <c r="G336" s="236"/>
      <c r="H336" s="237" t="s">
        <v>1</v>
      </c>
      <c r="I336" s="239"/>
      <c r="J336" s="236"/>
      <c r="K336" s="236"/>
      <c r="L336" s="240"/>
      <c r="M336" s="241"/>
      <c r="N336" s="242"/>
      <c r="O336" s="242"/>
      <c r="P336" s="242"/>
      <c r="Q336" s="242"/>
      <c r="R336" s="242"/>
      <c r="S336" s="242"/>
      <c r="T336" s="243"/>
      <c r="AT336" s="244" t="s">
        <v>147</v>
      </c>
      <c r="AU336" s="244" t="s">
        <v>117</v>
      </c>
      <c r="AV336" s="14" t="s">
        <v>80</v>
      </c>
      <c r="AW336" s="14" t="s">
        <v>30</v>
      </c>
      <c r="AX336" s="14" t="s">
        <v>75</v>
      </c>
      <c r="AY336" s="244" t="s">
        <v>139</v>
      </c>
    </row>
    <row r="337" spans="2:65" s="12" customFormat="1">
      <c r="B337" s="212"/>
      <c r="C337" s="213"/>
      <c r="D337" s="214" t="s">
        <v>147</v>
      </c>
      <c r="E337" s="215" t="s">
        <v>1</v>
      </c>
      <c r="F337" s="216" t="s">
        <v>455</v>
      </c>
      <c r="G337" s="213"/>
      <c r="H337" s="217">
        <v>11.4</v>
      </c>
      <c r="I337" s="218"/>
      <c r="J337" s="213"/>
      <c r="K337" s="213"/>
      <c r="L337" s="219"/>
      <c r="M337" s="220"/>
      <c r="N337" s="221"/>
      <c r="O337" s="221"/>
      <c r="P337" s="221"/>
      <c r="Q337" s="221"/>
      <c r="R337" s="221"/>
      <c r="S337" s="221"/>
      <c r="T337" s="222"/>
      <c r="AT337" s="223" t="s">
        <v>147</v>
      </c>
      <c r="AU337" s="223" t="s">
        <v>117</v>
      </c>
      <c r="AV337" s="12" t="s">
        <v>117</v>
      </c>
      <c r="AW337" s="12" t="s">
        <v>30</v>
      </c>
      <c r="AX337" s="12" t="s">
        <v>75</v>
      </c>
      <c r="AY337" s="223" t="s">
        <v>139</v>
      </c>
    </row>
    <row r="338" spans="2:65" s="14" customFormat="1">
      <c r="B338" s="235"/>
      <c r="C338" s="236"/>
      <c r="D338" s="214" t="s">
        <v>147</v>
      </c>
      <c r="E338" s="237" t="s">
        <v>1</v>
      </c>
      <c r="F338" s="238" t="s">
        <v>456</v>
      </c>
      <c r="G338" s="236"/>
      <c r="H338" s="237" t="s">
        <v>1</v>
      </c>
      <c r="I338" s="239"/>
      <c r="J338" s="236"/>
      <c r="K338" s="236"/>
      <c r="L338" s="240"/>
      <c r="M338" s="241"/>
      <c r="N338" s="242"/>
      <c r="O338" s="242"/>
      <c r="P338" s="242"/>
      <c r="Q338" s="242"/>
      <c r="R338" s="242"/>
      <c r="S338" s="242"/>
      <c r="T338" s="243"/>
      <c r="AT338" s="244" t="s">
        <v>147</v>
      </c>
      <c r="AU338" s="244" t="s">
        <v>117</v>
      </c>
      <c r="AV338" s="14" t="s">
        <v>80</v>
      </c>
      <c r="AW338" s="14" t="s">
        <v>30</v>
      </c>
      <c r="AX338" s="14" t="s">
        <v>75</v>
      </c>
      <c r="AY338" s="244" t="s">
        <v>139</v>
      </c>
    </row>
    <row r="339" spans="2:65" s="12" customFormat="1">
      <c r="B339" s="212"/>
      <c r="C339" s="213"/>
      <c r="D339" s="214" t="s">
        <v>147</v>
      </c>
      <c r="E339" s="215" t="s">
        <v>1</v>
      </c>
      <c r="F339" s="216" t="s">
        <v>457</v>
      </c>
      <c r="G339" s="213"/>
      <c r="H339" s="217">
        <v>29.3</v>
      </c>
      <c r="I339" s="218"/>
      <c r="J339" s="213"/>
      <c r="K339" s="213"/>
      <c r="L339" s="219"/>
      <c r="M339" s="220"/>
      <c r="N339" s="221"/>
      <c r="O339" s="221"/>
      <c r="P339" s="221"/>
      <c r="Q339" s="221"/>
      <c r="R339" s="221"/>
      <c r="S339" s="221"/>
      <c r="T339" s="222"/>
      <c r="AT339" s="223" t="s">
        <v>147</v>
      </c>
      <c r="AU339" s="223" t="s">
        <v>117</v>
      </c>
      <c r="AV339" s="12" t="s">
        <v>117</v>
      </c>
      <c r="AW339" s="12" t="s">
        <v>30</v>
      </c>
      <c r="AX339" s="12" t="s">
        <v>75</v>
      </c>
      <c r="AY339" s="223" t="s">
        <v>139</v>
      </c>
    </row>
    <row r="340" spans="2:65" s="13" customFormat="1">
      <c r="B340" s="224"/>
      <c r="C340" s="225"/>
      <c r="D340" s="214" t="s">
        <v>147</v>
      </c>
      <c r="E340" s="226" t="s">
        <v>1</v>
      </c>
      <c r="F340" s="227" t="s">
        <v>149</v>
      </c>
      <c r="G340" s="225"/>
      <c r="H340" s="228">
        <v>42.95</v>
      </c>
      <c r="I340" s="229"/>
      <c r="J340" s="225"/>
      <c r="K340" s="225"/>
      <c r="L340" s="230"/>
      <c r="M340" s="231"/>
      <c r="N340" s="232"/>
      <c r="O340" s="232"/>
      <c r="P340" s="232"/>
      <c r="Q340" s="232"/>
      <c r="R340" s="232"/>
      <c r="S340" s="232"/>
      <c r="T340" s="233"/>
      <c r="AT340" s="234" t="s">
        <v>147</v>
      </c>
      <c r="AU340" s="234" t="s">
        <v>117</v>
      </c>
      <c r="AV340" s="13" t="s">
        <v>146</v>
      </c>
      <c r="AW340" s="13" t="s">
        <v>30</v>
      </c>
      <c r="AX340" s="13" t="s">
        <v>80</v>
      </c>
      <c r="AY340" s="234" t="s">
        <v>139</v>
      </c>
    </row>
    <row r="341" spans="2:65" s="1" customFormat="1" ht="16.5" customHeight="1">
      <c r="B341" s="33"/>
      <c r="C341" s="245" t="s">
        <v>458</v>
      </c>
      <c r="D341" s="245" t="s">
        <v>179</v>
      </c>
      <c r="E341" s="246" t="s">
        <v>459</v>
      </c>
      <c r="F341" s="247" t="s">
        <v>460</v>
      </c>
      <c r="G341" s="248" t="s">
        <v>172</v>
      </c>
      <c r="H341" s="249">
        <v>4.2999999999999997E-2</v>
      </c>
      <c r="I341" s="250"/>
      <c r="J341" s="249">
        <f>ROUND(I341*H341,3)</f>
        <v>0</v>
      </c>
      <c r="K341" s="247" t="s">
        <v>1</v>
      </c>
      <c r="L341" s="251"/>
      <c r="M341" s="252" t="s">
        <v>1</v>
      </c>
      <c r="N341" s="253" t="s">
        <v>41</v>
      </c>
      <c r="O341" s="65"/>
      <c r="P341" s="207">
        <f>O341*H341</f>
        <v>0</v>
      </c>
      <c r="Q341" s="207">
        <v>0</v>
      </c>
      <c r="R341" s="207">
        <f>Q341*H341</f>
        <v>0</v>
      </c>
      <c r="S341" s="207">
        <v>0</v>
      </c>
      <c r="T341" s="208">
        <f>S341*H341</f>
        <v>0</v>
      </c>
      <c r="AR341" s="209" t="s">
        <v>223</v>
      </c>
      <c r="AT341" s="209" t="s">
        <v>179</v>
      </c>
      <c r="AU341" s="209" t="s">
        <v>117</v>
      </c>
      <c r="AY341" s="16" t="s">
        <v>139</v>
      </c>
      <c r="BE341" s="210">
        <f>IF(N341="základná",J341,0)</f>
        <v>0</v>
      </c>
      <c r="BF341" s="210">
        <f>IF(N341="znížená",J341,0)</f>
        <v>0</v>
      </c>
      <c r="BG341" s="210">
        <f>IF(N341="zákl. prenesená",J341,0)</f>
        <v>0</v>
      </c>
      <c r="BH341" s="210">
        <f>IF(N341="zníž. prenesená",J341,0)</f>
        <v>0</v>
      </c>
      <c r="BI341" s="210">
        <f>IF(N341="nulová",J341,0)</f>
        <v>0</v>
      </c>
      <c r="BJ341" s="16" t="s">
        <v>117</v>
      </c>
      <c r="BK341" s="211">
        <f>ROUND(I341*H341,3)</f>
        <v>0</v>
      </c>
      <c r="BL341" s="16" t="s">
        <v>182</v>
      </c>
      <c r="BM341" s="209" t="s">
        <v>461</v>
      </c>
    </row>
    <row r="342" spans="2:65" s="12" customFormat="1">
      <c r="B342" s="212"/>
      <c r="C342" s="213"/>
      <c r="D342" s="214" t="s">
        <v>147</v>
      </c>
      <c r="E342" s="215" t="s">
        <v>1</v>
      </c>
      <c r="F342" s="216" t="s">
        <v>462</v>
      </c>
      <c r="G342" s="213"/>
      <c r="H342" s="217">
        <v>4.2999999999999997E-2</v>
      </c>
      <c r="I342" s="218"/>
      <c r="J342" s="213"/>
      <c r="K342" s="213"/>
      <c r="L342" s="219"/>
      <c r="M342" s="220"/>
      <c r="N342" s="221"/>
      <c r="O342" s="221"/>
      <c r="P342" s="221"/>
      <c r="Q342" s="221"/>
      <c r="R342" s="221"/>
      <c r="S342" s="221"/>
      <c r="T342" s="222"/>
      <c r="AT342" s="223" t="s">
        <v>147</v>
      </c>
      <c r="AU342" s="223" t="s">
        <v>117</v>
      </c>
      <c r="AV342" s="12" t="s">
        <v>117</v>
      </c>
      <c r="AW342" s="12" t="s">
        <v>30</v>
      </c>
      <c r="AX342" s="12" t="s">
        <v>75</v>
      </c>
      <c r="AY342" s="223" t="s">
        <v>139</v>
      </c>
    </row>
    <row r="343" spans="2:65" s="13" customFormat="1">
      <c r="B343" s="224"/>
      <c r="C343" s="225"/>
      <c r="D343" s="214" t="s">
        <v>147</v>
      </c>
      <c r="E343" s="226" t="s">
        <v>1</v>
      </c>
      <c r="F343" s="227" t="s">
        <v>149</v>
      </c>
      <c r="G343" s="225"/>
      <c r="H343" s="228">
        <v>4.2999999999999997E-2</v>
      </c>
      <c r="I343" s="229"/>
      <c r="J343" s="225"/>
      <c r="K343" s="225"/>
      <c r="L343" s="230"/>
      <c r="M343" s="231"/>
      <c r="N343" s="232"/>
      <c r="O343" s="232"/>
      <c r="P343" s="232"/>
      <c r="Q343" s="232"/>
      <c r="R343" s="232"/>
      <c r="S343" s="232"/>
      <c r="T343" s="233"/>
      <c r="AT343" s="234" t="s">
        <v>147</v>
      </c>
      <c r="AU343" s="234" t="s">
        <v>117</v>
      </c>
      <c r="AV343" s="13" t="s">
        <v>146</v>
      </c>
      <c r="AW343" s="13" t="s">
        <v>30</v>
      </c>
      <c r="AX343" s="13" t="s">
        <v>80</v>
      </c>
      <c r="AY343" s="234" t="s">
        <v>139</v>
      </c>
    </row>
    <row r="344" spans="2:65" s="1" customFormat="1" ht="24" customHeight="1">
      <c r="B344" s="33"/>
      <c r="C344" s="199" t="s">
        <v>316</v>
      </c>
      <c r="D344" s="199" t="s">
        <v>142</v>
      </c>
      <c r="E344" s="200" t="s">
        <v>463</v>
      </c>
      <c r="F344" s="201" t="s">
        <v>464</v>
      </c>
      <c r="G344" s="202" t="s">
        <v>163</v>
      </c>
      <c r="H344" s="203">
        <v>42.95</v>
      </c>
      <c r="I344" s="204"/>
      <c r="J344" s="203">
        <f>ROUND(I344*H344,3)</f>
        <v>0</v>
      </c>
      <c r="K344" s="201" t="s">
        <v>1</v>
      </c>
      <c r="L344" s="37"/>
      <c r="M344" s="205" t="s">
        <v>1</v>
      </c>
      <c r="N344" s="206" t="s">
        <v>41</v>
      </c>
      <c r="O344" s="65"/>
      <c r="P344" s="207">
        <f>O344*H344</f>
        <v>0</v>
      </c>
      <c r="Q344" s="207">
        <v>0</v>
      </c>
      <c r="R344" s="207">
        <f>Q344*H344</f>
        <v>0</v>
      </c>
      <c r="S344" s="207">
        <v>0</v>
      </c>
      <c r="T344" s="208">
        <f>S344*H344</f>
        <v>0</v>
      </c>
      <c r="AR344" s="209" t="s">
        <v>182</v>
      </c>
      <c r="AT344" s="209" t="s">
        <v>142</v>
      </c>
      <c r="AU344" s="209" t="s">
        <v>117</v>
      </c>
      <c r="AY344" s="16" t="s">
        <v>139</v>
      </c>
      <c r="BE344" s="210">
        <f>IF(N344="základná",J344,0)</f>
        <v>0</v>
      </c>
      <c r="BF344" s="210">
        <f>IF(N344="znížená",J344,0)</f>
        <v>0</v>
      </c>
      <c r="BG344" s="210">
        <f>IF(N344="zákl. prenesená",J344,0)</f>
        <v>0</v>
      </c>
      <c r="BH344" s="210">
        <f>IF(N344="zníž. prenesená",J344,0)</f>
        <v>0</v>
      </c>
      <c r="BI344" s="210">
        <f>IF(N344="nulová",J344,0)</f>
        <v>0</v>
      </c>
      <c r="BJ344" s="16" t="s">
        <v>117</v>
      </c>
      <c r="BK344" s="211">
        <f>ROUND(I344*H344,3)</f>
        <v>0</v>
      </c>
      <c r="BL344" s="16" t="s">
        <v>182</v>
      </c>
      <c r="BM344" s="209" t="s">
        <v>465</v>
      </c>
    </row>
    <row r="345" spans="2:65" s="1" customFormat="1" ht="16.5" customHeight="1">
      <c r="B345" s="33"/>
      <c r="C345" s="245" t="s">
        <v>466</v>
      </c>
      <c r="D345" s="245" t="s">
        <v>179</v>
      </c>
      <c r="E345" s="246" t="s">
        <v>467</v>
      </c>
      <c r="F345" s="247" t="s">
        <v>468</v>
      </c>
      <c r="G345" s="248" t="s">
        <v>163</v>
      </c>
      <c r="H345" s="249">
        <v>49.393000000000001</v>
      </c>
      <c r="I345" s="250"/>
      <c r="J345" s="249">
        <f>ROUND(I345*H345,3)</f>
        <v>0</v>
      </c>
      <c r="K345" s="247" t="s">
        <v>1</v>
      </c>
      <c r="L345" s="251"/>
      <c r="M345" s="252" t="s">
        <v>1</v>
      </c>
      <c r="N345" s="253" t="s">
        <v>41</v>
      </c>
      <c r="O345" s="65"/>
      <c r="P345" s="207">
        <f>O345*H345</f>
        <v>0</v>
      </c>
      <c r="Q345" s="207">
        <v>0</v>
      </c>
      <c r="R345" s="207">
        <f>Q345*H345</f>
        <v>0</v>
      </c>
      <c r="S345" s="207">
        <v>0</v>
      </c>
      <c r="T345" s="208">
        <f>S345*H345</f>
        <v>0</v>
      </c>
      <c r="AR345" s="209" t="s">
        <v>223</v>
      </c>
      <c r="AT345" s="209" t="s">
        <v>179</v>
      </c>
      <c r="AU345" s="209" t="s">
        <v>117</v>
      </c>
      <c r="AY345" s="16" t="s">
        <v>139</v>
      </c>
      <c r="BE345" s="210">
        <f>IF(N345="základná",J345,0)</f>
        <v>0</v>
      </c>
      <c r="BF345" s="210">
        <f>IF(N345="znížená",J345,0)</f>
        <v>0</v>
      </c>
      <c r="BG345" s="210">
        <f>IF(N345="zákl. prenesená",J345,0)</f>
        <v>0</v>
      </c>
      <c r="BH345" s="210">
        <f>IF(N345="zníž. prenesená",J345,0)</f>
        <v>0</v>
      </c>
      <c r="BI345" s="210">
        <f>IF(N345="nulová",J345,0)</f>
        <v>0</v>
      </c>
      <c r="BJ345" s="16" t="s">
        <v>117</v>
      </c>
      <c r="BK345" s="211">
        <f>ROUND(I345*H345,3)</f>
        <v>0</v>
      </c>
      <c r="BL345" s="16" t="s">
        <v>182</v>
      </c>
      <c r="BM345" s="209" t="s">
        <v>469</v>
      </c>
    </row>
    <row r="346" spans="2:65" s="12" customFormat="1">
      <c r="B346" s="212"/>
      <c r="C346" s="213"/>
      <c r="D346" s="214" t="s">
        <v>147</v>
      </c>
      <c r="E346" s="215" t="s">
        <v>1</v>
      </c>
      <c r="F346" s="216" t="s">
        <v>470</v>
      </c>
      <c r="G346" s="213"/>
      <c r="H346" s="217">
        <v>49.393000000000001</v>
      </c>
      <c r="I346" s="218"/>
      <c r="J346" s="213"/>
      <c r="K346" s="213"/>
      <c r="L346" s="219"/>
      <c r="M346" s="220"/>
      <c r="N346" s="221"/>
      <c r="O346" s="221"/>
      <c r="P346" s="221"/>
      <c r="Q346" s="221"/>
      <c r="R346" s="221"/>
      <c r="S346" s="221"/>
      <c r="T346" s="222"/>
      <c r="AT346" s="223" t="s">
        <v>147</v>
      </c>
      <c r="AU346" s="223" t="s">
        <v>117</v>
      </c>
      <c r="AV346" s="12" t="s">
        <v>117</v>
      </c>
      <c r="AW346" s="12" t="s">
        <v>30</v>
      </c>
      <c r="AX346" s="12" t="s">
        <v>75</v>
      </c>
      <c r="AY346" s="223" t="s">
        <v>139</v>
      </c>
    </row>
    <row r="347" spans="2:65" s="13" customFormat="1">
      <c r="B347" s="224"/>
      <c r="C347" s="225"/>
      <c r="D347" s="214" t="s">
        <v>147</v>
      </c>
      <c r="E347" s="226" t="s">
        <v>1</v>
      </c>
      <c r="F347" s="227" t="s">
        <v>149</v>
      </c>
      <c r="G347" s="225"/>
      <c r="H347" s="228">
        <v>49.393000000000001</v>
      </c>
      <c r="I347" s="229"/>
      <c r="J347" s="225"/>
      <c r="K347" s="225"/>
      <c r="L347" s="230"/>
      <c r="M347" s="231"/>
      <c r="N347" s="232"/>
      <c r="O347" s="232"/>
      <c r="P347" s="232"/>
      <c r="Q347" s="232"/>
      <c r="R347" s="232"/>
      <c r="S347" s="232"/>
      <c r="T347" s="233"/>
      <c r="AT347" s="234" t="s">
        <v>147</v>
      </c>
      <c r="AU347" s="234" t="s">
        <v>117</v>
      </c>
      <c r="AV347" s="13" t="s">
        <v>146</v>
      </c>
      <c r="AW347" s="13" t="s">
        <v>30</v>
      </c>
      <c r="AX347" s="13" t="s">
        <v>80</v>
      </c>
      <c r="AY347" s="234" t="s">
        <v>139</v>
      </c>
    </row>
    <row r="348" spans="2:65" s="1" customFormat="1" ht="24" customHeight="1">
      <c r="B348" s="33"/>
      <c r="C348" s="199" t="s">
        <v>321</v>
      </c>
      <c r="D348" s="199" t="s">
        <v>142</v>
      </c>
      <c r="E348" s="200" t="s">
        <v>471</v>
      </c>
      <c r="F348" s="201" t="s">
        <v>472</v>
      </c>
      <c r="G348" s="202" t="s">
        <v>172</v>
      </c>
      <c r="H348" s="203">
        <v>0.25800000000000001</v>
      </c>
      <c r="I348" s="204"/>
      <c r="J348" s="203">
        <f>ROUND(I348*H348,3)</f>
        <v>0</v>
      </c>
      <c r="K348" s="201" t="s">
        <v>1</v>
      </c>
      <c r="L348" s="37"/>
      <c r="M348" s="205" t="s">
        <v>1</v>
      </c>
      <c r="N348" s="206" t="s">
        <v>41</v>
      </c>
      <c r="O348" s="65"/>
      <c r="P348" s="207">
        <f>O348*H348</f>
        <v>0</v>
      </c>
      <c r="Q348" s="207">
        <v>0</v>
      </c>
      <c r="R348" s="207">
        <f>Q348*H348</f>
        <v>0</v>
      </c>
      <c r="S348" s="207">
        <v>0</v>
      </c>
      <c r="T348" s="208">
        <f>S348*H348</f>
        <v>0</v>
      </c>
      <c r="AR348" s="209" t="s">
        <v>182</v>
      </c>
      <c r="AT348" s="209" t="s">
        <v>142</v>
      </c>
      <c r="AU348" s="209" t="s">
        <v>117</v>
      </c>
      <c r="AY348" s="16" t="s">
        <v>139</v>
      </c>
      <c r="BE348" s="210">
        <f>IF(N348="základná",J348,0)</f>
        <v>0</v>
      </c>
      <c r="BF348" s="210">
        <f>IF(N348="znížená",J348,0)</f>
        <v>0</v>
      </c>
      <c r="BG348" s="210">
        <f>IF(N348="zákl. prenesená",J348,0)</f>
        <v>0</v>
      </c>
      <c r="BH348" s="210">
        <f>IF(N348="zníž. prenesená",J348,0)</f>
        <v>0</v>
      </c>
      <c r="BI348" s="210">
        <f>IF(N348="nulová",J348,0)</f>
        <v>0</v>
      </c>
      <c r="BJ348" s="16" t="s">
        <v>117</v>
      </c>
      <c r="BK348" s="211">
        <f>ROUND(I348*H348,3)</f>
        <v>0</v>
      </c>
      <c r="BL348" s="16" t="s">
        <v>182</v>
      </c>
      <c r="BM348" s="209" t="s">
        <v>473</v>
      </c>
    </row>
    <row r="349" spans="2:65" s="11" customFormat="1" ht="22.9" customHeight="1">
      <c r="B349" s="183"/>
      <c r="C349" s="184"/>
      <c r="D349" s="185" t="s">
        <v>74</v>
      </c>
      <c r="E349" s="197" t="s">
        <v>474</v>
      </c>
      <c r="F349" s="197" t="s">
        <v>475</v>
      </c>
      <c r="G349" s="184"/>
      <c r="H349" s="184"/>
      <c r="I349" s="187"/>
      <c r="J349" s="198">
        <f>BK349</f>
        <v>0</v>
      </c>
      <c r="K349" s="184"/>
      <c r="L349" s="189"/>
      <c r="M349" s="190"/>
      <c r="N349" s="191"/>
      <c r="O349" s="191"/>
      <c r="P349" s="192">
        <f>P350</f>
        <v>0</v>
      </c>
      <c r="Q349" s="191"/>
      <c r="R349" s="192">
        <f>R350</f>
        <v>0</v>
      </c>
      <c r="S349" s="191"/>
      <c r="T349" s="193">
        <f>T350</f>
        <v>0</v>
      </c>
      <c r="AR349" s="194" t="s">
        <v>117</v>
      </c>
      <c r="AT349" s="195" t="s">
        <v>74</v>
      </c>
      <c r="AU349" s="195" t="s">
        <v>80</v>
      </c>
      <c r="AY349" s="194" t="s">
        <v>139</v>
      </c>
      <c r="BK349" s="196">
        <f>BK350</f>
        <v>0</v>
      </c>
    </row>
    <row r="350" spans="2:65" s="1" customFormat="1" ht="16.5" customHeight="1">
      <c r="B350" s="33"/>
      <c r="C350" s="199" t="s">
        <v>476</v>
      </c>
      <c r="D350" s="199" t="s">
        <v>142</v>
      </c>
      <c r="E350" s="200" t="s">
        <v>477</v>
      </c>
      <c r="F350" s="201" t="s">
        <v>478</v>
      </c>
      <c r="G350" s="202" t="s">
        <v>479</v>
      </c>
      <c r="H350" s="203">
        <v>1</v>
      </c>
      <c r="I350" s="204"/>
      <c r="J350" s="203">
        <f>ROUND(I350*H350,3)</f>
        <v>0</v>
      </c>
      <c r="K350" s="201" t="s">
        <v>1</v>
      </c>
      <c r="L350" s="37"/>
      <c r="M350" s="205" t="s">
        <v>1</v>
      </c>
      <c r="N350" s="206" t="s">
        <v>41</v>
      </c>
      <c r="O350" s="65"/>
      <c r="P350" s="207">
        <f>O350*H350</f>
        <v>0</v>
      </c>
      <c r="Q350" s="207">
        <v>0</v>
      </c>
      <c r="R350" s="207">
        <f>Q350*H350</f>
        <v>0</v>
      </c>
      <c r="S350" s="207">
        <v>0</v>
      </c>
      <c r="T350" s="208">
        <f>S350*H350</f>
        <v>0</v>
      </c>
      <c r="AR350" s="209" t="s">
        <v>182</v>
      </c>
      <c r="AT350" s="209" t="s">
        <v>142</v>
      </c>
      <c r="AU350" s="209" t="s">
        <v>117</v>
      </c>
      <c r="AY350" s="16" t="s">
        <v>139</v>
      </c>
      <c r="BE350" s="210">
        <f>IF(N350="základná",J350,0)</f>
        <v>0</v>
      </c>
      <c r="BF350" s="210">
        <f>IF(N350="znížená",J350,0)</f>
        <v>0</v>
      </c>
      <c r="BG350" s="210">
        <f>IF(N350="zákl. prenesená",J350,0)</f>
        <v>0</v>
      </c>
      <c r="BH350" s="210">
        <f>IF(N350="zníž. prenesená",J350,0)</f>
        <v>0</v>
      </c>
      <c r="BI350" s="210">
        <f>IF(N350="nulová",J350,0)</f>
        <v>0</v>
      </c>
      <c r="BJ350" s="16" t="s">
        <v>117</v>
      </c>
      <c r="BK350" s="211">
        <f>ROUND(I350*H350,3)</f>
        <v>0</v>
      </c>
      <c r="BL350" s="16" t="s">
        <v>182</v>
      </c>
      <c r="BM350" s="209" t="s">
        <v>480</v>
      </c>
    </row>
    <row r="351" spans="2:65" s="11" customFormat="1" ht="22.9" customHeight="1">
      <c r="B351" s="183"/>
      <c r="C351" s="184"/>
      <c r="D351" s="185" t="s">
        <v>74</v>
      </c>
      <c r="E351" s="197" t="s">
        <v>481</v>
      </c>
      <c r="F351" s="197" t="s">
        <v>482</v>
      </c>
      <c r="G351" s="184"/>
      <c r="H351" s="184"/>
      <c r="I351" s="187"/>
      <c r="J351" s="198">
        <f>BK351</f>
        <v>0</v>
      </c>
      <c r="K351" s="184"/>
      <c r="L351" s="189"/>
      <c r="M351" s="190"/>
      <c r="N351" s="191"/>
      <c r="O351" s="191"/>
      <c r="P351" s="192">
        <f>P352</f>
        <v>0</v>
      </c>
      <c r="Q351" s="191"/>
      <c r="R351" s="192">
        <f>R352</f>
        <v>0</v>
      </c>
      <c r="S351" s="191"/>
      <c r="T351" s="193">
        <f>T352</f>
        <v>0</v>
      </c>
      <c r="AR351" s="194" t="s">
        <v>117</v>
      </c>
      <c r="AT351" s="195" t="s">
        <v>74</v>
      </c>
      <c r="AU351" s="195" t="s">
        <v>80</v>
      </c>
      <c r="AY351" s="194" t="s">
        <v>139</v>
      </c>
      <c r="BK351" s="196">
        <f>BK352</f>
        <v>0</v>
      </c>
    </row>
    <row r="352" spans="2:65" s="1" customFormat="1" ht="16.5" customHeight="1">
      <c r="B352" s="33"/>
      <c r="C352" s="199" t="s">
        <v>324</v>
      </c>
      <c r="D352" s="199" t="s">
        <v>142</v>
      </c>
      <c r="E352" s="200" t="s">
        <v>483</v>
      </c>
      <c r="F352" s="201" t="s">
        <v>484</v>
      </c>
      <c r="G352" s="202" t="s">
        <v>485</v>
      </c>
      <c r="H352" s="203">
        <v>1</v>
      </c>
      <c r="I352" s="204"/>
      <c r="J352" s="203">
        <f>ROUND(I352*H352,3)</f>
        <v>0</v>
      </c>
      <c r="K352" s="201" t="s">
        <v>1</v>
      </c>
      <c r="L352" s="37"/>
      <c r="M352" s="205" t="s">
        <v>1</v>
      </c>
      <c r="N352" s="206" t="s">
        <v>41</v>
      </c>
      <c r="O352" s="65"/>
      <c r="P352" s="207">
        <f>O352*H352</f>
        <v>0</v>
      </c>
      <c r="Q352" s="207">
        <v>0</v>
      </c>
      <c r="R352" s="207">
        <f>Q352*H352</f>
        <v>0</v>
      </c>
      <c r="S352" s="207">
        <v>0</v>
      </c>
      <c r="T352" s="208">
        <f>S352*H352</f>
        <v>0</v>
      </c>
      <c r="AR352" s="209" t="s">
        <v>182</v>
      </c>
      <c r="AT352" s="209" t="s">
        <v>142</v>
      </c>
      <c r="AU352" s="209" t="s">
        <v>117</v>
      </c>
      <c r="AY352" s="16" t="s">
        <v>139</v>
      </c>
      <c r="BE352" s="210">
        <f>IF(N352="základná",J352,0)</f>
        <v>0</v>
      </c>
      <c r="BF352" s="210">
        <f>IF(N352="znížená",J352,0)</f>
        <v>0</v>
      </c>
      <c r="BG352" s="210">
        <f>IF(N352="zákl. prenesená",J352,0)</f>
        <v>0</v>
      </c>
      <c r="BH352" s="210">
        <f>IF(N352="zníž. prenesená",J352,0)</f>
        <v>0</v>
      </c>
      <c r="BI352" s="210">
        <f>IF(N352="nulová",J352,0)</f>
        <v>0</v>
      </c>
      <c r="BJ352" s="16" t="s">
        <v>117</v>
      </c>
      <c r="BK352" s="211">
        <f>ROUND(I352*H352,3)</f>
        <v>0</v>
      </c>
      <c r="BL352" s="16" t="s">
        <v>182</v>
      </c>
      <c r="BM352" s="209" t="s">
        <v>486</v>
      </c>
    </row>
    <row r="353" spans="2:65" s="11" customFormat="1" ht="22.9" customHeight="1">
      <c r="B353" s="183"/>
      <c r="C353" s="184"/>
      <c r="D353" s="185" t="s">
        <v>74</v>
      </c>
      <c r="E353" s="197" t="s">
        <v>487</v>
      </c>
      <c r="F353" s="197" t="s">
        <v>488</v>
      </c>
      <c r="G353" s="184"/>
      <c r="H353" s="184"/>
      <c r="I353" s="187"/>
      <c r="J353" s="198">
        <f>BK353</f>
        <v>0</v>
      </c>
      <c r="K353" s="184"/>
      <c r="L353" s="189"/>
      <c r="M353" s="190"/>
      <c r="N353" s="191"/>
      <c r="O353" s="191"/>
      <c r="P353" s="192">
        <f>SUM(P354:P367)</f>
        <v>0</v>
      </c>
      <c r="Q353" s="191"/>
      <c r="R353" s="192">
        <f>SUM(R354:R367)</f>
        <v>0</v>
      </c>
      <c r="S353" s="191"/>
      <c r="T353" s="193">
        <f>SUM(T354:T367)</f>
        <v>0</v>
      </c>
      <c r="AR353" s="194" t="s">
        <v>117</v>
      </c>
      <c r="AT353" s="195" t="s">
        <v>74</v>
      </c>
      <c r="AU353" s="195" t="s">
        <v>80</v>
      </c>
      <c r="AY353" s="194" t="s">
        <v>139</v>
      </c>
      <c r="BK353" s="196">
        <f>SUM(BK354:BK367)</f>
        <v>0</v>
      </c>
    </row>
    <row r="354" spans="2:65" s="1" customFormat="1" ht="24" customHeight="1">
      <c r="B354" s="33"/>
      <c r="C354" s="199" t="s">
        <v>489</v>
      </c>
      <c r="D354" s="199" t="s">
        <v>142</v>
      </c>
      <c r="E354" s="200" t="s">
        <v>490</v>
      </c>
      <c r="F354" s="201" t="s">
        <v>491</v>
      </c>
      <c r="G354" s="202" t="s">
        <v>177</v>
      </c>
      <c r="H354" s="203">
        <v>12</v>
      </c>
      <c r="I354" s="204"/>
      <c r="J354" s="203">
        <f t="shared" ref="J354:J367" si="25">ROUND(I354*H354,3)</f>
        <v>0</v>
      </c>
      <c r="K354" s="201" t="s">
        <v>1</v>
      </c>
      <c r="L354" s="37"/>
      <c r="M354" s="205" t="s">
        <v>1</v>
      </c>
      <c r="N354" s="206" t="s">
        <v>41</v>
      </c>
      <c r="O354" s="65"/>
      <c r="P354" s="207">
        <f t="shared" ref="P354:P367" si="26">O354*H354</f>
        <v>0</v>
      </c>
      <c r="Q354" s="207">
        <v>0</v>
      </c>
      <c r="R354" s="207">
        <f t="shared" ref="R354:R367" si="27">Q354*H354</f>
        <v>0</v>
      </c>
      <c r="S354" s="207">
        <v>0</v>
      </c>
      <c r="T354" s="208">
        <f t="shared" ref="T354:T367" si="28">S354*H354</f>
        <v>0</v>
      </c>
      <c r="AR354" s="209" t="s">
        <v>182</v>
      </c>
      <c r="AT354" s="209" t="s">
        <v>142</v>
      </c>
      <c r="AU354" s="209" t="s">
        <v>117</v>
      </c>
      <c r="AY354" s="16" t="s">
        <v>139</v>
      </c>
      <c r="BE354" s="210">
        <f t="shared" ref="BE354:BE367" si="29">IF(N354="základná",J354,0)</f>
        <v>0</v>
      </c>
      <c r="BF354" s="210">
        <f t="shared" ref="BF354:BF367" si="30">IF(N354="znížená",J354,0)</f>
        <v>0</v>
      </c>
      <c r="BG354" s="210">
        <f t="shared" ref="BG354:BG367" si="31">IF(N354="zákl. prenesená",J354,0)</f>
        <v>0</v>
      </c>
      <c r="BH354" s="210">
        <f t="shared" ref="BH354:BH367" si="32">IF(N354="zníž. prenesená",J354,0)</f>
        <v>0</v>
      </c>
      <c r="BI354" s="210">
        <f t="shared" ref="BI354:BI367" si="33">IF(N354="nulová",J354,0)</f>
        <v>0</v>
      </c>
      <c r="BJ354" s="16" t="s">
        <v>117</v>
      </c>
      <c r="BK354" s="211">
        <f t="shared" ref="BK354:BK367" si="34">ROUND(I354*H354,3)</f>
        <v>0</v>
      </c>
      <c r="BL354" s="16" t="s">
        <v>182</v>
      </c>
      <c r="BM354" s="209" t="s">
        <v>492</v>
      </c>
    </row>
    <row r="355" spans="2:65" s="1" customFormat="1" ht="24" customHeight="1">
      <c r="B355" s="33"/>
      <c r="C355" s="199" t="s">
        <v>329</v>
      </c>
      <c r="D355" s="199" t="s">
        <v>142</v>
      </c>
      <c r="E355" s="200" t="s">
        <v>493</v>
      </c>
      <c r="F355" s="201" t="s">
        <v>494</v>
      </c>
      <c r="G355" s="202" t="s">
        <v>177</v>
      </c>
      <c r="H355" s="203">
        <v>8</v>
      </c>
      <c r="I355" s="204"/>
      <c r="J355" s="203">
        <f t="shared" si="25"/>
        <v>0</v>
      </c>
      <c r="K355" s="201" t="s">
        <v>1</v>
      </c>
      <c r="L355" s="37"/>
      <c r="M355" s="205" t="s">
        <v>1</v>
      </c>
      <c r="N355" s="206" t="s">
        <v>41</v>
      </c>
      <c r="O355" s="65"/>
      <c r="P355" s="207">
        <f t="shared" si="26"/>
        <v>0</v>
      </c>
      <c r="Q355" s="207">
        <v>0</v>
      </c>
      <c r="R355" s="207">
        <f t="shared" si="27"/>
        <v>0</v>
      </c>
      <c r="S355" s="207">
        <v>0</v>
      </c>
      <c r="T355" s="208">
        <f t="shared" si="28"/>
        <v>0</v>
      </c>
      <c r="AR355" s="209" t="s">
        <v>182</v>
      </c>
      <c r="AT355" s="209" t="s">
        <v>142</v>
      </c>
      <c r="AU355" s="209" t="s">
        <v>117</v>
      </c>
      <c r="AY355" s="16" t="s">
        <v>139</v>
      </c>
      <c r="BE355" s="210">
        <f t="shared" si="29"/>
        <v>0</v>
      </c>
      <c r="BF355" s="210">
        <f t="shared" si="30"/>
        <v>0</v>
      </c>
      <c r="BG355" s="210">
        <f t="shared" si="31"/>
        <v>0</v>
      </c>
      <c r="BH355" s="210">
        <f t="shared" si="32"/>
        <v>0</v>
      </c>
      <c r="BI355" s="210">
        <f t="shared" si="33"/>
        <v>0</v>
      </c>
      <c r="BJ355" s="16" t="s">
        <v>117</v>
      </c>
      <c r="BK355" s="211">
        <f t="shared" si="34"/>
        <v>0</v>
      </c>
      <c r="BL355" s="16" t="s">
        <v>182</v>
      </c>
      <c r="BM355" s="209" t="s">
        <v>495</v>
      </c>
    </row>
    <row r="356" spans="2:65" s="1" customFormat="1" ht="24" customHeight="1">
      <c r="B356" s="33"/>
      <c r="C356" s="245" t="s">
        <v>496</v>
      </c>
      <c r="D356" s="245" t="s">
        <v>179</v>
      </c>
      <c r="E356" s="246" t="s">
        <v>497</v>
      </c>
      <c r="F356" s="247" t="s">
        <v>498</v>
      </c>
      <c r="G356" s="248" t="s">
        <v>177</v>
      </c>
      <c r="H356" s="249">
        <v>3</v>
      </c>
      <c r="I356" s="250"/>
      <c r="J356" s="249">
        <f t="shared" si="25"/>
        <v>0</v>
      </c>
      <c r="K356" s="247" t="s">
        <v>1</v>
      </c>
      <c r="L356" s="251"/>
      <c r="M356" s="252" t="s">
        <v>1</v>
      </c>
      <c r="N356" s="253" t="s">
        <v>41</v>
      </c>
      <c r="O356" s="65"/>
      <c r="P356" s="207">
        <f t="shared" si="26"/>
        <v>0</v>
      </c>
      <c r="Q356" s="207">
        <v>0</v>
      </c>
      <c r="R356" s="207">
        <f t="shared" si="27"/>
        <v>0</v>
      </c>
      <c r="S356" s="207">
        <v>0</v>
      </c>
      <c r="T356" s="208">
        <f t="shared" si="28"/>
        <v>0</v>
      </c>
      <c r="AR356" s="209" t="s">
        <v>223</v>
      </c>
      <c r="AT356" s="209" t="s">
        <v>179</v>
      </c>
      <c r="AU356" s="209" t="s">
        <v>117</v>
      </c>
      <c r="AY356" s="16" t="s">
        <v>139</v>
      </c>
      <c r="BE356" s="210">
        <f t="shared" si="29"/>
        <v>0</v>
      </c>
      <c r="BF356" s="210">
        <f t="shared" si="30"/>
        <v>0</v>
      </c>
      <c r="BG356" s="210">
        <f t="shared" si="31"/>
        <v>0</v>
      </c>
      <c r="BH356" s="210">
        <f t="shared" si="32"/>
        <v>0</v>
      </c>
      <c r="BI356" s="210">
        <f t="shared" si="33"/>
        <v>0</v>
      </c>
      <c r="BJ356" s="16" t="s">
        <v>117</v>
      </c>
      <c r="BK356" s="211">
        <f t="shared" si="34"/>
        <v>0</v>
      </c>
      <c r="BL356" s="16" t="s">
        <v>182</v>
      </c>
      <c r="BM356" s="209" t="s">
        <v>499</v>
      </c>
    </row>
    <row r="357" spans="2:65" s="1" customFormat="1" ht="24" customHeight="1">
      <c r="B357" s="33"/>
      <c r="C357" s="245" t="s">
        <v>332</v>
      </c>
      <c r="D357" s="245" t="s">
        <v>179</v>
      </c>
      <c r="E357" s="246" t="s">
        <v>500</v>
      </c>
      <c r="F357" s="247" t="s">
        <v>501</v>
      </c>
      <c r="G357" s="248" t="s">
        <v>177</v>
      </c>
      <c r="H357" s="249">
        <v>4</v>
      </c>
      <c r="I357" s="250"/>
      <c r="J357" s="249">
        <f t="shared" si="25"/>
        <v>0</v>
      </c>
      <c r="K357" s="247" t="s">
        <v>1</v>
      </c>
      <c r="L357" s="251"/>
      <c r="M357" s="252" t="s">
        <v>1</v>
      </c>
      <c r="N357" s="253" t="s">
        <v>41</v>
      </c>
      <c r="O357" s="65"/>
      <c r="P357" s="207">
        <f t="shared" si="26"/>
        <v>0</v>
      </c>
      <c r="Q357" s="207">
        <v>0</v>
      </c>
      <c r="R357" s="207">
        <f t="shared" si="27"/>
        <v>0</v>
      </c>
      <c r="S357" s="207">
        <v>0</v>
      </c>
      <c r="T357" s="208">
        <f t="shared" si="28"/>
        <v>0</v>
      </c>
      <c r="AR357" s="209" t="s">
        <v>223</v>
      </c>
      <c r="AT357" s="209" t="s">
        <v>179</v>
      </c>
      <c r="AU357" s="209" t="s">
        <v>117</v>
      </c>
      <c r="AY357" s="16" t="s">
        <v>139</v>
      </c>
      <c r="BE357" s="210">
        <f t="shared" si="29"/>
        <v>0</v>
      </c>
      <c r="BF357" s="210">
        <f t="shared" si="30"/>
        <v>0</v>
      </c>
      <c r="BG357" s="210">
        <f t="shared" si="31"/>
        <v>0</v>
      </c>
      <c r="BH357" s="210">
        <f t="shared" si="32"/>
        <v>0</v>
      </c>
      <c r="BI357" s="210">
        <f t="shared" si="33"/>
        <v>0</v>
      </c>
      <c r="BJ357" s="16" t="s">
        <v>117</v>
      </c>
      <c r="BK357" s="211">
        <f t="shared" si="34"/>
        <v>0</v>
      </c>
      <c r="BL357" s="16" t="s">
        <v>182</v>
      </c>
      <c r="BM357" s="209" t="s">
        <v>502</v>
      </c>
    </row>
    <row r="358" spans="2:65" s="1" customFormat="1" ht="24" customHeight="1">
      <c r="B358" s="33"/>
      <c r="C358" s="245" t="s">
        <v>503</v>
      </c>
      <c r="D358" s="245" t="s">
        <v>179</v>
      </c>
      <c r="E358" s="246" t="s">
        <v>504</v>
      </c>
      <c r="F358" s="247" t="s">
        <v>505</v>
      </c>
      <c r="G358" s="248" t="s">
        <v>177</v>
      </c>
      <c r="H358" s="249">
        <v>1</v>
      </c>
      <c r="I358" s="250"/>
      <c r="J358" s="249">
        <f t="shared" si="25"/>
        <v>0</v>
      </c>
      <c r="K358" s="247" t="s">
        <v>1</v>
      </c>
      <c r="L358" s="251"/>
      <c r="M358" s="252" t="s">
        <v>1</v>
      </c>
      <c r="N358" s="253" t="s">
        <v>41</v>
      </c>
      <c r="O358" s="65"/>
      <c r="P358" s="207">
        <f t="shared" si="26"/>
        <v>0</v>
      </c>
      <c r="Q358" s="207">
        <v>0</v>
      </c>
      <c r="R358" s="207">
        <f t="shared" si="27"/>
        <v>0</v>
      </c>
      <c r="S358" s="207">
        <v>0</v>
      </c>
      <c r="T358" s="208">
        <f t="shared" si="28"/>
        <v>0</v>
      </c>
      <c r="AR358" s="209" t="s">
        <v>223</v>
      </c>
      <c r="AT358" s="209" t="s">
        <v>179</v>
      </c>
      <c r="AU358" s="209" t="s">
        <v>117</v>
      </c>
      <c r="AY358" s="16" t="s">
        <v>139</v>
      </c>
      <c r="BE358" s="210">
        <f t="shared" si="29"/>
        <v>0</v>
      </c>
      <c r="BF358" s="210">
        <f t="shared" si="30"/>
        <v>0</v>
      </c>
      <c r="BG358" s="210">
        <f t="shared" si="31"/>
        <v>0</v>
      </c>
      <c r="BH358" s="210">
        <f t="shared" si="32"/>
        <v>0</v>
      </c>
      <c r="BI358" s="210">
        <f t="shared" si="33"/>
        <v>0</v>
      </c>
      <c r="BJ358" s="16" t="s">
        <v>117</v>
      </c>
      <c r="BK358" s="211">
        <f t="shared" si="34"/>
        <v>0</v>
      </c>
      <c r="BL358" s="16" t="s">
        <v>182</v>
      </c>
      <c r="BM358" s="209" t="s">
        <v>506</v>
      </c>
    </row>
    <row r="359" spans="2:65" s="1" customFormat="1" ht="24" customHeight="1">
      <c r="B359" s="33"/>
      <c r="C359" s="199" t="s">
        <v>336</v>
      </c>
      <c r="D359" s="199" t="s">
        <v>142</v>
      </c>
      <c r="E359" s="200" t="s">
        <v>507</v>
      </c>
      <c r="F359" s="201" t="s">
        <v>508</v>
      </c>
      <c r="G359" s="202" t="s">
        <v>177</v>
      </c>
      <c r="H359" s="203">
        <v>12</v>
      </c>
      <c r="I359" s="204"/>
      <c r="J359" s="203">
        <f t="shared" si="25"/>
        <v>0</v>
      </c>
      <c r="K359" s="201" t="s">
        <v>1</v>
      </c>
      <c r="L359" s="37"/>
      <c r="M359" s="205" t="s">
        <v>1</v>
      </c>
      <c r="N359" s="206" t="s">
        <v>41</v>
      </c>
      <c r="O359" s="65"/>
      <c r="P359" s="207">
        <f t="shared" si="26"/>
        <v>0</v>
      </c>
      <c r="Q359" s="207">
        <v>0</v>
      </c>
      <c r="R359" s="207">
        <f t="shared" si="27"/>
        <v>0</v>
      </c>
      <c r="S359" s="207">
        <v>0</v>
      </c>
      <c r="T359" s="208">
        <f t="shared" si="28"/>
        <v>0</v>
      </c>
      <c r="AR359" s="209" t="s">
        <v>182</v>
      </c>
      <c r="AT359" s="209" t="s">
        <v>142</v>
      </c>
      <c r="AU359" s="209" t="s">
        <v>117</v>
      </c>
      <c r="AY359" s="16" t="s">
        <v>139</v>
      </c>
      <c r="BE359" s="210">
        <f t="shared" si="29"/>
        <v>0</v>
      </c>
      <c r="BF359" s="210">
        <f t="shared" si="30"/>
        <v>0</v>
      </c>
      <c r="BG359" s="210">
        <f t="shared" si="31"/>
        <v>0</v>
      </c>
      <c r="BH359" s="210">
        <f t="shared" si="32"/>
        <v>0</v>
      </c>
      <c r="BI359" s="210">
        <f t="shared" si="33"/>
        <v>0</v>
      </c>
      <c r="BJ359" s="16" t="s">
        <v>117</v>
      </c>
      <c r="BK359" s="211">
        <f t="shared" si="34"/>
        <v>0</v>
      </c>
      <c r="BL359" s="16" t="s">
        <v>182</v>
      </c>
      <c r="BM359" s="209" t="s">
        <v>509</v>
      </c>
    </row>
    <row r="360" spans="2:65" s="1" customFormat="1" ht="24" customHeight="1">
      <c r="B360" s="33"/>
      <c r="C360" s="199" t="s">
        <v>510</v>
      </c>
      <c r="D360" s="199" t="s">
        <v>142</v>
      </c>
      <c r="E360" s="200" t="s">
        <v>511</v>
      </c>
      <c r="F360" s="201" t="s">
        <v>512</v>
      </c>
      <c r="G360" s="202" t="s">
        <v>177</v>
      </c>
      <c r="H360" s="203">
        <v>2</v>
      </c>
      <c r="I360" s="204"/>
      <c r="J360" s="203">
        <f t="shared" si="25"/>
        <v>0</v>
      </c>
      <c r="K360" s="201" t="s">
        <v>1</v>
      </c>
      <c r="L360" s="37"/>
      <c r="M360" s="205" t="s">
        <v>1</v>
      </c>
      <c r="N360" s="206" t="s">
        <v>41</v>
      </c>
      <c r="O360" s="65"/>
      <c r="P360" s="207">
        <f t="shared" si="26"/>
        <v>0</v>
      </c>
      <c r="Q360" s="207">
        <v>0</v>
      </c>
      <c r="R360" s="207">
        <f t="shared" si="27"/>
        <v>0</v>
      </c>
      <c r="S360" s="207">
        <v>0</v>
      </c>
      <c r="T360" s="208">
        <f t="shared" si="28"/>
        <v>0</v>
      </c>
      <c r="AR360" s="209" t="s">
        <v>182</v>
      </c>
      <c r="AT360" s="209" t="s">
        <v>142</v>
      </c>
      <c r="AU360" s="209" t="s">
        <v>117</v>
      </c>
      <c r="AY360" s="16" t="s">
        <v>139</v>
      </c>
      <c r="BE360" s="210">
        <f t="shared" si="29"/>
        <v>0</v>
      </c>
      <c r="BF360" s="210">
        <f t="shared" si="30"/>
        <v>0</v>
      </c>
      <c r="BG360" s="210">
        <f t="shared" si="31"/>
        <v>0</v>
      </c>
      <c r="BH360" s="210">
        <f t="shared" si="32"/>
        <v>0</v>
      </c>
      <c r="BI360" s="210">
        <f t="shared" si="33"/>
        <v>0</v>
      </c>
      <c r="BJ360" s="16" t="s">
        <v>117</v>
      </c>
      <c r="BK360" s="211">
        <f t="shared" si="34"/>
        <v>0</v>
      </c>
      <c r="BL360" s="16" t="s">
        <v>182</v>
      </c>
      <c r="BM360" s="209" t="s">
        <v>513</v>
      </c>
    </row>
    <row r="361" spans="2:65" s="1" customFormat="1" ht="16.5" customHeight="1">
      <c r="B361" s="33"/>
      <c r="C361" s="199" t="s">
        <v>339</v>
      </c>
      <c r="D361" s="199" t="s">
        <v>142</v>
      </c>
      <c r="E361" s="200" t="s">
        <v>514</v>
      </c>
      <c r="F361" s="201" t="s">
        <v>515</v>
      </c>
      <c r="G361" s="202" t="s">
        <v>177</v>
      </c>
      <c r="H361" s="203">
        <v>20</v>
      </c>
      <c r="I361" s="204"/>
      <c r="J361" s="203">
        <f t="shared" si="25"/>
        <v>0</v>
      </c>
      <c r="K361" s="201" t="s">
        <v>1</v>
      </c>
      <c r="L361" s="37"/>
      <c r="M361" s="205" t="s">
        <v>1</v>
      </c>
      <c r="N361" s="206" t="s">
        <v>41</v>
      </c>
      <c r="O361" s="65"/>
      <c r="P361" s="207">
        <f t="shared" si="26"/>
        <v>0</v>
      </c>
      <c r="Q361" s="207">
        <v>0</v>
      </c>
      <c r="R361" s="207">
        <f t="shared" si="27"/>
        <v>0</v>
      </c>
      <c r="S361" s="207">
        <v>0</v>
      </c>
      <c r="T361" s="208">
        <f t="shared" si="28"/>
        <v>0</v>
      </c>
      <c r="AR361" s="209" t="s">
        <v>182</v>
      </c>
      <c r="AT361" s="209" t="s">
        <v>142</v>
      </c>
      <c r="AU361" s="209" t="s">
        <v>117</v>
      </c>
      <c r="AY361" s="16" t="s">
        <v>139</v>
      </c>
      <c r="BE361" s="210">
        <f t="shared" si="29"/>
        <v>0</v>
      </c>
      <c r="BF361" s="210">
        <f t="shared" si="30"/>
        <v>0</v>
      </c>
      <c r="BG361" s="210">
        <f t="shared" si="31"/>
        <v>0</v>
      </c>
      <c r="BH361" s="210">
        <f t="shared" si="32"/>
        <v>0</v>
      </c>
      <c r="BI361" s="210">
        <f t="shared" si="33"/>
        <v>0</v>
      </c>
      <c r="BJ361" s="16" t="s">
        <v>117</v>
      </c>
      <c r="BK361" s="211">
        <f t="shared" si="34"/>
        <v>0</v>
      </c>
      <c r="BL361" s="16" t="s">
        <v>182</v>
      </c>
      <c r="BM361" s="209" t="s">
        <v>516</v>
      </c>
    </row>
    <row r="362" spans="2:65" s="1" customFormat="1" ht="16.5" customHeight="1">
      <c r="B362" s="33"/>
      <c r="C362" s="245" t="s">
        <v>517</v>
      </c>
      <c r="D362" s="245" t="s">
        <v>179</v>
      </c>
      <c r="E362" s="246" t="s">
        <v>518</v>
      </c>
      <c r="F362" s="247" t="s">
        <v>519</v>
      </c>
      <c r="G362" s="248" t="s">
        <v>177</v>
      </c>
      <c r="H362" s="249">
        <v>20</v>
      </c>
      <c r="I362" s="250"/>
      <c r="J362" s="249">
        <f t="shared" si="25"/>
        <v>0</v>
      </c>
      <c r="K362" s="247" t="s">
        <v>1</v>
      </c>
      <c r="L362" s="251"/>
      <c r="M362" s="252" t="s">
        <v>1</v>
      </c>
      <c r="N362" s="253" t="s">
        <v>41</v>
      </c>
      <c r="O362" s="65"/>
      <c r="P362" s="207">
        <f t="shared" si="26"/>
        <v>0</v>
      </c>
      <c r="Q362" s="207">
        <v>0</v>
      </c>
      <c r="R362" s="207">
        <f t="shared" si="27"/>
        <v>0</v>
      </c>
      <c r="S362" s="207">
        <v>0</v>
      </c>
      <c r="T362" s="208">
        <f t="shared" si="28"/>
        <v>0</v>
      </c>
      <c r="AR362" s="209" t="s">
        <v>223</v>
      </c>
      <c r="AT362" s="209" t="s">
        <v>179</v>
      </c>
      <c r="AU362" s="209" t="s">
        <v>117</v>
      </c>
      <c r="AY362" s="16" t="s">
        <v>139</v>
      </c>
      <c r="BE362" s="210">
        <f t="shared" si="29"/>
        <v>0</v>
      </c>
      <c r="BF362" s="210">
        <f t="shared" si="30"/>
        <v>0</v>
      </c>
      <c r="BG362" s="210">
        <f t="shared" si="31"/>
        <v>0</v>
      </c>
      <c r="BH362" s="210">
        <f t="shared" si="32"/>
        <v>0</v>
      </c>
      <c r="BI362" s="210">
        <f t="shared" si="33"/>
        <v>0</v>
      </c>
      <c r="BJ362" s="16" t="s">
        <v>117</v>
      </c>
      <c r="BK362" s="211">
        <f t="shared" si="34"/>
        <v>0</v>
      </c>
      <c r="BL362" s="16" t="s">
        <v>182</v>
      </c>
      <c r="BM362" s="209" t="s">
        <v>520</v>
      </c>
    </row>
    <row r="363" spans="2:65" s="1" customFormat="1" ht="16.5" customHeight="1">
      <c r="B363" s="33"/>
      <c r="C363" s="199" t="s">
        <v>344</v>
      </c>
      <c r="D363" s="199" t="s">
        <v>142</v>
      </c>
      <c r="E363" s="200" t="s">
        <v>521</v>
      </c>
      <c r="F363" s="201" t="s">
        <v>522</v>
      </c>
      <c r="G363" s="202" t="s">
        <v>177</v>
      </c>
      <c r="H363" s="203">
        <v>3</v>
      </c>
      <c r="I363" s="204"/>
      <c r="J363" s="203">
        <f t="shared" si="25"/>
        <v>0</v>
      </c>
      <c r="K363" s="201" t="s">
        <v>1</v>
      </c>
      <c r="L363" s="37"/>
      <c r="M363" s="205" t="s">
        <v>1</v>
      </c>
      <c r="N363" s="206" t="s">
        <v>41</v>
      </c>
      <c r="O363" s="65"/>
      <c r="P363" s="207">
        <f t="shared" si="26"/>
        <v>0</v>
      </c>
      <c r="Q363" s="207">
        <v>0</v>
      </c>
      <c r="R363" s="207">
        <f t="shared" si="27"/>
        <v>0</v>
      </c>
      <c r="S363" s="207">
        <v>0</v>
      </c>
      <c r="T363" s="208">
        <f t="shared" si="28"/>
        <v>0</v>
      </c>
      <c r="AR363" s="209" t="s">
        <v>182</v>
      </c>
      <c r="AT363" s="209" t="s">
        <v>142</v>
      </c>
      <c r="AU363" s="209" t="s">
        <v>117</v>
      </c>
      <c r="AY363" s="16" t="s">
        <v>139</v>
      </c>
      <c r="BE363" s="210">
        <f t="shared" si="29"/>
        <v>0</v>
      </c>
      <c r="BF363" s="210">
        <f t="shared" si="30"/>
        <v>0</v>
      </c>
      <c r="BG363" s="210">
        <f t="shared" si="31"/>
        <v>0</v>
      </c>
      <c r="BH363" s="210">
        <f t="shared" si="32"/>
        <v>0</v>
      </c>
      <c r="BI363" s="210">
        <f t="shared" si="33"/>
        <v>0</v>
      </c>
      <c r="BJ363" s="16" t="s">
        <v>117</v>
      </c>
      <c r="BK363" s="211">
        <f t="shared" si="34"/>
        <v>0</v>
      </c>
      <c r="BL363" s="16" t="s">
        <v>182</v>
      </c>
      <c r="BM363" s="209" t="s">
        <v>523</v>
      </c>
    </row>
    <row r="364" spans="2:65" s="1" customFormat="1" ht="16.5" customHeight="1">
      <c r="B364" s="33"/>
      <c r="C364" s="245" t="s">
        <v>524</v>
      </c>
      <c r="D364" s="245" t="s">
        <v>179</v>
      </c>
      <c r="E364" s="246" t="s">
        <v>525</v>
      </c>
      <c r="F364" s="247" t="s">
        <v>526</v>
      </c>
      <c r="G364" s="248" t="s">
        <v>177</v>
      </c>
      <c r="H364" s="249">
        <v>3</v>
      </c>
      <c r="I364" s="250"/>
      <c r="J364" s="249">
        <f t="shared" si="25"/>
        <v>0</v>
      </c>
      <c r="K364" s="247" t="s">
        <v>1</v>
      </c>
      <c r="L364" s="251"/>
      <c r="M364" s="252" t="s">
        <v>1</v>
      </c>
      <c r="N364" s="253" t="s">
        <v>41</v>
      </c>
      <c r="O364" s="65"/>
      <c r="P364" s="207">
        <f t="shared" si="26"/>
        <v>0</v>
      </c>
      <c r="Q364" s="207">
        <v>0</v>
      </c>
      <c r="R364" s="207">
        <f t="shared" si="27"/>
        <v>0</v>
      </c>
      <c r="S364" s="207">
        <v>0</v>
      </c>
      <c r="T364" s="208">
        <f t="shared" si="28"/>
        <v>0</v>
      </c>
      <c r="AR364" s="209" t="s">
        <v>223</v>
      </c>
      <c r="AT364" s="209" t="s">
        <v>179</v>
      </c>
      <c r="AU364" s="209" t="s">
        <v>117</v>
      </c>
      <c r="AY364" s="16" t="s">
        <v>139</v>
      </c>
      <c r="BE364" s="210">
        <f t="shared" si="29"/>
        <v>0</v>
      </c>
      <c r="BF364" s="210">
        <f t="shared" si="30"/>
        <v>0</v>
      </c>
      <c r="BG364" s="210">
        <f t="shared" si="31"/>
        <v>0</v>
      </c>
      <c r="BH364" s="210">
        <f t="shared" si="32"/>
        <v>0</v>
      </c>
      <c r="BI364" s="210">
        <f t="shared" si="33"/>
        <v>0</v>
      </c>
      <c r="BJ364" s="16" t="s">
        <v>117</v>
      </c>
      <c r="BK364" s="211">
        <f t="shared" si="34"/>
        <v>0</v>
      </c>
      <c r="BL364" s="16" t="s">
        <v>182</v>
      </c>
      <c r="BM364" s="209" t="s">
        <v>527</v>
      </c>
    </row>
    <row r="365" spans="2:65" s="1" customFormat="1" ht="24" customHeight="1">
      <c r="B365" s="33"/>
      <c r="C365" s="199" t="s">
        <v>347</v>
      </c>
      <c r="D365" s="199" t="s">
        <v>142</v>
      </c>
      <c r="E365" s="200" t="s">
        <v>528</v>
      </c>
      <c r="F365" s="201" t="s">
        <v>529</v>
      </c>
      <c r="G365" s="202" t="s">
        <v>177</v>
      </c>
      <c r="H365" s="203">
        <v>1</v>
      </c>
      <c r="I365" s="204"/>
      <c r="J365" s="203">
        <f t="shared" si="25"/>
        <v>0</v>
      </c>
      <c r="K365" s="201" t="s">
        <v>1</v>
      </c>
      <c r="L365" s="37"/>
      <c r="M365" s="205" t="s">
        <v>1</v>
      </c>
      <c r="N365" s="206" t="s">
        <v>41</v>
      </c>
      <c r="O365" s="65"/>
      <c r="P365" s="207">
        <f t="shared" si="26"/>
        <v>0</v>
      </c>
      <c r="Q365" s="207">
        <v>0</v>
      </c>
      <c r="R365" s="207">
        <f t="shared" si="27"/>
        <v>0</v>
      </c>
      <c r="S365" s="207">
        <v>0</v>
      </c>
      <c r="T365" s="208">
        <f t="shared" si="28"/>
        <v>0</v>
      </c>
      <c r="AR365" s="209" t="s">
        <v>182</v>
      </c>
      <c r="AT365" s="209" t="s">
        <v>142</v>
      </c>
      <c r="AU365" s="209" t="s">
        <v>117</v>
      </c>
      <c r="AY365" s="16" t="s">
        <v>139</v>
      </c>
      <c r="BE365" s="210">
        <f t="shared" si="29"/>
        <v>0</v>
      </c>
      <c r="BF365" s="210">
        <f t="shared" si="30"/>
        <v>0</v>
      </c>
      <c r="BG365" s="210">
        <f t="shared" si="31"/>
        <v>0</v>
      </c>
      <c r="BH365" s="210">
        <f t="shared" si="32"/>
        <v>0</v>
      </c>
      <c r="BI365" s="210">
        <f t="shared" si="33"/>
        <v>0</v>
      </c>
      <c r="BJ365" s="16" t="s">
        <v>117</v>
      </c>
      <c r="BK365" s="211">
        <f t="shared" si="34"/>
        <v>0</v>
      </c>
      <c r="BL365" s="16" t="s">
        <v>182</v>
      </c>
      <c r="BM365" s="209" t="s">
        <v>530</v>
      </c>
    </row>
    <row r="366" spans="2:65" s="1" customFormat="1" ht="36" customHeight="1">
      <c r="B366" s="33"/>
      <c r="C366" s="199" t="s">
        <v>531</v>
      </c>
      <c r="D366" s="199" t="s">
        <v>142</v>
      </c>
      <c r="E366" s="200" t="s">
        <v>532</v>
      </c>
      <c r="F366" s="201" t="s">
        <v>533</v>
      </c>
      <c r="G366" s="202" t="s">
        <v>222</v>
      </c>
      <c r="H366" s="203">
        <v>1</v>
      </c>
      <c r="I366" s="204"/>
      <c r="J366" s="203">
        <f t="shared" si="25"/>
        <v>0</v>
      </c>
      <c r="K366" s="201" t="s">
        <v>1</v>
      </c>
      <c r="L366" s="37"/>
      <c r="M366" s="205" t="s">
        <v>1</v>
      </c>
      <c r="N366" s="206" t="s">
        <v>41</v>
      </c>
      <c r="O366" s="65"/>
      <c r="P366" s="207">
        <f t="shared" si="26"/>
        <v>0</v>
      </c>
      <c r="Q366" s="207">
        <v>0</v>
      </c>
      <c r="R366" s="207">
        <f t="shared" si="27"/>
        <v>0</v>
      </c>
      <c r="S366" s="207">
        <v>0</v>
      </c>
      <c r="T366" s="208">
        <f t="shared" si="28"/>
        <v>0</v>
      </c>
      <c r="AR366" s="209" t="s">
        <v>182</v>
      </c>
      <c r="AT366" s="209" t="s">
        <v>142</v>
      </c>
      <c r="AU366" s="209" t="s">
        <v>117</v>
      </c>
      <c r="AY366" s="16" t="s">
        <v>139</v>
      </c>
      <c r="BE366" s="210">
        <f t="shared" si="29"/>
        <v>0</v>
      </c>
      <c r="BF366" s="210">
        <f t="shared" si="30"/>
        <v>0</v>
      </c>
      <c r="BG366" s="210">
        <f t="shared" si="31"/>
        <v>0</v>
      </c>
      <c r="BH366" s="210">
        <f t="shared" si="32"/>
        <v>0</v>
      </c>
      <c r="BI366" s="210">
        <f t="shared" si="33"/>
        <v>0</v>
      </c>
      <c r="BJ366" s="16" t="s">
        <v>117</v>
      </c>
      <c r="BK366" s="211">
        <f t="shared" si="34"/>
        <v>0</v>
      </c>
      <c r="BL366" s="16" t="s">
        <v>182</v>
      </c>
      <c r="BM366" s="209" t="s">
        <v>534</v>
      </c>
    </row>
    <row r="367" spans="2:65" s="1" customFormat="1" ht="24" customHeight="1">
      <c r="B367" s="33"/>
      <c r="C367" s="199" t="s">
        <v>352</v>
      </c>
      <c r="D367" s="199" t="s">
        <v>142</v>
      </c>
      <c r="E367" s="200" t="s">
        <v>535</v>
      </c>
      <c r="F367" s="201" t="s">
        <v>536</v>
      </c>
      <c r="G367" s="202" t="s">
        <v>222</v>
      </c>
      <c r="H367" s="203">
        <v>1</v>
      </c>
      <c r="I367" s="204"/>
      <c r="J367" s="203">
        <f t="shared" si="25"/>
        <v>0</v>
      </c>
      <c r="K367" s="201" t="s">
        <v>1</v>
      </c>
      <c r="L367" s="37"/>
      <c r="M367" s="205" t="s">
        <v>1</v>
      </c>
      <c r="N367" s="206" t="s">
        <v>41</v>
      </c>
      <c r="O367" s="65"/>
      <c r="P367" s="207">
        <f t="shared" si="26"/>
        <v>0</v>
      </c>
      <c r="Q367" s="207">
        <v>0</v>
      </c>
      <c r="R367" s="207">
        <f t="shared" si="27"/>
        <v>0</v>
      </c>
      <c r="S367" s="207">
        <v>0</v>
      </c>
      <c r="T367" s="208">
        <f t="shared" si="28"/>
        <v>0</v>
      </c>
      <c r="AR367" s="209" t="s">
        <v>182</v>
      </c>
      <c r="AT367" s="209" t="s">
        <v>142</v>
      </c>
      <c r="AU367" s="209" t="s">
        <v>117</v>
      </c>
      <c r="AY367" s="16" t="s">
        <v>139</v>
      </c>
      <c r="BE367" s="210">
        <f t="shared" si="29"/>
        <v>0</v>
      </c>
      <c r="BF367" s="210">
        <f t="shared" si="30"/>
        <v>0</v>
      </c>
      <c r="BG367" s="210">
        <f t="shared" si="31"/>
        <v>0</v>
      </c>
      <c r="BH367" s="210">
        <f t="shared" si="32"/>
        <v>0</v>
      </c>
      <c r="BI367" s="210">
        <f t="shared" si="33"/>
        <v>0</v>
      </c>
      <c r="BJ367" s="16" t="s">
        <v>117</v>
      </c>
      <c r="BK367" s="211">
        <f t="shared" si="34"/>
        <v>0</v>
      </c>
      <c r="BL367" s="16" t="s">
        <v>182</v>
      </c>
      <c r="BM367" s="209" t="s">
        <v>537</v>
      </c>
    </row>
    <row r="368" spans="2:65" s="11" customFormat="1" ht="22.9" customHeight="1">
      <c r="B368" s="183"/>
      <c r="C368" s="184"/>
      <c r="D368" s="185" t="s">
        <v>74</v>
      </c>
      <c r="E368" s="197" t="s">
        <v>538</v>
      </c>
      <c r="F368" s="197" t="s">
        <v>539</v>
      </c>
      <c r="G368" s="184"/>
      <c r="H368" s="184"/>
      <c r="I368" s="187"/>
      <c r="J368" s="198">
        <f>BK368</f>
        <v>0</v>
      </c>
      <c r="K368" s="184"/>
      <c r="L368" s="189"/>
      <c r="M368" s="190"/>
      <c r="N368" s="191"/>
      <c r="O368" s="191"/>
      <c r="P368" s="192">
        <f>SUM(P369:P395)</f>
        <v>0</v>
      </c>
      <c r="Q368" s="191"/>
      <c r="R368" s="192">
        <f>SUM(R369:R395)</f>
        <v>0</v>
      </c>
      <c r="S368" s="191"/>
      <c r="T368" s="193">
        <f>SUM(T369:T395)</f>
        <v>0</v>
      </c>
      <c r="AR368" s="194" t="s">
        <v>117</v>
      </c>
      <c r="AT368" s="195" t="s">
        <v>74</v>
      </c>
      <c r="AU368" s="195" t="s">
        <v>80</v>
      </c>
      <c r="AY368" s="194" t="s">
        <v>139</v>
      </c>
      <c r="BK368" s="196">
        <f>SUM(BK369:BK395)</f>
        <v>0</v>
      </c>
    </row>
    <row r="369" spans="2:65" s="1" customFormat="1" ht="16.5" customHeight="1">
      <c r="B369" s="33"/>
      <c r="C369" s="199" t="s">
        <v>540</v>
      </c>
      <c r="D369" s="199" t="s">
        <v>142</v>
      </c>
      <c r="E369" s="200" t="s">
        <v>541</v>
      </c>
      <c r="F369" s="201" t="s">
        <v>542</v>
      </c>
      <c r="G369" s="202" t="s">
        <v>163</v>
      </c>
      <c r="H369" s="203">
        <v>18.899999999999999</v>
      </c>
      <c r="I369" s="204"/>
      <c r="J369" s="203">
        <f>ROUND(I369*H369,3)</f>
        <v>0</v>
      </c>
      <c r="K369" s="201" t="s">
        <v>1</v>
      </c>
      <c r="L369" s="37"/>
      <c r="M369" s="205" t="s">
        <v>1</v>
      </c>
      <c r="N369" s="206" t="s">
        <v>41</v>
      </c>
      <c r="O369" s="65"/>
      <c r="P369" s="207">
        <f>O369*H369</f>
        <v>0</v>
      </c>
      <c r="Q369" s="207">
        <v>0</v>
      </c>
      <c r="R369" s="207">
        <f>Q369*H369</f>
        <v>0</v>
      </c>
      <c r="S369" s="207">
        <v>0</v>
      </c>
      <c r="T369" s="208">
        <f>S369*H369</f>
        <v>0</v>
      </c>
      <c r="AR369" s="209" t="s">
        <v>182</v>
      </c>
      <c r="AT369" s="209" t="s">
        <v>142</v>
      </c>
      <c r="AU369" s="209" t="s">
        <v>117</v>
      </c>
      <c r="AY369" s="16" t="s">
        <v>139</v>
      </c>
      <c r="BE369" s="210">
        <f>IF(N369="základná",J369,0)</f>
        <v>0</v>
      </c>
      <c r="BF369" s="210">
        <f>IF(N369="znížená",J369,0)</f>
        <v>0</v>
      </c>
      <c r="BG369" s="210">
        <f>IF(N369="zákl. prenesená",J369,0)</f>
        <v>0</v>
      </c>
      <c r="BH369" s="210">
        <f>IF(N369="zníž. prenesená",J369,0)</f>
        <v>0</v>
      </c>
      <c r="BI369" s="210">
        <f>IF(N369="nulová",J369,0)</f>
        <v>0</v>
      </c>
      <c r="BJ369" s="16" t="s">
        <v>117</v>
      </c>
      <c r="BK369" s="211">
        <f>ROUND(I369*H369,3)</f>
        <v>0</v>
      </c>
      <c r="BL369" s="16" t="s">
        <v>182</v>
      </c>
      <c r="BM369" s="209" t="s">
        <v>543</v>
      </c>
    </row>
    <row r="370" spans="2:65" s="12" customFormat="1">
      <c r="B370" s="212"/>
      <c r="C370" s="213"/>
      <c r="D370" s="214" t="s">
        <v>147</v>
      </c>
      <c r="E370" s="215" t="s">
        <v>1</v>
      </c>
      <c r="F370" s="216" t="s">
        <v>544</v>
      </c>
      <c r="G370" s="213"/>
      <c r="H370" s="217">
        <v>18.899999999999999</v>
      </c>
      <c r="I370" s="218"/>
      <c r="J370" s="213"/>
      <c r="K370" s="213"/>
      <c r="L370" s="219"/>
      <c r="M370" s="220"/>
      <c r="N370" s="221"/>
      <c r="O370" s="221"/>
      <c r="P370" s="221"/>
      <c r="Q370" s="221"/>
      <c r="R370" s="221"/>
      <c r="S370" s="221"/>
      <c r="T370" s="222"/>
      <c r="AT370" s="223" t="s">
        <v>147</v>
      </c>
      <c r="AU370" s="223" t="s">
        <v>117</v>
      </c>
      <c r="AV370" s="12" t="s">
        <v>117</v>
      </c>
      <c r="AW370" s="12" t="s">
        <v>30</v>
      </c>
      <c r="AX370" s="12" t="s">
        <v>75</v>
      </c>
      <c r="AY370" s="223" t="s">
        <v>139</v>
      </c>
    </row>
    <row r="371" spans="2:65" s="13" customFormat="1">
      <c r="B371" s="224"/>
      <c r="C371" s="225"/>
      <c r="D371" s="214" t="s">
        <v>147</v>
      </c>
      <c r="E371" s="226" t="s">
        <v>1</v>
      </c>
      <c r="F371" s="227" t="s">
        <v>149</v>
      </c>
      <c r="G371" s="225"/>
      <c r="H371" s="228">
        <v>18.899999999999999</v>
      </c>
      <c r="I371" s="229"/>
      <c r="J371" s="225"/>
      <c r="K371" s="225"/>
      <c r="L371" s="230"/>
      <c r="M371" s="231"/>
      <c r="N371" s="232"/>
      <c r="O371" s="232"/>
      <c r="P371" s="232"/>
      <c r="Q371" s="232"/>
      <c r="R371" s="232"/>
      <c r="S371" s="232"/>
      <c r="T371" s="233"/>
      <c r="AT371" s="234" t="s">
        <v>147</v>
      </c>
      <c r="AU371" s="234" t="s">
        <v>117</v>
      </c>
      <c r="AV371" s="13" t="s">
        <v>146</v>
      </c>
      <c r="AW371" s="13" t="s">
        <v>30</v>
      </c>
      <c r="AX371" s="13" t="s">
        <v>80</v>
      </c>
      <c r="AY371" s="234" t="s">
        <v>139</v>
      </c>
    </row>
    <row r="372" spans="2:65" s="1" customFormat="1" ht="16.5" customHeight="1">
      <c r="B372" s="33"/>
      <c r="C372" s="199" t="s">
        <v>355</v>
      </c>
      <c r="D372" s="199" t="s">
        <v>142</v>
      </c>
      <c r="E372" s="200" t="s">
        <v>545</v>
      </c>
      <c r="F372" s="201" t="s">
        <v>546</v>
      </c>
      <c r="G372" s="202" t="s">
        <v>163</v>
      </c>
      <c r="H372" s="203">
        <v>3.78</v>
      </c>
      <c r="I372" s="204"/>
      <c r="J372" s="203">
        <f>ROUND(I372*H372,3)</f>
        <v>0</v>
      </c>
      <c r="K372" s="201" t="s">
        <v>1</v>
      </c>
      <c r="L372" s="37"/>
      <c r="M372" s="205" t="s">
        <v>1</v>
      </c>
      <c r="N372" s="206" t="s">
        <v>41</v>
      </c>
      <c r="O372" s="65"/>
      <c r="P372" s="207">
        <f>O372*H372</f>
        <v>0</v>
      </c>
      <c r="Q372" s="207">
        <v>0</v>
      </c>
      <c r="R372" s="207">
        <f>Q372*H372</f>
        <v>0</v>
      </c>
      <c r="S372" s="207">
        <v>0</v>
      </c>
      <c r="T372" s="208">
        <f>S372*H372</f>
        <v>0</v>
      </c>
      <c r="AR372" s="209" t="s">
        <v>182</v>
      </c>
      <c r="AT372" s="209" t="s">
        <v>142</v>
      </c>
      <c r="AU372" s="209" t="s">
        <v>117</v>
      </c>
      <c r="AY372" s="16" t="s">
        <v>139</v>
      </c>
      <c r="BE372" s="210">
        <f>IF(N372="základná",J372,0)</f>
        <v>0</v>
      </c>
      <c r="BF372" s="210">
        <f>IF(N372="znížená",J372,0)</f>
        <v>0</v>
      </c>
      <c r="BG372" s="210">
        <f>IF(N372="zákl. prenesená",J372,0)</f>
        <v>0</v>
      </c>
      <c r="BH372" s="210">
        <f>IF(N372="zníž. prenesená",J372,0)</f>
        <v>0</v>
      </c>
      <c r="BI372" s="210">
        <f>IF(N372="nulová",J372,0)</f>
        <v>0</v>
      </c>
      <c r="BJ372" s="16" t="s">
        <v>117</v>
      </c>
      <c r="BK372" s="211">
        <f>ROUND(I372*H372,3)</f>
        <v>0</v>
      </c>
      <c r="BL372" s="16" t="s">
        <v>182</v>
      </c>
      <c r="BM372" s="209" t="s">
        <v>547</v>
      </c>
    </row>
    <row r="373" spans="2:65" s="12" customFormat="1">
      <c r="B373" s="212"/>
      <c r="C373" s="213"/>
      <c r="D373" s="214" t="s">
        <v>147</v>
      </c>
      <c r="E373" s="215" t="s">
        <v>1</v>
      </c>
      <c r="F373" s="216" t="s">
        <v>548</v>
      </c>
      <c r="G373" s="213"/>
      <c r="H373" s="217">
        <v>3.78</v>
      </c>
      <c r="I373" s="218"/>
      <c r="J373" s="213"/>
      <c r="K373" s="213"/>
      <c r="L373" s="219"/>
      <c r="M373" s="220"/>
      <c r="N373" s="221"/>
      <c r="O373" s="221"/>
      <c r="P373" s="221"/>
      <c r="Q373" s="221"/>
      <c r="R373" s="221"/>
      <c r="S373" s="221"/>
      <c r="T373" s="222"/>
      <c r="AT373" s="223" t="s">
        <v>147</v>
      </c>
      <c r="AU373" s="223" t="s">
        <v>117</v>
      </c>
      <c r="AV373" s="12" t="s">
        <v>117</v>
      </c>
      <c r="AW373" s="12" t="s">
        <v>30</v>
      </c>
      <c r="AX373" s="12" t="s">
        <v>75</v>
      </c>
      <c r="AY373" s="223" t="s">
        <v>139</v>
      </c>
    </row>
    <row r="374" spans="2:65" s="13" customFormat="1">
      <c r="B374" s="224"/>
      <c r="C374" s="225"/>
      <c r="D374" s="214" t="s">
        <v>147</v>
      </c>
      <c r="E374" s="226" t="s">
        <v>1</v>
      </c>
      <c r="F374" s="227" t="s">
        <v>149</v>
      </c>
      <c r="G374" s="225"/>
      <c r="H374" s="228">
        <v>3.78</v>
      </c>
      <c r="I374" s="229"/>
      <c r="J374" s="225"/>
      <c r="K374" s="225"/>
      <c r="L374" s="230"/>
      <c r="M374" s="231"/>
      <c r="N374" s="232"/>
      <c r="O374" s="232"/>
      <c r="P374" s="232"/>
      <c r="Q374" s="232"/>
      <c r="R374" s="232"/>
      <c r="S374" s="232"/>
      <c r="T374" s="233"/>
      <c r="AT374" s="234" t="s">
        <v>147</v>
      </c>
      <c r="AU374" s="234" t="s">
        <v>117</v>
      </c>
      <c r="AV374" s="13" t="s">
        <v>146</v>
      </c>
      <c r="AW374" s="13" t="s">
        <v>30</v>
      </c>
      <c r="AX374" s="13" t="s">
        <v>80</v>
      </c>
      <c r="AY374" s="234" t="s">
        <v>139</v>
      </c>
    </row>
    <row r="375" spans="2:65" s="1" customFormat="1" ht="24" customHeight="1">
      <c r="B375" s="33"/>
      <c r="C375" s="199" t="s">
        <v>549</v>
      </c>
      <c r="D375" s="199" t="s">
        <v>142</v>
      </c>
      <c r="E375" s="200" t="s">
        <v>550</v>
      </c>
      <c r="F375" s="201" t="s">
        <v>551</v>
      </c>
      <c r="G375" s="202" t="s">
        <v>163</v>
      </c>
      <c r="H375" s="203">
        <v>7.1029999999999998</v>
      </c>
      <c r="I375" s="204"/>
      <c r="J375" s="203">
        <f>ROUND(I375*H375,3)</f>
        <v>0</v>
      </c>
      <c r="K375" s="201" t="s">
        <v>1</v>
      </c>
      <c r="L375" s="37"/>
      <c r="M375" s="205" t="s">
        <v>1</v>
      </c>
      <c r="N375" s="206" t="s">
        <v>41</v>
      </c>
      <c r="O375" s="65"/>
      <c r="P375" s="207">
        <f>O375*H375</f>
        <v>0</v>
      </c>
      <c r="Q375" s="207">
        <v>0</v>
      </c>
      <c r="R375" s="207">
        <f>Q375*H375</f>
        <v>0</v>
      </c>
      <c r="S375" s="207">
        <v>0</v>
      </c>
      <c r="T375" s="208">
        <f>S375*H375</f>
        <v>0</v>
      </c>
      <c r="AR375" s="209" t="s">
        <v>182</v>
      </c>
      <c r="AT375" s="209" t="s">
        <v>142</v>
      </c>
      <c r="AU375" s="209" t="s">
        <v>117</v>
      </c>
      <c r="AY375" s="16" t="s">
        <v>139</v>
      </c>
      <c r="BE375" s="210">
        <f>IF(N375="základná",J375,0)</f>
        <v>0</v>
      </c>
      <c r="BF375" s="210">
        <f>IF(N375="znížená",J375,0)</f>
        <v>0</v>
      </c>
      <c r="BG375" s="210">
        <f>IF(N375="zákl. prenesená",J375,0)</f>
        <v>0</v>
      </c>
      <c r="BH375" s="210">
        <f>IF(N375="zníž. prenesená",J375,0)</f>
        <v>0</v>
      </c>
      <c r="BI375" s="210">
        <f>IF(N375="nulová",J375,0)</f>
        <v>0</v>
      </c>
      <c r="BJ375" s="16" t="s">
        <v>117</v>
      </c>
      <c r="BK375" s="211">
        <f>ROUND(I375*H375,3)</f>
        <v>0</v>
      </c>
      <c r="BL375" s="16" t="s">
        <v>182</v>
      </c>
      <c r="BM375" s="209" t="s">
        <v>552</v>
      </c>
    </row>
    <row r="376" spans="2:65" s="12" customFormat="1">
      <c r="B376" s="212"/>
      <c r="C376" s="213"/>
      <c r="D376" s="214" t="s">
        <v>147</v>
      </c>
      <c r="E376" s="215" t="s">
        <v>1</v>
      </c>
      <c r="F376" s="216" t="s">
        <v>553</v>
      </c>
      <c r="G376" s="213"/>
      <c r="H376" s="217">
        <v>7.1029999999999998</v>
      </c>
      <c r="I376" s="218"/>
      <c r="J376" s="213"/>
      <c r="K376" s="213"/>
      <c r="L376" s="219"/>
      <c r="M376" s="220"/>
      <c r="N376" s="221"/>
      <c r="O376" s="221"/>
      <c r="P376" s="221"/>
      <c r="Q376" s="221"/>
      <c r="R376" s="221"/>
      <c r="S376" s="221"/>
      <c r="T376" s="222"/>
      <c r="AT376" s="223" t="s">
        <v>147</v>
      </c>
      <c r="AU376" s="223" t="s">
        <v>117</v>
      </c>
      <c r="AV376" s="12" t="s">
        <v>117</v>
      </c>
      <c r="AW376" s="12" t="s">
        <v>30</v>
      </c>
      <c r="AX376" s="12" t="s">
        <v>75</v>
      </c>
      <c r="AY376" s="223" t="s">
        <v>139</v>
      </c>
    </row>
    <row r="377" spans="2:65" s="13" customFormat="1">
      <c r="B377" s="224"/>
      <c r="C377" s="225"/>
      <c r="D377" s="214" t="s">
        <v>147</v>
      </c>
      <c r="E377" s="226" t="s">
        <v>1</v>
      </c>
      <c r="F377" s="227" t="s">
        <v>149</v>
      </c>
      <c r="G377" s="225"/>
      <c r="H377" s="228">
        <v>7.1029999999999998</v>
      </c>
      <c r="I377" s="229"/>
      <c r="J377" s="225"/>
      <c r="K377" s="225"/>
      <c r="L377" s="230"/>
      <c r="M377" s="231"/>
      <c r="N377" s="232"/>
      <c r="O377" s="232"/>
      <c r="P377" s="232"/>
      <c r="Q377" s="232"/>
      <c r="R377" s="232"/>
      <c r="S377" s="232"/>
      <c r="T377" s="233"/>
      <c r="AT377" s="234" t="s">
        <v>147</v>
      </c>
      <c r="AU377" s="234" t="s">
        <v>117</v>
      </c>
      <c r="AV377" s="13" t="s">
        <v>146</v>
      </c>
      <c r="AW377" s="13" t="s">
        <v>30</v>
      </c>
      <c r="AX377" s="13" t="s">
        <v>80</v>
      </c>
      <c r="AY377" s="234" t="s">
        <v>139</v>
      </c>
    </row>
    <row r="378" spans="2:65" s="1" customFormat="1" ht="24" customHeight="1">
      <c r="B378" s="33"/>
      <c r="C378" s="245" t="s">
        <v>364</v>
      </c>
      <c r="D378" s="245" t="s">
        <v>179</v>
      </c>
      <c r="E378" s="246" t="s">
        <v>554</v>
      </c>
      <c r="F378" s="247" t="s">
        <v>555</v>
      </c>
      <c r="G378" s="248" t="s">
        <v>393</v>
      </c>
      <c r="H378" s="249">
        <v>7.5</v>
      </c>
      <c r="I378" s="250"/>
      <c r="J378" s="249">
        <f>ROUND(I378*H378,3)</f>
        <v>0</v>
      </c>
      <c r="K378" s="247" t="s">
        <v>1</v>
      </c>
      <c r="L378" s="251"/>
      <c r="M378" s="252" t="s">
        <v>1</v>
      </c>
      <c r="N378" s="253" t="s">
        <v>41</v>
      </c>
      <c r="O378" s="65"/>
      <c r="P378" s="207">
        <f>O378*H378</f>
        <v>0</v>
      </c>
      <c r="Q378" s="207">
        <v>0</v>
      </c>
      <c r="R378" s="207">
        <f>Q378*H378</f>
        <v>0</v>
      </c>
      <c r="S378" s="207">
        <v>0</v>
      </c>
      <c r="T378" s="208">
        <f>S378*H378</f>
        <v>0</v>
      </c>
      <c r="AR378" s="209" t="s">
        <v>223</v>
      </c>
      <c r="AT378" s="209" t="s">
        <v>179</v>
      </c>
      <c r="AU378" s="209" t="s">
        <v>117</v>
      </c>
      <c r="AY378" s="16" t="s">
        <v>139</v>
      </c>
      <c r="BE378" s="210">
        <f>IF(N378="základná",J378,0)</f>
        <v>0</v>
      </c>
      <c r="BF378" s="210">
        <f>IF(N378="znížená",J378,0)</f>
        <v>0</v>
      </c>
      <c r="BG378" s="210">
        <f>IF(N378="zákl. prenesená",J378,0)</f>
        <v>0</v>
      </c>
      <c r="BH378" s="210">
        <f>IF(N378="zníž. prenesená",J378,0)</f>
        <v>0</v>
      </c>
      <c r="BI378" s="210">
        <f>IF(N378="nulová",J378,0)</f>
        <v>0</v>
      </c>
      <c r="BJ378" s="16" t="s">
        <v>117</v>
      </c>
      <c r="BK378" s="211">
        <f>ROUND(I378*H378,3)</f>
        <v>0</v>
      </c>
      <c r="BL378" s="16" t="s">
        <v>182</v>
      </c>
      <c r="BM378" s="209" t="s">
        <v>556</v>
      </c>
    </row>
    <row r="379" spans="2:65" s="1" customFormat="1" ht="24" customHeight="1">
      <c r="B379" s="33"/>
      <c r="C379" s="199" t="s">
        <v>557</v>
      </c>
      <c r="D379" s="199" t="s">
        <v>142</v>
      </c>
      <c r="E379" s="200" t="s">
        <v>558</v>
      </c>
      <c r="F379" s="201" t="s">
        <v>559</v>
      </c>
      <c r="G379" s="202" t="s">
        <v>163</v>
      </c>
      <c r="H379" s="203">
        <v>15.04</v>
      </c>
      <c r="I379" s="204"/>
      <c r="J379" s="203">
        <f>ROUND(I379*H379,3)</f>
        <v>0</v>
      </c>
      <c r="K379" s="201" t="s">
        <v>1</v>
      </c>
      <c r="L379" s="37"/>
      <c r="M379" s="205" t="s">
        <v>1</v>
      </c>
      <c r="N379" s="206" t="s">
        <v>41</v>
      </c>
      <c r="O379" s="65"/>
      <c r="P379" s="207">
        <f>O379*H379</f>
        <v>0</v>
      </c>
      <c r="Q379" s="207">
        <v>0</v>
      </c>
      <c r="R379" s="207">
        <f>Q379*H379</f>
        <v>0</v>
      </c>
      <c r="S379" s="207">
        <v>0</v>
      </c>
      <c r="T379" s="208">
        <f>S379*H379</f>
        <v>0</v>
      </c>
      <c r="AR379" s="209" t="s">
        <v>182</v>
      </c>
      <c r="AT379" s="209" t="s">
        <v>142</v>
      </c>
      <c r="AU379" s="209" t="s">
        <v>117</v>
      </c>
      <c r="AY379" s="16" t="s">
        <v>139</v>
      </c>
      <c r="BE379" s="210">
        <f>IF(N379="základná",J379,0)</f>
        <v>0</v>
      </c>
      <c r="BF379" s="210">
        <f>IF(N379="znížená",J379,0)</f>
        <v>0</v>
      </c>
      <c r="BG379" s="210">
        <f>IF(N379="zákl. prenesená",J379,0)</f>
        <v>0</v>
      </c>
      <c r="BH379" s="210">
        <f>IF(N379="zníž. prenesená",J379,0)</f>
        <v>0</v>
      </c>
      <c r="BI379" s="210">
        <f>IF(N379="nulová",J379,0)</f>
        <v>0</v>
      </c>
      <c r="BJ379" s="16" t="s">
        <v>117</v>
      </c>
      <c r="BK379" s="211">
        <f>ROUND(I379*H379,3)</f>
        <v>0</v>
      </c>
      <c r="BL379" s="16" t="s">
        <v>182</v>
      </c>
      <c r="BM379" s="209" t="s">
        <v>560</v>
      </c>
    </row>
    <row r="380" spans="2:65" s="1" customFormat="1" ht="24" customHeight="1">
      <c r="B380" s="33"/>
      <c r="C380" s="245" t="s">
        <v>369</v>
      </c>
      <c r="D380" s="245" t="s">
        <v>179</v>
      </c>
      <c r="E380" s="246" t="s">
        <v>554</v>
      </c>
      <c r="F380" s="247" t="s">
        <v>555</v>
      </c>
      <c r="G380" s="248" t="s">
        <v>393</v>
      </c>
      <c r="H380" s="249">
        <v>20.902000000000001</v>
      </c>
      <c r="I380" s="250"/>
      <c r="J380" s="249">
        <f>ROUND(I380*H380,3)</f>
        <v>0</v>
      </c>
      <c r="K380" s="247" t="s">
        <v>1</v>
      </c>
      <c r="L380" s="251"/>
      <c r="M380" s="252" t="s">
        <v>1</v>
      </c>
      <c r="N380" s="253" t="s">
        <v>41</v>
      </c>
      <c r="O380" s="65"/>
      <c r="P380" s="207">
        <f>O380*H380</f>
        <v>0</v>
      </c>
      <c r="Q380" s="207">
        <v>0</v>
      </c>
      <c r="R380" s="207">
        <f>Q380*H380</f>
        <v>0</v>
      </c>
      <c r="S380" s="207">
        <v>0</v>
      </c>
      <c r="T380" s="208">
        <f>S380*H380</f>
        <v>0</v>
      </c>
      <c r="AR380" s="209" t="s">
        <v>223</v>
      </c>
      <c r="AT380" s="209" t="s">
        <v>179</v>
      </c>
      <c r="AU380" s="209" t="s">
        <v>117</v>
      </c>
      <c r="AY380" s="16" t="s">
        <v>139</v>
      </c>
      <c r="BE380" s="210">
        <f>IF(N380="základná",J380,0)</f>
        <v>0</v>
      </c>
      <c r="BF380" s="210">
        <f>IF(N380="znížená",J380,0)</f>
        <v>0</v>
      </c>
      <c r="BG380" s="210">
        <f>IF(N380="zákl. prenesená",J380,0)</f>
        <v>0</v>
      </c>
      <c r="BH380" s="210">
        <f>IF(N380="zníž. prenesená",J380,0)</f>
        <v>0</v>
      </c>
      <c r="BI380" s="210">
        <f>IF(N380="nulová",J380,0)</f>
        <v>0</v>
      </c>
      <c r="BJ380" s="16" t="s">
        <v>117</v>
      </c>
      <c r="BK380" s="211">
        <f>ROUND(I380*H380,3)</f>
        <v>0</v>
      </c>
      <c r="BL380" s="16" t="s">
        <v>182</v>
      </c>
      <c r="BM380" s="209" t="s">
        <v>561</v>
      </c>
    </row>
    <row r="381" spans="2:65" s="12" customFormat="1">
      <c r="B381" s="212"/>
      <c r="C381" s="213"/>
      <c r="D381" s="214" t="s">
        <v>147</v>
      </c>
      <c r="E381" s="215" t="s">
        <v>1</v>
      </c>
      <c r="F381" s="216" t="s">
        <v>562</v>
      </c>
      <c r="G381" s="213"/>
      <c r="H381" s="217">
        <v>20.902000000000001</v>
      </c>
      <c r="I381" s="218"/>
      <c r="J381" s="213"/>
      <c r="K381" s="213"/>
      <c r="L381" s="219"/>
      <c r="M381" s="220"/>
      <c r="N381" s="221"/>
      <c r="O381" s="221"/>
      <c r="P381" s="221"/>
      <c r="Q381" s="221"/>
      <c r="R381" s="221"/>
      <c r="S381" s="221"/>
      <c r="T381" s="222"/>
      <c r="AT381" s="223" t="s">
        <v>147</v>
      </c>
      <c r="AU381" s="223" t="s">
        <v>117</v>
      </c>
      <c r="AV381" s="12" t="s">
        <v>117</v>
      </c>
      <c r="AW381" s="12" t="s">
        <v>30</v>
      </c>
      <c r="AX381" s="12" t="s">
        <v>75</v>
      </c>
      <c r="AY381" s="223" t="s">
        <v>139</v>
      </c>
    </row>
    <row r="382" spans="2:65" s="13" customFormat="1">
      <c r="B382" s="224"/>
      <c r="C382" s="225"/>
      <c r="D382" s="214" t="s">
        <v>147</v>
      </c>
      <c r="E382" s="226" t="s">
        <v>1</v>
      </c>
      <c r="F382" s="227" t="s">
        <v>149</v>
      </c>
      <c r="G382" s="225"/>
      <c r="H382" s="228">
        <v>20.902000000000001</v>
      </c>
      <c r="I382" s="229"/>
      <c r="J382" s="225"/>
      <c r="K382" s="225"/>
      <c r="L382" s="230"/>
      <c r="M382" s="231"/>
      <c r="N382" s="232"/>
      <c r="O382" s="232"/>
      <c r="P382" s="232"/>
      <c r="Q382" s="232"/>
      <c r="R382" s="232"/>
      <c r="S382" s="232"/>
      <c r="T382" s="233"/>
      <c r="AT382" s="234" t="s">
        <v>147</v>
      </c>
      <c r="AU382" s="234" t="s">
        <v>117</v>
      </c>
      <c r="AV382" s="13" t="s">
        <v>146</v>
      </c>
      <c r="AW382" s="13" t="s">
        <v>30</v>
      </c>
      <c r="AX382" s="13" t="s">
        <v>80</v>
      </c>
      <c r="AY382" s="234" t="s">
        <v>139</v>
      </c>
    </row>
    <row r="383" spans="2:65" s="1" customFormat="1" ht="24" customHeight="1">
      <c r="B383" s="33"/>
      <c r="C383" s="199" t="s">
        <v>563</v>
      </c>
      <c r="D383" s="199" t="s">
        <v>142</v>
      </c>
      <c r="E383" s="200" t="s">
        <v>564</v>
      </c>
      <c r="F383" s="201" t="s">
        <v>565</v>
      </c>
      <c r="G383" s="202" t="s">
        <v>163</v>
      </c>
      <c r="H383" s="203">
        <v>17.12</v>
      </c>
      <c r="I383" s="204"/>
      <c r="J383" s="203">
        <f>ROUND(I383*H383,3)</f>
        <v>0</v>
      </c>
      <c r="K383" s="201" t="s">
        <v>1</v>
      </c>
      <c r="L383" s="37"/>
      <c r="M383" s="205" t="s">
        <v>1</v>
      </c>
      <c r="N383" s="206" t="s">
        <v>41</v>
      </c>
      <c r="O383" s="65"/>
      <c r="P383" s="207">
        <f>O383*H383</f>
        <v>0</v>
      </c>
      <c r="Q383" s="207">
        <v>0</v>
      </c>
      <c r="R383" s="207">
        <f>Q383*H383</f>
        <v>0</v>
      </c>
      <c r="S383" s="207">
        <v>0</v>
      </c>
      <c r="T383" s="208">
        <f>S383*H383</f>
        <v>0</v>
      </c>
      <c r="AR383" s="209" t="s">
        <v>182</v>
      </c>
      <c r="AT383" s="209" t="s">
        <v>142</v>
      </c>
      <c r="AU383" s="209" t="s">
        <v>117</v>
      </c>
      <c r="AY383" s="16" t="s">
        <v>139</v>
      </c>
      <c r="BE383" s="210">
        <f>IF(N383="základná",J383,0)</f>
        <v>0</v>
      </c>
      <c r="BF383" s="210">
        <f>IF(N383="znížená",J383,0)</f>
        <v>0</v>
      </c>
      <c r="BG383" s="210">
        <f>IF(N383="zákl. prenesená",J383,0)</f>
        <v>0</v>
      </c>
      <c r="BH383" s="210">
        <f>IF(N383="zníž. prenesená",J383,0)</f>
        <v>0</v>
      </c>
      <c r="BI383" s="210">
        <f>IF(N383="nulová",J383,0)</f>
        <v>0</v>
      </c>
      <c r="BJ383" s="16" t="s">
        <v>117</v>
      </c>
      <c r="BK383" s="211">
        <f>ROUND(I383*H383,3)</f>
        <v>0</v>
      </c>
      <c r="BL383" s="16" t="s">
        <v>182</v>
      </c>
      <c r="BM383" s="209" t="s">
        <v>566</v>
      </c>
    </row>
    <row r="384" spans="2:65" s="1" customFormat="1" ht="16.5" customHeight="1">
      <c r="B384" s="33"/>
      <c r="C384" s="245" t="s">
        <v>374</v>
      </c>
      <c r="D384" s="245" t="s">
        <v>179</v>
      </c>
      <c r="E384" s="246" t="s">
        <v>567</v>
      </c>
      <c r="F384" s="247" t="s">
        <v>568</v>
      </c>
      <c r="G384" s="248" t="s">
        <v>177</v>
      </c>
      <c r="H384" s="249">
        <v>72</v>
      </c>
      <c r="I384" s="250"/>
      <c r="J384" s="249">
        <f>ROUND(I384*H384,3)</f>
        <v>0</v>
      </c>
      <c r="K384" s="247" t="s">
        <v>1</v>
      </c>
      <c r="L384" s="251"/>
      <c r="M384" s="252" t="s">
        <v>1</v>
      </c>
      <c r="N384" s="253" t="s">
        <v>41</v>
      </c>
      <c r="O384" s="65"/>
      <c r="P384" s="207">
        <f>O384*H384</f>
        <v>0</v>
      </c>
      <c r="Q384" s="207">
        <v>0</v>
      </c>
      <c r="R384" s="207">
        <f>Q384*H384</f>
        <v>0</v>
      </c>
      <c r="S384" s="207">
        <v>0</v>
      </c>
      <c r="T384" s="208">
        <f>S384*H384</f>
        <v>0</v>
      </c>
      <c r="AR384" s="209" t="s">
        <v>223</v>
      </c>
      <c r="AT384" s="209" t="s">
        <v>179</v>
      </c>
      <c r="AU384" s="209" t="s">
        <v>117</v>
      </c>
      <c r="AY384" s="16" t="s">
        <v>139</v>
      </c>
      <c r="BE384" s="210">
        <f>IF(N384="základná",J384,0)</f>
        <v>0</v>
      </c>
      <c r="BF384" s="210">
        <f>IF(N384="znížená",J384,0)</f>
        <v>0</v>
      </c>
      <c r="BG384" s="210">
        <f>IF(N384="zákl. prenesená",J384,0)</f>
        <v>0</v>
      </c>
      <c r="BH384" s="210">
        <f>IF(N384="zníž. prenesená",J384,0)</f>
        <v>0</v>
      </c>
      <c r="BI384" s="210">
        <f>IF(N384="nulová",J384,0)</f>
        <v>0</v>
      </c>
      <c r="BJ384" s="16" t="s">
        <v>117</v>
      </c>
      <c r="BK384" s="211">
        <f>ROUND(I384*H384,3)</f>
        <v>0</v>
      </c>
      <c r="BL384" s="16" t="s">
        <v>182</v>
      </c>
      <c r="BM384" s="209" t="s">
        <v>569</v>
      </c>
    </row>
    <row r="385" spans="2:65" s="1" customFormat="1" ht="16.5" customHeight="1">
      <c r="B385" s="33"/>
      <c r="C385" s="199" t="s">
        <v>570</v>
      </c>
      <c r="D385" s="199" t="s">
        <v>142</v>
      </c>
      <c r="E385" s="200" t="s">
        <v>571</v>
      </c>
      <c r="F385" s="201" t="s">
        <v>572</v>
      </c>
      <c r="G385" s="202" t="s">
        <v>163</v>
      </c>
      <c r="H385" s="203">
        <v>2.52</v>
      </c>
      <c r="I385" s="204"/>
      <c r="J385" s="203">
        <f>ROUND(I385*H385,3)</f>
        <v>0</v>
      </c>
      <c r="K385" s="201" t="s">
        <v>1</v>
      </c>
      <c r="L385" s="37"/>
      <c r="M385" s="205" t="s">
        <v>1</v>
      </c>
      <c r="N385" s="206" t="s">
        <v>41</v>
      </c>
      <c r="O385" s="65"/>
      <c r="P385" s="207">
        <f>O385*H385</f>
        <v>0</v>
      </c>
      <c r="Q385" s="207">
        <v>0</v>
      </c>
      <c r="R385" s="207">
        <f>Q385*H385</f>
        <v>0</v>
      </c>
      <c r="S385" s="207">
        <v>0</v>
      </c>
      <c r="T385" s="208">
        <f>S385*H385</f>
        <v>0</v>
      </c>
      <c r="AR385" s="209" t="s">
        <v>182</v>
      </c>
      <c r="AT385" s="209" t="s">
        <v>142</v>
      </c>
      <c r="AU385" s="209" t="s">
        <v>117</v>
      </c>
      <c r="AY385" s="16" t="s">
        <v>139</v>
      </c>
      <c r="BE385" s="210">
        <f>IF(N385="základná",J385,0)</f>
        <v>0</v>
      </c>
      <c r="BF385" s="210">
        <f>IF(N385="znížená",J385,0)</f>
        <v>0</v>
      </c>
      <c r="BG385" s="210">
        <f>IF(N385="zákl. prenesená",J385,0)</f>
        <v>0</v>
      </c>
      <c r="BH385" s="210">
        <f>IF(N385="zníž. prenesená",J385,0)</f>
        <v>0</v>
      </c>
      <c r="BI385" s="210">
        <f>IF(N385="nulová",J385,0)</f>
        <v>0</v>
      </c>
      <c r="BJ385" s="16" t="s">
        <v>117</v>
      </c>
      <c r="BK385" s="211">
        <f>ROUND(I385*H385,3)</f>
        <v>0</v>
      </c>
      <c r="BL385" s="16" t="s">
        <v>182</v>
      </c>
      <c r="BM385" s="209" t="s">
        <v>573</v>
      </c>
    </row>
    <row r="386" spans="2:65" s="12" customFormat="1">
      <c r="B386" s="212"/>
      <c r="C386" s="213"/>
      <c r="D386" s="214" t="s">
        <v>147</v>
      </c>
      <c r="E386" s="215" t="s">
        <v>1</v>
      </c>
      <c r="F386" s="216" t="s">
        <v>574</v>
      </c>
      <c r="G386" s="213"/>
      <c r="H386" s="217">
        <v>2.52</v>
      </c>
      <c r="I386" s="218"/>
      <c r="J386" s="213"/>
      <c r="K386" s="213"/>
      <c r="L386" s="219"/>
      <c r="M386" s="220"/>
      <c r="N386" s="221"/>
      <c r="O386" s="221"/>
      <c r="P386" s="221"/>
      <c r="Q386" s="221"/>
      <c r="R386" s="221"/>
      <c r="S386" s="221"/>
      <c r="T386" s="222"/>
      <c r="AT386" s="223" t="s">
        <v>147</v>
      </c>
      <c r="AU386" s="223" t="s">
        <v>117</v>
      </c>
      <c r="AV386" s="12" t="s">
        <v>117</v>
      </c>
      <c r="AW386" s="12" t="s">
        <v>30</v>
      </c>
      <c r="AX386" s="12" t="s">
        <v>75</v>
      </c>
      <c r="AY386" s="223" t="s">
        <v>139</v>
      </c>
    </row>
    <row r="387" spans="2:65" s="13" customFormat="1">
      <c r="B387" s="224"/>
      <c r="C387" s="225"/>
      <c r="D387" s="214" t="s">
        <v>147</v>
      </c>
      <c r="E387" s="226" t="s">
        <v>1</v>
      </c>
      <c r="F387" s="227" t="s">
        <v>149</v>
      </c>
      <c r="G387" s="225"/>
      <c r="H387" s="228">
        <v>2.52</v>
      </c>
      <c r="I387" s="229"/>
      <c r="J387" s="225"/>
      <c r="K387" s="225"/>
      <c r="L387" s="230"/>
      <c r="M387" s="231"/>
      <c r="N387" s="232"/>
      <c r="O387" s="232"/>
      <c r="P387" s="232"/>
      <c r="Q387" s="232"/>
      <c r="R387" s="232"/>
      <c r="S387" s="232"/>
      <c r="T387" s="233"/>
      <c r="AT387" s="234" t="s">
        <v>147</v>
      </c>
      <c r="AU387" s="234" t="s">
        <v>117</v>
      </c>
      <c r="AV387" s="13" t="s">
        <v>146</v>
      </c>
      <c r="AW387" s="13" t="s">
        <v>30</v>
      </c>
      <c r="AX387" s="13" t="s">
        <v>80</v>
      </c>
      <c r="AY387" s="234" t="s">
        <v>139</v>
      </c>
    </row>
    <row r="388" spans="2:65" s="1" customFormat="1" ht="16.5" customHeight="1">
      <c r="B388" s="33"/>
      <c r="C388" s="245" t="s">
        <v>377</v>
      </c>
      <c r="D388" s="245" t="s">
        <v>179</v>
      </c>
      <c r="E388" s="246" t="s">
        <v>575</v>
      </c>
      <c r="F388" s="247" t="s">
        <v>576</v>
      </c>
      <c r="G388" s="248" t="s">
        <v>177</v>
      </c>
      <c r="H388" s="249">
        <v>1</v>
      </c>
      <c r="I388" s="250"/>
      <c r="J388" s="249">
        <f>ROUND(I388*H388,3)</f>
        <v>0</v>
      </c>
      <c r="K388" s="247" t="s">
        <v>1</v>
      </c>
      <c r="L388" s="251"/>
      <c r="M388" s="252" t="s">
        <v>1</v>
      </c>
      <c r="N388" s="253" t="s">
        <v>41</v>
      </c>
      <c r="O388" s="65"/>
      <c r="P388" s="207">
        <f>O388*H388</f>
        <v>0</v>
      </c>
      <c r="Q388" s="207">
        <v>0</v>
      </c>
      <c r="R388" s="207">
        <f>Q388*H388</f>
        <v>0</v>
      </c>
      <c r="S388" s="207">
        <v>0</v>
      </c>
      <c r="T388" s="208">
        <f>S388*H388</f>
        <v>0</v>
      </c>
      <c r="AR388" s="209" t="s">
        <v>223</v>
      </c>
      <c r="AT388" s="209" t="s">
        <v>179</v>
      </c>
      <c r="AU388" s="209" t="s">
        <v>117</v>
      </c>
      <c r="AY388" s="16" t="s">
        <v>139</v>
      </c>
      <c r="BE388" s="210">
        <f>IF(N388="základná",J388,0)</f>
        <v>0</v>
      </c>
      <c r="BF388" s="210">
        <f>IF(N388="znížená",J388,0)</f>
        <v>0</v>
      </c>
      <c r="BG388" s="210">
        <f>IF(N388="zákl. prenesená",J388,0)</f>
        <v>0</v>
      </c>
      <c r="BH388" s="210">
        <f>IF(N388="zníž. prenesená",J388,0)</f>
        <v>0</v>
      </c>
      <c r="BI388" s="210">
        <f>IF(N388="nulová",J388,0)</f>
        <v>0</v>
      </c>
      <c r="BJ388" s="16" t="s">
        <v>117</v>
      </c>
      <c r="BK388" s="211">
        <f>ROUND(I388*H388,3)</f>
        <v>0</v>
      </c>
      <c r="BL388" s="16" t="s">
        <v>182</v>
      </c>
      <c r="BM388" s="209" t="s">
        <v>577</v>
      </c>
    </row>
    <row r="389" spans="2:65" s="1" customFormat="1" ht="24" customHeight="1">
      <c r="B389" s="33"/>
      <c r="C389" s="199" t="s">
        <v>578</v>
      </c>
      <c r="D389" s="199" t="s">
        <v>142</v>
      </c>
      <c r="E389" s="200" t="s">
        <v>579</v>
      </c>
      <c r="F389" s="201" t="s">
        <v>580</v>
      </c>
      <c r="G389" s="202" t="s">
        <v>163</v>
      </c>
      <c r="H389" s="203">
        <v>51.32</v>
      </c>
      <c r="I389" s="204"/>
      <c r="J389" s="203">
        <f>ROUND(I389*H389,3)</f>
        <v>0</v>
      </c>
      <c r="K389" s="201" t="s">
        <v>1</v>
      </c>
      <c r="L389" s="37"/>
      <c r="M389" s="205" t="s">
        <v>1</v>
      </c>
      <c r="N389" s="206" t="s">
        <v>41</v>
      </c>
      <c r="O389" s="65"/>
      <c r="P389" s="207">
        <f>O389*H389</f>
        <v>0</v>
      </c>
      <c r="Q389" s="207">
        <v>0</v>
      </c>
      <c r="R389" s="207">
        <f>Q389*H389</f>
        <v>0</v>
      </c>
      <c r="S389" s="207">
        <v>0</v>
      </c>
      <c r="T389" s="208">
        <f>S389*H389</f>
        <v>0</v>
      </c>
      <c r="AR389" s="209" t="s">
        <v>182</v>
      </c>
      <c r="AT389" s="209" t="s">
        <v>142</v>
      </c>
      <c r="AU389" s="209" t="s">
        <v>117</v>
      </c>
      <c r="AY389" s="16" t="s">
        <v>139</v>
      </c>
      <c r="BE389" s="210">
        <f>IF(N389="základná",J389,0)</f>
        <v>0</v>
      </c>
      <c r="BF389" s="210">
        <f>IF(N389="znížená",J389,0)</f>
        <v>0</v>
      </c>
      <c r="BG389" s="210">
        <f>IF(N389="zákl. prenesená",J389,0)</f>
        <v>0</v>
      </c>
      <c r="BH389" s="210">
        <f>IF(N389="zníž. prenesená",J389,0)</f>
        <v>0</v>
      </c>
      <c r="BI389" s="210">
        <f>IF(N389="nulová",J389,0)</f>
        <v>0</v>
      </c>
      <c r="BJ389" s="16" t="s">
        <v>117</v>
      </c>
      <c r="BK389" s="211">
        <f>ROUND(I389*H389,3)</f>
        <v>0</v>
      </c>
      <c r="BL389" s="16" t="s">
        <v>182</v>
      </c>
      <c r="BM389" s="209" t="s">
        <v>581</v>
      </c>
    </row>
    <row r="390" spans="2:65" s="12" customFormat="1">
      <c r="B390" s="212"/>
      <c r="C390" s="213"/>
      <c r="D390" s="214" t="s">
        <v>147</v>
      </c>
      <c r="E390" s="215" t="s">
        <v>1</v>
      </c>
      <c r="F390" s="216" t="s">
        <v>582</v>
      </c>
      <c r="G390" s="213"/>
      <c r="H390" s="217">
        <v>51.32</v>
      </c>
      <c r="I390" s="218"/>
      <c r="J390" s="213"/>
      <c r="K390" s="213"/>
      <c r="L390" s="219"/>
      <c r="M390" s="220"/>
      <c r="N390" s="221"/>
      <c r="O390" s="221"/>
      <c r="P390" s="221"/>
      <c r="Q390" s="221"/>
      <c r="R390" s="221"/>
      <c r="S390" s="221"/>
      <c r="T390" s="222"/>
      <c r="AT390" s="223" t="s">
        <v>147</v>
      </c>
      <c r="AU390" s="223" t="s">
        <v>117</v>
      </c>
      <c r="AV390" s="12" t="s">
        <v>117</v>
      </c>
      <c r="AW390" s="12" t="s">
        <v>30</v>
      </c>
      <c r="AX390" s="12" t="s">
        <v>75</v>
      </c>
      <c r="AY390" s="223" t="s">
        <v>139</v>
      </c>
    </row>
    <row r="391" spans="2:65" s="13" customFormat="1">
      <c r="B391" s="224"/>
      <c r="C391" s="225"/>
      <c r="D391" s="214" t="s">
        <v>147</v>
      </c>
      <c r="E391" s="226" t="s">
        <v>1</v>
      </c>
      <c r="F391" s="227" t="s">
        <v>149</v>
      </c>
      <c r="G391" s="225"/>
      <c r="H391" s="228">
        <v>51.32</v>
      </c>
      <c r="I391" s="229"/>
      <c r="J391" s="225"/>
      <c r="K391" s="225"/>
      <c r="L391" s="230"/>
      <c r="M391" s="231"/>
      <c r="N391" s="232"/>
      <c r="O391" s="232"/>
      <c r="P391" s="232"/>
      <c r="Q391" s="232"/>
      <c r="R391" s="232"/>
      <c r="S391" s="232"/>
      <c r="T391" s="233"/>
      <c r="AT391" s="234" t="s">
        <v>147</v>
      </c>
      <c r="AU391" s="234" t="s">
        <v>117</v>
      </c>
      <c r="AV391" s="13" t="s">
        <v>146</v>
      </c>
      <c r="AW391" s="13" t="s">
        <v>30</v>
      </c>
      <c r="AX391" s="13" t="s">
        <v>80</v>
      </c>
      <c r="AY391" s="234" t="s">
        <v>139</v>
      </c>
    </row>
    <row r="392" spans="2:65" s="1" customFormat="1" ht="24" customHeight="1">
      <c r="B392" s="33"/>
      <c r="C392" s="245" t="s">
        <v>381</v>
      </c>
      <c r="D392" s="245" t="s">
        <v>179</v>
      </c>
      <c r="E392" s="246" t="s">
        <v>583</v>
      </c>
      <c r="F392" s="247" t="s">
        <v>584</v>
      </c>
      <c r="G392" s="248" t="s">
        <v>163</v>
      </c>
      <c r="H392" s="249">
        <v>55</v>
      </c>
      <c r="I392" s="250"/>
      <c r="J392" s="249">
        <f>ROUND(I392*H392,3)</f>
        <v>0</v>
      </c>
      <c r="K392" s="247" t="s">
        <v>1</v>
      </c>
      <c r="L392" s="251"/>
      <c r="M392" s="252" t="s">
        <v>1</v>
      </c>
      <c r="N392" s="253" t="s">
        <v>41</v>
      </c>
      <c r="O392" s="65"/>
      <c r="P392" s="207">
        <f>O392*H392</f>
        <v>0</v>
      </c>
      <c r="Q392" s="207">
        <v>0</v>
      </c>
      <c r="R392" s="207">
        <f>Q392*H392</f>
        <v>0</v>
      </c>
      <c r="S392" s="207">
        <v>0</v>
      </c>
      <c r="T392" s="208">
        <f>S392*H392</f>
        <v>0</v>
      </c>
      <c r="AR392" s="209" t="s">
        <v>223</v>
      </c>
      <c r="AT392" s="209" t="s">
        <v>179</v>
      </c>
      <c r="AU392" s="209" t="s">
        <v>117</v>
      </c>
      <c r="AY392" s="16" t="s">
        <v>139</v>
      </c>
      <c r="BE392" s="210">
        <f>IF(N392="základná",J392,0)</f>
        <v>0</v>
      </c>
      <c r="BF392" s="210">
        <f>IF(N392="znížená",J392,0)</f>
        <v>0</v>
      </c>
      <c r="BG392" s="210">
        <f>IF(N392="zákl. prenesená",J392,0)</f>
        <v>0</v>
      </c>
      <c r="BH392" s="210">
        <f>IF(N392="zníž. prenesená",J392,0)</f>
        <v>0</v>
      </c>
      <c r="BI392" s="210">
        <f>IF(N392="nulová",J392,0)</f>
        <v>0</v>
      </c>
      <c r="BJ392" s="16" t="s">
        <v>117</v>
      </c>
      <c r="BK392" s="211">
        <f>ROUND(I392*H392,3)</f>
        <v>0</v>
      </c>
      <c r="BL392" s="16" t="s">
        <v>182</v>
      </c>
      <c r="BM392" s="209" t="s">
        <v>585</v>
      </c>
    </row>
    <row r="393" spans="2:65" s="1" customFormat="1" ht="16.5" customHeight="1">
      <c r="B393" s="33"/>
      <c r="C393" s="199" t="s">
        <v>440</v>
      </c>
      <c r="D393" s="199" t="s">
        <v>142</v>
      </c>
      <c r="E393" s="200" t="s">
        <v>586</v>
      </c>
      <c r="F393" s="201" t="s">
        <v>587</v>
      </c>
      <c r="G393" s="202" t="s">
        <v>177</v>
      </c>
      <c r="H393" s="203">
        <v>3</v>
      </c>
      <c r="I393" s="204"/>
      <c r="J393" s="203">
        <f>ROUND(I393*H393,3)</f>
        <v>0</v>
      </c>
      <c r="K393" s="201" t="s">
        <v>1</v>
      </c>
      <c r="L393" s="37"/>
      <c r="M393" s="205" t="s">
        <v>1</v>
      </c>
      <c r="N393" s="206" t="s">
        <v>41</v>
      </c>
      <c r="O393" s="65"/>
      <c r="P393" s="207">
        <f>O393*H393</f>
        <v>0</v>
      </c>
      <c r="Q393" s="207">
        <v>0</v>
      </c>
      <c r="R393" s="207">
        <f>Q393*H393</f>
        <v>0</v>
      </c>
      <c r="S393" s="207">
        <v>0</v>
      </c>
      <c r="T393" s="208">
        <f>S393*H393</f>
        <v>0</v>
      </c>
      <c r="AR393" s="209" t="s">
        <v>182</v>
      </c>
      <c r="AT393" s="209" t="s">
        <v>142</v>
      </c>
      <c r="AU393" s="209" t="s">
        <v>117</v>
      </c>
      <c r="AY393" s="16" t="s">
        <v>139</v>
      </c>
      <c r="BE393" s="210">
        <f>IF(N393="základná",J393,0)</f>
        <v>0</v>
      </c>
      <c r="BF393" s="210">
        <f>IF(N393="znížená",J393,0)</f>
        <v>0</v>
      </c>
      <c r="BG393" s="210">
        <f>IF(N393="zákl. prenesená",J393,0)</f>
        <v>0</v>
      </c>
      <c r="BH393" s="210">
        <f>IF(N393="zníž. prenesená",J393,0)</f>
        <v>0</v>
      </c>
      <c r="BI393" s="210">
        <f>IF(N393="nulová",J393,0)</f>
        <v>0</v>
      </c>
      <c r="BJ393" s="16" t="s">
        <v>117</v>
      </c>
      <c r="BK393" s="211">
        <f>ROUND(I393*H393,3)</f>
        <v>0</v>
      </c>
      <c r="BL393" s="16" t="s">
        <v>182</v>
      </c>
      <c r="BM393" s="209" t="s">
        <v>588</v>
      </c>
    </row>
    <row r="394" spans="2:65" s="1" customFormat="1" ht="24" customHeight="1">
      <c r="B394" s="33"/>
      <c r="C394" s="199" t="s">
        <v>384</v>
      </c>
      <c r="D394" s="199" t="s">
        <v>142</v>
      </c>
      <c r="E394" s="200" t="s">
        <v>589</v>
      </c>
      <c r="F394" s="201" t="s">
        <v>590</v>
      </c>
      <c r="G394" s="202" t="s">
        <v>177</v>
      </c>
      <c r="H394" s="203">
        <v>4</v>
      </c>
      <c r="I394" s="204"/>
      <c r="J394" s="203">
        <f>ROUND(I394*H394,3)</f>
        <v>0</v>
      </c>
      <c r="K394" s="201" t="s">
        <v>1</v>
      </c>
      <c r="L394" s="37"/>
      <c r="M394" s="205" t="s">
        <v>1</v>
      </c>
      <c r="N394" s="206" t="s">
        <v>41</v>
      </c>
      <c r="O394" s="65"/>
      <c r="P394" s="207">
        <f>O394*H394</f>
        <v>0</v>
      </c>
      <c r="Q394" s="207">
        <v>0</v>
      </c>
      <c r="R394" s="207">
        <f>Q394*H394</f>
        <v>0</v>
      </c>
      <c r="S394" s="207">
        <v>0</v>
      </c>
      <c r="T394" s="208">
        <f>S394*H394</f>
        <v>0</v>
      </c>
      <c r="AR394" s="209" t="s">
        <v>182</v>
      </c>
      <c r="AT394" s="209" t="s">
        <v>142</v>
      </c>
      <c r="AU394" s="209" t="s">
        <v>117</v>
      </c>
      <c r="AY394" s="16" t="s">
        <v>139</v>
      </c>
      <c r="BE394" s="210">
        <f>IF(N394="základná",J394,0)</f>
        <v>0</v>
      </c>
      <c r="BF394" s="210">
        <f>IF(N394="znížená",J394,0)</f>
        <v>0</v>
      </c>
      <c r="BG394" s="210">
        <f>IF(N394="zákl. prenesená",J394,0)</f>
        <v>0</v>
      </c>
      <c r="BH394" s="210">
        <f>IF(N394="zníž. prenesená",J394,0)</f>
        <v>0</v>
      </c>
      <c r="BI394" s="210">
        <f>IF(N394="nulová",J394,0)</f>
        <v>0</v>
      </c>
      <c r="BJ394" s="16" t="s">
        <v>117</v>
      </c>
      <c r="BK394" s="211">
        <f>ROUND(I394*H394,3)</f>
        <v>0</v>
      </c>
      <c r="BL394" s="16" t="s">
        <v>182</v>
      </c>
      <c r="BM394" s="209" t="s">
        <v>591</v>
      </c>
    </row>
    <row r="395" spans="2:65" s="1" customFormat="1" ht="24" customHeight="1">
      <c r="B395" s="33"/>
      <c r="C395" s="199" t="s">
        <v>592</v>
      </c>
      <c r="D395" s="199" t="s">
        <v>142</v>
      </c>
      <c r="E395" s="200" t="s">
        <v>593</v>
      </c>
      <c r="F395" s="201" t="s">
        <v>594</v>
      </c>
      <c r="G395" s="202" t="s">
        <v>172</v>
      </c>
      <c r="H395" s="203">
        <v>2.63</v>
      </c>
      <c r="I395" s="204"/>
      <c r="J395" s="203">
        <f>ROUND(I395*H395,3)</f>
        <v>0</v>
      </c>
      <c r="K395" s="201" t="s">
        <v>1</v>
      </c>
      <c r="L395" s="37"/>
      <c r="M395" s="205" t="s">
        <v>1</v>
      </c>
      <c r="N395" s="206" t="s">
        <v>41</v>
      </c>
      <c r="O395" s="65"/>
      <c r="P395" s="207">
        <f>O395*H395</f>
        <v>0</v>
      </c>
      <c r="Q395" s="207">
        <v>0</v>
      </c>
      <c r="R395" s="207">
        <f>Q395*H395</f>
        <v>0</v>
      </c>
      <c r="S395" s="207">
        <v>0</v>
      </c>
      <c r="T395" s="208">
        <f>S395*H395</f>
        <v>0</v>
      </c>
      <c r="AR395" s="209" t="s">
        <v>182</v>
      </c>
      <c r="AT395" s="209" t="s">
        <v>142</v>
      </c>
      <c r="AU395" s="209" t="s">
        <v>117</v>
      </c>
      <c r="AY395" s="16" t="s">
        <v>139</v>
      </c>
      <c r="BE395" s="210">
        <f>IF(N395="základná",J395,0)</f>
        <v>0</v>
      </c>
      <c r="BF395" s="210">
        <f>IF(N395="znížená",J395,0)</f>
        <v>0</v>
      </c>
      <c r="BG395" s="210">
        <f>IF(N395="zákl. prenesená",J395,0)</f>
        <v>0</v>
      </c>
      <c r="BH395" s="210">
        <f>IF(N395="zníž. prenesená",J395,0)</f>
        <v>0</v>
      </c>
      <c r="BI395" s="210">
        <f>IF(N395="nulová",J395,0)</f>
        <v>0</v>
      </c>
      <c r="BJ395" s="16" t="s">
        <v>117</v>
      </c>
      <c r="BK395" s="211">
        <f>ROUND(I395*H395,3)</f>
        <v>0</v>
      </c>
      <c r="BL395" s="16" t="s">
        <v>182</v>
      </c>
      <c r="BM395" s="209" t="s">
        <v>595</v>
      </c>
    </row>
    <row r="396" spans="2:65" s="11" customFormat="1" ht="22.9" customHeight="1">
      <c r="B396" s="183"/>
      <c r="C396" s="184"/>
      <c r="D396" s="185" t="s">
        <v>74</v>
      </c>
      <c r="E396" s="197" t="s">
        <v>596</v>
      </c>
      <c r="F396" s="197" t="s">
        <v>597</v>
      </c>
      <c r="G396" s="184"/>
      <c r="H396" s="184"/>
      <c r="I396" s="187"/>
      <c r="J396" s="198">
        <f>BK396</f>
        <v>0</v>
      </c>
      <c r="K396" s="184"/>
      <c r="L396" s="189"/>
      <c r="M396" s="190"/>
      <c r="N396" s="191"/>
      <c r="O396" s="191"/>
      <c r="P396" s="192">
        <f>SUM(P397:P403)</f>
        <v>0</v>
      </c>
      <c r="Q396" s="191"/>
      <c r="R396" s="192">
        <f>SUM(R397:R403)</f>
        <v>0</v>
      </c>
      <c r="S396" s="191"/>
      <c r="T396" s="193">
        <f>SUM(T397:T403)</f>
        <v>0</v>
      </c>
      <c r="AR396" s="194" t="s">
        <v>117</v>
      </c>
      <c r="AT396" s="195" t="s">
        <v>74</v>
      </c>
      <c r="AU396" s="195" t="s">
        <v>80</v>
      </c>
      <c r="AY396" s="194" t="s">
        <v>139</v>
      </c>
      <c r="BK396" s="196">
        <f>SUM(BK397:BK403)</f>
        <v>0</v>
      </c>
    </row>
    <row r="397" spans="2:65" s="1" customFormat="1" ht="24" customHeight="1">
      <c r="B397" s="33"/>
      <c r="C397" s="199" t="s">
        <v>389</v>
      </c>
      <c r="D397" s="199" t="s">
        <v>142</v>
      </c>
      <c r="E397" s="200" t="s">
        <v>598</v>
      </c>
      <c r="F397" s="201" t="s">
        <v>599</v>
      </c>
      <c r="G397" s="202" t="s">
        <v>163</v>
      </c>
      <c r="H397" s="203">
        <v>170.86</v>
      </c>
      <c r="I397" s="204"/>
      <c r="J397" s="203">
        <f>ROUND(I397*H397,3)</f>
        <v>0</v>
      </c>
      <c r="K397" s="201" t="s">
        <v>1</v>
      </c>
      <c r="L397" s="37"/>
      <c r="M397" s="205" t="s">
        <v>1</v>
      </c>
      <c r="N397" s="206" t="s">
        <v>41</v>
      </c>
      <c r="O397" s="65"/>
      <c r="P397" s="207">
        <f>O397*H397</f>
        <v>0</v>
      </c>
      <c r="Q397" s="207">
        <v>0</v>
      </c>
      <c r="R397" s="207">
        <f>Q397*H397</f>
        <v>0</v>
      </c>
      <c r="S397" s="207">
        <v>0</v>
      </c>
      <c r="T397" s="208">
        <f>S397*H397</f>
        <v>0</v>
      </c>
      <c r="AR397" s="209" t="s">
        <v>182</v>
      </c>
      <c r="AT397" s="209" t="s">
        <v>142</v>
      </c>
      <c r="AU397" s="209" t="s">
        <v>117</v>
      </c>
      <c r="AY397" s="16" t="s">
        <v>139</v>
      </c>
      <c r="BE397" s="210">
        <f>IF(N397="základná",J397,0)</f>
        <v>0</v>
      </c>
      <c r="BF397" s="210">
        <f>IF(N397="znížená",J397,0)</f>
        <v>0</v>
      </c>
      <c r="BG397" s="210">
        <f>IF(N397="zákl. prenesená",J397,0)</f>
        <v>0</v>
      </c>
      <c r="BH397" s="210">
        <f>IF(N397="zníž. prenesená",J397,0)</f>
        <v>0</v>
      </c>
      <c r="BI397" s="210">
        <f>IF(N397="nulová",J397,0)</f>
        <v>0</v>
      </c>
      <c r="BJ397" s="16" t="s">
        <v>117</v>
      </c>
      <c r="BK397" s="211">
        <f>ROUND(I397*H397,3)</f>
        <v>0</v>
      </c>
      <c r="BL397" s="16" t="s">
        <v>182</v>
      </c>
      <c r="BM397" s="209" t="s">
        <v>600</v>
      </c>
    </row>
    <row r="398" spans="2:65" s="12" customFormat="1" ht="22.5">
      <c r="B398" s="212"/>
      <c r="C398" s="213"/>
      <c r="D398" s="214" t="s">
        <v>147</v>
      </c>
      <c r="E398" s="215" t="s">
        <v>1</v>
      </c>
      <c r="F398" s="216" t="s">
        <v>601</v>
      </c>
      <c r="G398" s="213"/>
      <c r="H398" s="217">
        <v>170.86</v>
      </c>
      <c r="I398" s="218"/>
      <c r="J398" s="213"/>
      <c r="K398" s="213"/>
      <c r="L398" s="219"/>
      <c r="M398" s="220"/>
      <c r="N398" s="221"/>
      <c r="O398" s="221"/>
      <c r="P398" s="221"/>
      <c r="Q398" s="221"/>
      <c r="R398" s="221"/>
      <c r="S398" s="221"/>
      <c r="T398" s="222"/>
      <c r="AT398" s="223" t="s">
        <v>147</v>
      </c>
      <c r="AU398" s="223" t="s">
        <v>117</v>
      </c>
      <c r="AV398" s="12" t="s">
        <v>117</v>
      </c>
      <c r="AW398" s="12" t="s">
        <v>30</v>
      </c>
      <c r="AX398" s="12" t="s">
        <v>75</v>
      </c>
      <c r="AY398" s="223" t="s">
        <v>139</v>
      </c>
    </row>
    <row r="399" spans="2:65" s="13" customFormat="1">
      <c r="B399" s="224"/>
      <c r="C399" s="225"/>
      <c r="D399" s="214" t="s">
        <v>147</v>
      </c>
      <c r="E399" s="226" t="s">
        <v>1</v>
      </c>
      <c r="F399" s="227" t="s">
        <v>149</v>
      </c>
      <c r="G399" s="225"/>
      <c r="H399" s="228">
        <v>170.86</v>
      </c>
      <c r="I399" s="229"/>
      <c r="J399" s="225"/>
      <c r="K399" s="225"/>
      <c r="L399" s="230"/>
      <c r="M399" s="231"/>
      <c r="N399" s="232"/>
      <c r="O399" s="232"/>
      <c r="P399" s="232"/>
      <c r="Q399" s="232"/>
      <c r="R399" s="232"/>
      <c r="S399" s="232"/>
      <c r="T399" s="233"/>
      <c r="AT399" s="234" t="s">
        <v>147</v>
      </c>
      <c r="AU399" s="234" t="s">
        <v>117</v>
      </c>
      <c r="AV399" s="13" t="s">
        <v>146</v>
      </c>
      <c r="AW399" s="13" t="s">
        <v>30</v>
      </c>
      <c r="AX399" s="13" t="s">
        <v>80</v>
      </c>
      <c r="AY399" s="234" t="s">
        <v>139</v>
      </c>
    </row>
    <row r="400" spans="2:65" s="1" customFormat="1" ht="24" customHeight="1">
      <c r="B400" s="33"/>
      <c r="C400" s="245" t="s">
        <v>602</v>
      </c>
      <c r="D400" s="245" t="s">
        <v>179</v>
      </c>
      <c r="E400" s="246" t="s">
        <v>603</v>
      </c>
      <c r="F400" s="247" t="s">
        <v>604</v>
      </c>
      <c r="G400" s="248" t="s">
        <v>163</v>
      </c>
      <c r="H400" s="249">
        <v>174.27699999999999</v>
      </c>
      <c r="I400" s="250"/>
      <c r="J400" s="249">
        <f>ROUND(I400*H400,3)</f>
        <v>0</v>
      </c>
      <c r="K400" s="247" t="s">
        <v>1</v>
      </c>
      <c r="L400" s="251"/>
      <c r="M400" s="252" t="s">
        <v>1</v>
      </c>
      <c r="N400" s="253" t="s">
        <v>41</v>
      </c>
      <c r="O400" s="65"/>
      <c r="P400" s="207">
        <f>O400*H400</f>
        <v>0</v>
      </c>
      <c r="Q400" s="207">
        <v>0</v>
      </c>
      <c r="R400" s="207">
        <f>Q400*H400</f>
        <v>0</v>
      </c>
      <c r="S400" s="207">
        <v>0</v>
      </c>
      <c r="T400" s="208">
        <f>S400*H400</f>
        <v>0</v>
      </c>
      <c r="AR400" s="209" t="s">
        <v>223</v>
      </c>
      <c r="AT400" s="209" t="s">
        <v>179</v>
      </c>
      <c r="AU400" s="209" t="s">
        <v>117</v>
      </c>
      <c r="AY400" s="16" t="s">
        <v>139</v>
      </c>
      <c r="BE400" s="210">
        <f>IF(N400="základná",J400,0)</f>
        <v>0</v>
      </c>
      <c r="BF400" s="210">
        <f>IF(N400="znížená",J400,0)</f>
        <v>0</v>
      </c>
      <c r="BG400" s="210">
        <f>IF(N400="zákl. prenesená",J400,0)</f>
        <v>0</v>
      </c>
      <c r="BH400" s="210">
        <f>IF(N400="zníž. prenesená",J400,0)</f>
        <v>0</v>
      </c>
      <c r="BI400" s="210">
        <f>IF(N400="nulová",J400,0)</f>
        <v>0</v>
      </c>
      <c r="BJ400" s="16" t="s">
        <v>117</v>
      </c>
      <c r="BK400" s="211">
        <f>ROUND(I400*H400,3)</f>
        <v>0</v>
      </c>
      <c r="BL400" s="16" t="s">
        <v>182</v>
      </c>
      <c r="BM400" s="209" t="s">
        <v>605</v>
      </c>
    </row>
    <row r="401" spans="2:65" s="12" customFormat="1">
      <c r="B401" s="212"/>
      <c r="C401" s="213"/>
      <c r="D401" s="214" t="s">
        <v>147</v>
      </c>
      <c r="E401" s="215" t="s">
        <v>1</v>
      </c>
      <c r="F401" s="216" t="s">
        <v>606</v>
      </c>
      <c r="G401" s="213"/>
      <c r="H401" s="217">
        <v>174.27699999999999</v>
      </c>
      <c r="I401" s="218"/>
      <c r="J401" s="213"/>
      <c r="K401" s="213"/>
      <c r="L401" s="219"/>
      <c r="M401" s="220"/>
      <c r="N401" s="221"/>
      <c r="O401" s="221"/>
      <c r="P401" s="221"/>
      <c r="Q401" s="221"/>
      <c r="R401" s="221"/>
      <c r="S401" s="221"/>
      <c r="T401" s="222"/>
      <c r="AT401" s="223" t="s">
        <v>147</v>
      </c>
      <c r="AU401" s="223" t="s">
        <v>117</v>
      </c>
      <c r="AV401" s="12" t="s">
        <v>117</v>
      </c>
      <c r="AW401" s="12" t="s">
        <v>30</v>
      </c>
      <c r="AX401" s="12" t="s">
        <v>75</v>
      </c>
      <c r="AY401" s="223" t="s">
        <v>139</v>
      </c>
    </row>
    <row r="402" spans="2:65" s="13" customFormat="1">
      <c r="B402" s="224"/>
      <c r="C402" s="225"/>
      <c r="D402" s="214" t="s">
        <v>147</v>
      </c>
      <c r="E402" s="226" t="s">
        <v>1</v>
      </c>
      <c r="F402" s="227" t="s">
        <v>149</v>
      </c>
      <c r="G402" s="225"/>
      <c r="H402" s="228">
        <v>174.27699999999999</v>
      </c>
      <c r="I402" s="229"/>
      <c r="J402" s="225"/>
      <c r="K402" s="225"/>
      <c r="L402" s="230"/>
      <c r="M402" s="231"/>
      <c r="N402" s="232"/>
      <c r="O402" s="232"/>
      <c r="P402" s="232"/>
      <c r="Q402" s="232"/>
      <c r="R402" s="232"/>
      <c r="S402" s="232"/>
      <c r="T402" s="233"/>
      <c r="AT402" s="234" t="s">
        <v>147</v>
      </c>
      <c r="AU402" s="234" t="s">
        <v>117</v>
      </c>
      <c r="AV402" s="13" t="s">
        <v>146</v>
      </c>
      <c r="AW402" s="13" t="s">
        <v>30</v>
      </c>
      <c r="AX402" s="13" t="s">
        <v>80</v>
      </c>
      <c r="AY402" s="234" t="s">
        <v>139</v>
      </c>
    </row>
    <row r="403" spans="2:65" s="1" customFormat="1" ht="24" customHeight="1">
      <c r="B403" s="33"/>
      <c r="C403" s="199" t="s">
        <v>394</v>
      </c>
      <c r="D403" s="199" t="s">
        <v>142</v>
      </c>
      <c r="E403" s="200" t="s">
        <v>607</v>
      </c>
      <c r="F403" s="201" t="s">
        <v>608</v>
      </c>
      <c r="G403" s="202" t="s">
        <v>172</v>
      </c>
      <c r="H403" s="203">
        <v>11.711</v>
      </c>
      <c r="I403" s="204"/>
      <c r="J403" s="203">
        <f>ROUND(I403*H403,3)</f>
        <v>0</v>
      </c>
      <c r="K403" s="201" t="s">
        <v>1</v>
      </c>
      <c r="L403" s="37"/>
      <c r="M403" s="205" t="s">
        <v>1</v>
      </c>
      <c r="N403" s="206" t="s">
        <v>41</v>
      </c>
      <c r="O403" s="65"/>
      <c r="P403" s="207">
        <f>O403*H403</f>
        <v>0</v>
      </c>
      <c r="Q403" s="207">
        <v>0</v>
      </c>
      <c r="R403" s="207">
        <f>Q403*H403</f>
        <v>0</v>
      </c>
      <c r="S403" s="207">
        <v>0</v>
      </c>
      <c r="T403" s="208">
        <f>S403*H403</f>
        <v>0</v>
      </c>
      <c r="AR403" s="209" t="s">
        <v>182</v>
      </c>
      <c r="AT403" s="209" t="s">
        <v>142</v>
      </c>
      <c r="AU403" s="209" t="s">
        <v>117</v>
      </c>
      <c r="AY403" s="16" t="s">
        <v>139</v>
      </c>
      <c r="BE403" s="210">
        <f>IF(N403="základná",J403,0)</f>
        <v>0</v>
      </c>
      <c r="BF403" s="210">
        <f>IF(N403="znížená",J403,0)</f>
        <v>0</v>
      </c>
      <c r="BG403" s="210">
        <f>IF(N403="zákl. prenesená",J403,0)</f>
        <v>0</v>
      </c>
      <c r="BH403" s="210">
        <f>IF(N403="zníž. prenesená",J403,0)</f>
        <v>0</v>
      </c>
      <c r="BI403" s="210">
        <f>IF(N403="nulová",J403,0)</f>
        <v>0</v>
      </c>
      <c r="BJ403" s="16" t="s">
        <v>117</v>
      </c>
      <c r="BK403" s="211">
        <f>ROUND(I403*H403,3)</f>
        <v>0</v>
      </c>
      <c r="BL403" s="16" t="s">
        <v>182</v>
      </c>
      <c r="BM403" s="209" t="s">
        <v>609</v>
      </c>
    </row>
    <row r="404" spans="2:65" s="11" customFormat="1" ht="22.9" customHeight="1">
      <c r="B404" s="183"/>
      <c r="C404" s="184"/>
      <c r="D404" s="185" t="s">
        <v>74</v>
      </c>
      <c r="E404" s="197" t="s">
        <v>610</v>
      </c>
      <c r="F404" s="197" t="s">
        <v>611</v>
      </c>
      <c r="G404" s="184"/>
      <c r="H404" s="184"/>
      <c r="I404" s="187"/>
      <c r="J404" s="198">
        <f>BK404</f>
        <v>0</v>
      </c>
      <c r="K404" s="184"/>
      <c r="L404" s="189"/>
      <c r="M404" s="190"/>
      <c r="N404" s="191"/>
      <c r="O404" s="191"/>
      <c r="P404" s="192">
        <f>SUM(P405:P414)</f>
        <v>0</v>
      </c>
      <c r="Q404" s="191"/>
      <c r="R404" s="192">
        <f>SUM(R405:R414)</f>
        <v>0</v>
      </c>
      <c r="S404" s="191"/>
      <c r="T404" s="193">
        <f>SUM(T405:T414)</f>
        <v>0</v>
      </c>
      <c r="AR404" s="194" t="s">
        <v>117</v>
      </c>
      <c r="AT404" s="195" t="s">
        <v>74</v>
      </c>
      <c r="AU404" s="195" t="s">
        <v>80</v>
      </c>
      <c r="AY404" s="194" t="s">
        <v>139</v>
      </c>
      <c r="BK404" s="196">
        <f>SUM(BK405:BK414)</f>
        <v>0</v>
      </c>
    </row>
    <row r="405" spans="2:65" s="1" customFormat="1" ht="16.5" customHeight="1">
      <c r="B405" s="33"/>
      <c r="C405" s="199" t="s">
        <v>612</v>
      </c>
      <c r="D405" s="199" t="s">
        <v>142</v>
      </c>
      <c r="E405" s="200" t="s">
        <v>613</v>
      </c>
      <c r="F405" s="201" t="s">
        <v>614</v>
      </c>
      <c r="G405" s="202" t="s">
        <v>393</v>
      </c>
      <c r="H405" s="203">
        <v>99.492000000000004</v>
      </c>
      <c r="I405" s="204"/>
      <c r="J405" s="203">
        <f>ROUND(I405*H405,3)</f>
        <v>0</v>
      </c>
      <c r="K405" s="201" t="s">
        <v>1</v>
      </c>
      <c r="L405" s="37"/>
      <c r="M405" s="205" t="s">
        <v>1</v>
      </c>
      <c r="N405" s="206" t="s">
        <v>41</v>
      </c>
      <c r="O405" s="65"/>
      <c r="P405" s="207">
        <f>O405*H405</f>
        <v>0</v>
      </c>
      <c r="Q405" s="207">
        <v>0</v>
      </c>
      <c r="R405" s="207">
        <f>Q405*H405</f>
        <v>0</v>
      </c>
      <c r="S405" s="207">
        <v>0</v>
      </c>
      <c r="T405" s="208">
        <f>S405*H405</f>
        <v>0</v>
      </c>
      <c r="AR405" s="209" t="s">
        <v>182</v>
      </c>
      <c r="AT405" s="209" t="s">
        <v>142</v>
      </c>
      <c r="AU405" s="209" t="s">
        <v>117</v>
      </c>
      <c r="AY405" s="16" t="s">
        <v>139</v>
      </c>
      <c r="BE405" s="210">
        <f>IF(N405="základná",J405,0)</f>
        <v>0</v>
      </c>
      <c r="BF405" s="210">
        <f>IF(N405="znížená",J405,0)</f>
        <v>0</v>
      </c>
      <c r="BG405" s="210">
        <f>IF(N405="zákl. prenesená",J405,0)</f>
        <v>0</v>
      </c>
      <c r="BH405" s="210">
        <f>IF(N405="zníž. prenesená",J405,0)</f>
        <v>0</v>
      </c>
      <c r="BI405" s="210">
        <f>IF(N405="nulová",J405,0)</f>
        <v>0</v>
      </c>
      <c r="BJ405" s="16" t="s">
        <v>117</v>
      </c>
      <c r="BK405" s="211">
        <f>ROUND(I405*H405,3)</f>
        <v>0</v>
      </c>
      <c r="BL405" s="16" t="s">
        <v>182</v>
      </c>
      <c r="BM405" s="209" t="s">
        <v>615</v>
      </c>
    </row>
    <row r="406" spans="2:65" s="1" customFormat="1" ht="16.5" customHeight="1">
      <c r="B406" s="33"/>
      <c r="C406" s="245" t="s">
        <v>398</v>
      </c>
      <c r="D406" s="245" t="s">
        <v>179</v>
      </c>
      <c r="E406" s="246" t="s">
        <v>616</v>
      </c>
      <c r="F406" s="247" t="s">
        <v>617</v>
      </c>
      <c r="G406" s="248" t="s">
        <v>163</v>
      </c>
      <c r="H406" s="249">
        <v>101.482</v>
      </c>
      <c r="I406" s="250"/>
      <c r="J406" s="249">
        <f>ROUND(I406*H406,3)</f>
        <v>0</v>
      </c>
      <c r="K406" s="247" t="s">
        <v>1</v>
      </c>
      <c r="L406" s="251"/>
      <c r="M406" s="252" t="s">
        <v>1</v>
      </c>
      <c r="N406" s="253" t="s">
        <v>41</v>
      </c>
      <c r="O406" s="65"/>
      <c r="P406" s="207">
        <f>O406*H406</f>
        <v>0</v>
      </c>
      <c r="Q406" s="207">
        <v>0</v>
      </c>
      <c r="R406" s="207">
        <f>Q406*H406</f>
        <v>0</v>
      </c>
      <c r="S406" s="207">
        <v>0</v>
      </c>
      <c r="T406" s="208">
        <f>S406*H406</f>
        <v>0</v>
      </c>
      <c r="AR406" s="209" t="s">
        <v>223</v>
      </c>
      <c r="AT406" s="209" t="s">
        <v>179</v>
      </c>
      <c r="AU406" s="209" t="s">
        <v>117</v>
      </c>
      <c r="AY406" s="16" t="s">
        <v>139</v>
      </c>
      <c r="BE406" s="210">
        <f>IF(N406="základná",J406,0)</f>
        <v>0</v>
      </c>
      <c r="BF406" s="210">
        <f>IF(N406="znížená",J406,0)</f>
        <v>0</v>
      </c>
      <c r="BG406" s="210">
        <f>IF(N406="zákl. prenesená",J406,0)</f>
        <v>0</v>
      </c>
      <c r="BH406" s="210">
        <f>IF(N406="zníž. prenesená",J406,0)</f>
        <v>0</v>
      </c>
      <c r="BI406" s="210">
        <f>IF(N406="nulová",J406,0)</f>
        <v>0</v>
      </c>
      <c r="BJ406" s="16" t="s">
        <v>117</v>
      </c>
      <c r="BK406" s="211">
        <f>ROUND(I406*H406,3)</f>
        <v>0</v>
      </c>
      <c r="BL406" s="16" t="s">
        <v>182</v>
      </c>
      <c r="BM406" s="209" t="s">
        <v>618</v>
      </c>
    </row>
    <row r="407" spans="2:65" s="12" customFormat="1">
      <c r="B407" s="212"/>
      <c r="C407" s="213"/>
      <c r="D407" s="214" t="s">
        <v>147</v>
      </c>
      <c r="E407" s="215" t="s">
        <v>1</v>
      </c>
      <c r="F407" s="216" t="s">
        <v>619</v>
      </c>
      <c r="G407" s="213"/>
      <c r="H407" s="217">
        <v>101.482</v>
      </c>
      <c r="I407" s="218"/>
      <c r="J407" s="213"/>
      <c r="K407" s="213"/>
      <c r="L407" s="219"/>
      <c r="M407" s="220"/>
      <c r="N407" s="221"/>
      <c r="O407" s="221"/>
      <c r="P407" s="221"/>
      <c r="Q407" s="221"/>
      <c r="R407" s="221"/>
      <c r="S407" s="221"/>
      <c r="T407" s="222"/>
      <c r="AT407" s="223" t="s">
        <v>147</v>
      </c>
      <c r="AU407" s="223" t="s">
        <v>117</v>
      </c>
      <c r="AV407" s="12" t="s">
        <v>117</v>
      </c>
      <c r="AW407" s="12" t="s">
        <v>30</v>
      </c>
      <c r="AX407" s="12" t="s">
        <v>75</v>
      </c>
      <c r="AY407" s="223" t="s">
        <v>139</v>
      </c>
    </row>
    <row r="408" spans="2:65" s="13" customFormat="1">
      <c r="B408" s="224"/>
      <c r="C408" s="225"/>
      <c r="D408" s="214" t="s">
        <v>147</v>
      </c>
      <c r="E408" s="226" t="s">
        <v>1</v>
      </c>
      <c r="F408" s="227" t="s">
        <v>149</v>
      </c>
      <c r="G408" s="225"/>
      <c r="H408" s="228">
        <v>101.482</v>
      </c>
      <c r="I408" s="229"/>
      <c r="J408" s="225"/>
      <c r="K408" s="225"/>
      <c r="L408" s="230"/>
      <c r="M408" s="231"/>
      <c r="N408" s="232"/>
      <c r="O408" s="232"/>
      <c r="P408" s="232"/>
      <c r="Q408" s="232"/>
      <c r="R408" s="232"/>
      <c r="S408" s="232"/>
      <c r="T408" s="233"/>
      <c r="AT408" s="234" t="s">
        <v>147</v>
      </c>
      <c r="AU408" s="234" t="s">
        <v>117</v>
      </c>
      <c r="AV408" s="13" t="s">
        <v>146</v>
      </c>
      <c r="AW408" s="13" t="s">
        <v>30</v>
      </c>
      <c r="AX408" s="13" t="s">
        <v>80</v>
      </c>
      <c r="AY408" s="234" t="s">
        <v>139</v>
      </c>
    </row>
    <row r="409" spans="2:65" s="1" customFormat="1" ht="24" customHeight="1">
      <c r="B409" s="33"/>
      <c r="C409" s="199" t="s">
        <v>620</v>
      </c>
      <c r="D409" s="199" t="s">
        <v>142</v>
      </c>
      <c r="E409" s="200" t="s">
        <v>621</v>
      </c>
      <c r="F409" s="201" t="s">
        <v>622</v>
      </c>
      <c r="G409" s="202" t="s">
        <v>163</v>
      </c>
      <c r="H409" s="203">
        <v>221.59</v>
      </c>
      <c r="I409" s="204"/>
      <c r="J409" s="203">
        <f>ROUND(I409*H409,3)</f>
        <v>0</v>
      </c>
      <c r="K409" s="201" t="s">
        <v>1</v>
      </c>
      <c r="L409" s="37"/>
      <c r="M409" s="205" t="s">
        <v>1</v>
      </c>
      <c r="N409" s="206" t="s">
        <v>41</v>
      </c>
      <c r="O409" s="65"/>
      <c r="P409" s="207">
        <f>O409*H409</f>
        <v>0</v>
      </c>
      <c r="Q409" s="207">
        <v>0</v>
      </c>
      <c r="R409" s="207">
        <f>Q409*H409</f>
        <v>0</v>
      </c>
      <c r="S409" s="207">
        <v>0</v>
      </c>
      <c r="T409" s="208">
        <f>S409*H409</f>
        <v>0</v>
      </c>
      <c r="AR409" s="209" t="s">
        <v>182</v>
      </c>
      <c r="AT409" s="209" t="s">
        <v>142</v>
      </c>
      <c r="AU409" s="209" t="s">
        <v>117</v>
      </c>
      <c r="AY409" s="16" t="s">
        <v>139</v>
      </c>
      <c r="BE409" s="210">
        <f>IF(N409="základná",J409,0)</f>
        <v>0</v>
      </c>
      <c r="BF409" s="210">
        <f>IF(N409="znížená",J409,0)</f>
        <v>0</v>
      </c>
      <c r="BG409" s="210">
        <f>IF(N409="zákl. prenesená",J409,0)</f>
        <v>0</v>
      </c>
      <c r="BH409" s="210">
        <f>IF(N409="zníž. prenesená",J409,0)</f>
        <v>0</v>
      </c>
      <c r="BI409" s="210">
        <f>IF(N409="nulová",J409,0)</f>
        <v>0</v>
      </c>
      <c r="BJ409" s="16" t="s">
        <v>117</v>
      </c>
      <c r="BK409" s="211">
        <f>ROUND(I409*H409,3)</f>
        <v>0</v>
      </c>
      <c r="BL409" s="16" t="s">
        <v>182</v>
      </c>
      <c r="BM409" s="209" t="s">
        <v>623</v>
      </c>
    </row>
    <row r="410" spans="2:65" s="1" customFormat="1" ht="24" customHeight="1">
      <c r="B410" s="33"/>
      <c r="C410" s="199" t="s">
        <v>401</v>
      </c>
      <c r="D410" s="199" t="s">
        <v>142</v>
      </c>
      <c r="E410" s="200" t="s">
        <v>624</v>
      </c>
      <c r="F410" s="201" t="s">
        <v>625</v>
      </c>
      <c r="G410" s="202" t="s">
        <v>163</v>
      </c>
      <c r="H410" s="203">
        <v>167.87</v>
      </c>
      <c r="I410" s="204"/>
      <c r="J410" s="203">
        <f>ROUND(I410*H410,3)</f>
        <v>0</v>
      </c>
      <c r="K410" s="201" t="s">
        <v>1</v>
      </c>
      <c r="L410" s="37"/>
      <c r="M410" s="205" t="s">
        <v>1</v>
      </c>
      <c r="N410" s="206" t="s">
        <v>41</v>
      </c>
      <c r="O410" s="65"/>
      <c r="P410" s="207">
        <f>O410*H410</f>
        <v>0</v>
      </c>
      <c r="Q410" s="207">
        <v>0</v>
      </c>
      <c r="R410" s="207">
        <f>Q410*H410</f>
        <v>0</v>
      </c>
      <c r="S410" s="207">
        <v>0</v>
      </c>
      <c r="T410" s="208">
        <f>S410*H410</f>
        <v>0</v>
      </c>
      <c r="AR410" s="209" t="s">
        <v>182</v>
      </c>
      <c r="AT410" s="209" t="s">
        <v>142</v>
      </c>
      <c r="AU410" s="209" t="s">
        <v>117</v>
      </c>
      <c r="AY410" s="16" t="s">
        <v>139</v>
      </c>
      <c r="BE410" s="210">
        <f>IF(N410="základná",J410,0)</f>
        <v>0</v>
      </c>
      <c r="BF410" s="210">
        <f>IF(N410="znížená",J410,0)</f>
        <v>0</v>
      </c>
      <c r="BG410" s="210">
        <f>IF(N410="zákl. prenesená",J410,0)</f>
        <v>0</v>
      </c>
      <c r="BH410" s="210">
        <f>IF(N410="zníž. prenesená",J410,0)</f>
        <v>0</v>
      </c>
      <c r="BI410" s="210">
        <f>IF(N410="nulová",J410,0)</f>
        <v>0</v>
      </c>
      <c r="BJ410" s="16" t="s">
        <v>117</v>
      </c>
      <c r="BK410" s="211">
        <f>ROUND(I410*H410,3)</f>
        <v>0</v>
      </c>
      <c r="BL410" s="16" t="s">
        <v>182</v>
      </c>
      <c r="BM410" s="209" t="s">
        <v>626</v>
      </c>
    </row>
    <row r="411" spans="2:65" s="12" customFormat="1">
      <c r="B411" s="212"/>
      <c r="C411" s="213"/>
      <c r="D411" s="214" t="s">
        <v>147</v>
      </c>
      <c r="E411" s="215" t="s">
        <v>1</v>
      </c>
      <c r="F411" s="216" t="s">
        <v>627</v>
      </c>
      <c r="G411" s="213"/>
      <c r="H411" s="217">
        <v>167.87</v>
      </c>
      <c r="I411" s="218"/>
      <c r="J411" s="213"/>
      <c r="K411" s="213"/>
      <c r="L411" s="219"/>
      <c r="M411" s="220"/>
      <c r="N411" s="221"/>
      <c r="O411" s="221"/>
      <c r="P411" s="221"/>
      <c r="Q411" s="221"/>
      <c r="R411" s="221"/>
      <c r="S411" s="221"/>
      <c r="T411" s="222"/>
      <c r="AT411" s="223" t="s">
        <v>147</v>
      </c>
      <c r="AU411" s="223" t="s">
        <v>117</v>
      </c>
      <c r="AV411" s="12" t="s">
        <v>117</v>
      </c>
      <c r="AW411" s="12" t="s">
        <v>30</v>
      </c>
      <c r="AX411" s="12" t="s">
        <v>75</v>
      </c>
      <c r="AY411" s="223" t="s">
        <v>139</v>
      </c>
    </row>
    <row r="412" spans="2:65" s="13" customFormat="1">
      <c r="B412" s="224"/>
      <c r="C412" s="225"/>
      <c r="D412" s="214" t="s">
        <v>147</v>
      </c>
      <c r="E412" s="226" t="s">
        <v>1</v>
      </c>
      <c r="F412" s="227" t="s">
        <v>149</v>
      </c>
      <c r="G412" s="225"/>
      <c r="H412" s="228">
        <v>167.87</v>
      </c>
      <c r="I412" s="229"/>
      <c r="J412" s="225"/>
      <c r="K412" s="225"/>
      <c r="L412" s="230"/>
      <c r="M412" s="231"/>
      <c r="N412" s="232"/>
      <c r="O412" s="232"/>
      <c r="P412" s="232"/>
      <c r="Q412" s="232"/>
      <c r="R412" s="232"/>
      <c r="S412" s="232"/>
      <c r="T412" s="233"/>
      <c r="AT412" s="234" t="s">
        <v>147</v>
      </c>
      <c r="AU412" s="234" t="s">
        <v>117</v>
      </c>
      <c r="AV412" s="13" t="s">
        <v>146</v>
      </c>
      <c r="AW412" s="13" t="s">
        <v>30</v>
      </c>
      <c r="AX412" s="13" t="s">
        <v>80</v>
      </c>
      <c r="AY412" s="234" t="s">
        <v>139</v>
      </c>
    </row>
    <row r="413" spans="2:65" s="1" customFormat="1" ht="16.5" customHeight="1">
      <c r="B413" s="33"/>
      <c r="C413" s="245" t="s">
        <v>628</v>
      </c>
      <c r="D413" s="245" t="s">
        <v>179</v>
      </c>
      <c r="E413" s="246" t="s">
        <v>629</v>
      </c>
      <c r="F413" s="247" t="s">
        <v>630</v>
      </c>
      <c r="G413" s="248" t="s">
        <v>163</v>
      </c>
      <c r="H413" s="249">
        <v>167.87</v>
      </c>
      <c r="I413" s="250"/>
      <c r="J413" s="249">
        <f>ROUND(I413*H413,3)</f>
        <v>0</v>
      </c>
      <c r="K413" s="247" t="s">
        <v>1</v>
      </c>
      <c r="L413" s="251"/>
      <c r="M413" s="252" t="s">
        <v>1</v>
      </c>
      <c r="N413" s="253" t="s">
        <v>41</v>
      </c>
      <c r="O413" s="65"/>
      <c r="P413" s="207">
        <f>O413*H413</f>
        <v>0</v>
      </c>
      <c r="Q413" s="207">
        <v>0</v>
      </c>
      <c r="R413" s="207">
        <f>Q413*H413</f>
        <v>0</v>
      </c>
      <c r="S413" s="207">
        <v>0</v>
      </c>
      <c r="T413" s="208">
        <f>S413*H413</f>
        <v>0</v>
      </c>
      <c r="AR413" s="209" t="s">
        <v>223</v>
      </c>
      <c r="AT413" s="209" t="s">
        <v>179</v>
      </c>
      <c r="AU413" s="209" t="s">
        <v>117</v>
      </c>
      <c r="AY413" s="16" t="s">
        <v>139</v>
      </c>
      <c r="BE413" s="210">
        <f>IF(N413="základná",J413,0)</f>
        <v>0</v>
      </c>
      <c r="BF413" s="210">
        <f>IF(N413="znížená",J413,0)</f>
        <v>0</v>
      </c>
      <c r="BG413" s="210">
        <f>IF(N413="zákl. prenesená",J413,0)</f>
        <v>0</v>
      </c>
      <c r="BH413" s="210">
        <f>IF(N413="zníž. prenesená",J413,0)</f>
        <v>0</v>
      </c>
      <c r="BI413" s="210">
        <f>IF(N413="nulová",J413,0)</f>
        <v>0</v>
      </c>
      <c r="BJ413" s="16" t="s">
        <v>117</v>
      </c>
      <c r="BK413" s="211">
        <f>ROUND(I413*H413,3)</f>
        <v>0</v>
      </c>
      <c r="BL413" s="16" t="s">
        <v>182</v>
      </c>
      <c r="BM413" s="209" t="s">
        <v>631</v>
      </c>
    </row>
    <row r="414" spans="2:65" s="1" customFormat="1" ht="24" customHeight="1">
      <c r="B414" s="33"/>
      <c r="C414" s="199" t="s">
        <v>405</v>
      </c>
      <c r="D414" s="199" t="s">
        <v>142</v>
      </c>
      <c r="E414" s="200" t="s">
        <v>632</v>
      </c>
      <c r="F414" s="201" t="s">
        <v>633</v>
      </c>
      <c r="G414" s="202" t="s">
        <v>172</v>
      </c>
      <c r="H414" s="203">
        <v>1.0389999999999999</v>
      </c>
      <c r="I414" s="204"/>
      <c r="J414" s="203">
        <f>ROUND(I414*H414,3)</f>
        <v>0</v>
      </c>
      <c r="K414" s="201" t="s">
        <v>1</v>
      </c>
      <c r="L414" s="37"/>
      <c r="M414" s="205" t="s">
        <v>1</v>
      </c>
      <c r="N414" s="206" t="s">
        <v>41</v>
      </c>
      <c r="O414" s="65"/>
      <c r="P414" s="207">
        <f>O414*H414</f>
        <v>0</v>
      </c>
      <c r="Q414" s="207">
        <v>0</v>
      </c>
      <c r="R414" s="207">
        <f>Q414*H414</f>
        <v>0</v>
      </c>
      <c r="S414" s="207">
        <v>0</v>
      </c>
      <c r="T414" s="208">
        <f>S414*H414</f>
        <v>0</v>
      </c>
      <c r="AR414" s="209" t="s">
        <v>182</v>
      </c>
      <c r="AT414" s="209" t="s">
        <v>142</v>
      </c>
      <c r="AU414" s="209" t="s">
        <v>117</v>
      </c>
      <c r="AY414" s="16" t="s">
        <v>139</v>
      </c>
      <c r="BE414" s="210">
        <f>IF(N414="základná",J414,0)</f>
        <v>0</v>
      </c>
      <c r="BF414" s="210">
        <f>IF(N414="znížená",J414,0)</f>
        <v>0</v>
      </c>
      <c r="BG414" s="210">
        <f>IF(N414="zákl. prenesená",J414,0)</f>
        <v>0</v>
      </c>
      <c r="BH414" s="210">
        <f>IF(N414="zníž. prenesená",J414,0)</f>
        <v>0</v>
      </c>
      <c r="BI414" s="210">
        <f>IF(N414="nulová",J414,0)</f>
        <v>0</v>
      </c>
      <c r="BJ414" s="16" t="s">
        <v>117</v>
      </c>
      <c r="BK414" s="211">
        <f>ROUND(I414*H414,3)</f>
        <v>0</v>
      </c>
      <c r="BL414" s="16" t="s">
        <v>182</v>
      </c>
      <c r="BM414" s="209" t="s">
        <v>634</v>
      </c>
    </row>
    <row r="415" spans="2:65" s="11" customFormat="1" ht="22.9" customHeight="1">
      <c r="B415" s="183"/>
      <c r="C415" s="184"/>
      <c r="D415" s="185" t="s">
        <v>74</v>
      </c>
      <c r="E415" s="197" t="s">
        <v>635</v>
      </c>
      <c r="F415" s="197" t="s">
        <v>636</v>
      </c>
      <c r="G415" s="184"/>
      <c r="H415" s="184"/>
      <c r="I415" s="187"/>
      <c r="J415" s="198">
        <f>BK415</f>
        <v>0</v>
      </c>
      <c r="K415" s="184"/>
      <c r="L415" s="189"/>
      <c r="M415" s="190"/>
      <c r="N415" s="191"/>
      <c r="O415" s="191"/>
      <c r="P415" s="192">
        <f>SUM(P416:P436)</f>
        <v>0</v>
      </c>
      <c r="Q415" s="191"/>
      <c r="R415" s="192">
        <f>SUM(R416:R436)</f>
        <v>0</v>
      </c>
      <c r="S415" s="191"/>
      <c r="T415" s="193">
        <f>SUM(T416:T436)</f>
        <v>0</v>
      </c>
      <c r="AR415" s="194" t="s">
        <v>117</v>
      </c>
      <c r="AT415" s="195" t="s">
        <v>74</v>
      </c>
      <c r="AU415" s="195" t="s">
        <v>80</v>
      </c>
      <c r="AY415" s="194" t="s">
        <v>139</v>
      </c>
      <c r="BK415" s="196">
        <f>SUM(BK416:BK436)</f>
        <v>0</v>
      </c>
    </row>
    <row r="416" spans="2:65" s="1" customFormat="1" ht="24" customHeight="1">
      <c r="B416" s="33"/>
      <c r="C416" s="199" t="s">
        <v>637</v>
      </c>
      <c r="D416" s="199" t="s">
        <v>142</v>
      </c>
      <c r="E416" s="200" t="s">
        <v>638</v>
      </c>
      <c r="F416" s="201" t="s">
        <v>639</v>
      </c>
      <c r="G416" s="202" t="s">
        <v>163</v>
      </c>
      <c r="H416" s="203">
        <v>198.84</v>
      </c>
      <c r="I416" s="204"/>
      <c r="J416" s="203">
        <f>ROUND(I416*H416,3)</f>
        <v>0</v>
      </c>
      <c r="K416" s="201" t="s">
        <v>1</v>
      </c>
      <c r="L416" s="37"/>
      <c r="M416" s="205" t="s">
        <v>1</v>
      </c>
      <c r="N416" s="206" t="s">
        <v>41</v>
      </c>
      <c r="O416" s="65"/>
      <c r="P416" s="207">
        <f>O416*H416</f>
        <v>0</v>
      </c>
      <c r="Q416" s="207">
        <v>0</v>
      </c>
      <c r="R416" s="207">
        <f>Q416*H416</f>
        <v>0</v>
      </c>
      <c r="S416" s="207">
        <v>0</v>
      </c>
      <c r="T416" s="208">
        <f>S416*H416</f>
        <v>0</v>
      </c>
      <c r="AR416" s="209" t="s">
        <v>182</v>
      </c>
      <c r="AT416" s="209" t="s">
        <v>142</v>
      </c>
      <c r="AU416" s="209" t="s">
        <v>117</v>
      </c>
      <c r="AY416" s="16" t="s">
        <v>139</v>
      </c>
      <c r="BE416" s="210">
        <f>IF(N416="základná",J416,0)</f>
        <v>0</v>
      </c>
      <c r="BF416" s="210">
        <f>IF(N416="znížená",J416,0)</f>
        <v>0</v>
      </c>
      <c r="BG416" s="210">
        <f>IF(N416="zákl. prenesená",J416,0)</f>
        <v>0</v>
      </c>
      <c r="BH416" s="210">
        <f>IF(N416="zníž. prenesená",J416,0)</f>
        <v>0</v>
      </c>
      <c r="BI416" s="210">
        <f>IF(N416="nulová",J416,0)</f>
        <v>0</v>
      </c>
      <c r="BJ416" s="16" t="s">
        <v>117</v>
      </c>
      <c r="BK416" s="211">
        <f>ROUND(I416*H416,3)</f>
        <v>0</v>
      </c>
      <c r="BL416" s="16" t="s">
        <v>182</v>
      </c>
      <c r="BM416" s="209" t="s">
        <v>640</v>
      </c>
    </row>
    <row r="417" spans="2:65" s="12" customFormat="1">
      <c r="B417" s="212"/>
      <c r="C417" s="213"/>
      <c r="D417" s="214" t="s">
        <v>147</v>
      </c>
      <c r="E417" s="215" t="s">
        <v>1</v>
      </c>
      <c r="F417" s="216" t="s">
        <v>641</v>
      </c>
      <c r="G417" s="213"/>
      <c r="H417" s="217">
        <v>14.7</v>
      </c>
      <c r="I417" s="218"/>
      <c r="J417" s="213"/>
      <c r="K417" s="213"/>
      <c r="L417" s="219"/>
      <c r="M417" s="220"/>
      <c r="N417" s="221"/>
      <c r="O417" s="221"/>
      <c r="P417" s="221"/>
      <c r="Q417" s="221"/>
      <c r="R417" s="221"/>
      <c r="S417" s="221"/>
      <c r="T417" s="222"/>
      <c r="AT417" s="223" t="s">
        <v>147</v>
      </c>
      <c r="AU417" s="223" t="s">
        <v>117</v>
      </c>
      <c r="AV417" s="12" t="s">
        <v>117</v>
      </c>
      <c r="AW417" s="12" t="s">
        <v>30</v>
      </c>
      <c r="AX417" s="12" t="s">
        <v>75</v>
      </c>
      <c r="AY417" s="223" t="s">
        <v>139</v>
      </c>
    </row>
    <row r="418" spans="2:65" s="12" customFormat="1">
      <c r="B418" s="212"/>
      <c r="C418" s="213"/>
      <c r="D418" s="214" t="s">
        <v>147</v>
      </c>
      <c r="E418" s="215" t="s">
        <v>1</v>
      </c>
      <c r="F418" s="216" t="s">
        <v>642</v>
      </c>
      <c r="G418" s="213"/>
      <c r="H418" s="217">
        <v>13.12</v>
      </c>
      <c r="I418" s="218"/>
      <c r="J418" s="213"/>
      <c r="K418" s="213"/>
      <c r="L418" s="219"/>
      <c r="M418" s="220"/>
      <c r="N418" s="221"/>
      <c r="O418" s="221"/>
      <c r="P418" s="221"/>
      <c r="Q418" s="221"/>
      <c r="R418" s="221"/>
      <c r="S418" s="221"/>
      <c r="T418" s="222"/>
      <c r="AT418" s="223" t="s">
        <v>147</v>
      </c>
      <c r="AU418" s="223" t="s">
        <v>117</v>
      </c>
      <c r="AV418" s="12" t="s">
        <v>117</v>
      </c>
      <c r="AW418" s="12" t="s">
        <v>30</v>
      </c>
      <c r="AX418" s="12" t="s">
        <v>75</v>
      </c>
      <c r="AY418" s="223" t="s">
        <v>139</v>
      </c>
    </row>
    <row r="419" spans="2:65" s="12" customFormat="1">
      <c r="B419" s="212"/>
      <c r="C419" s="213"/>
      <c r="D419" s="214" t="s">
        <v>147</v>
      </c>
      <c r="E419" s="215" t="s">
        <v>1</v>
      </c>
      <c r="F419" s="216" t="s">
        <v>643</v>
      </c>
      <c r="G419" s="213"/>
      <c r="H419" s="217">
        <v>12.94</v>
      </c>
      <c r="I419" s="218"/>
      <c r="J419" s="213"/>
      <c r="K419" s="213"/>
      <c r="L419" s="219"/>
      <c r="M419" s="220"/>
      <c r="N419" s="221"/>
      <c r="O419" s="221"/>
      <c r="P419" s="221"/>
      <c r="Q419" s="221"/>
      <c r="R419" s="221"/>
      <c r="S419" s="221"/>
      <c r="T419" s="222"/>
      <c r="AT419" s="223" t="s">
        <v>147</v>
      </c>
      <c r="AU419" s="223" t="s">
        <v>117</v>
      </c>
      <c r="AV419" s="12" t="s">
        <v>117</v>
      </c>
      <c r="AW419" s="12" t="s">
        <v>30</v>
      </c>
      <c r="AX419" s="12" t="s">
        <v>75</v>
      </c>
      <c r="AY419" s="223" t="s">
        <v>139</v>
      </c>
    </row>
    <row r="420" spans="2:65" s="12" customFormat="1">
      <c r="B420" s="212"/>
      <c r="C420" s="213"/>
      <c r="D420" s="214" t="s">
        <v>147</v>
      </c>
      <c r="E420" s="215" t="s">
        <v>1</v>
      </c>
      <c r="F420" s="216" t="s">
        <v>644</v>
      </c>
      <c r="G420" s="213"/>
      <c r="H420" s="217">
        <v>27.77</v>
      </c>
      <c r="I420" s="218"/>
      <c r="J420" s="213"/>
      <c r="K420" s="213"/>
      <c r="L420" s="219"/>
      <c r="M420" s="220"/>
      <c r="N420" s="221"/>
      <c r="O420" s="221"/>
      <c r="P420" s="221"/>
      <c r="Q420" s="221"/>
      <c r="R420" s="221"/>
      <c r="S420" s="221"/>
      <c r="T420" s="222"/>
      <c r="AT420" s="223" t="s">
        <v>147</v>
      </c>
      <c r="AU420" s="223" t="s">
        <v>117</v>
      </c>
      <c r="AV420" s="12" t="s">
        <v>117</v>
      </c>
      <c r="AW420" s="12" t="s">
        <v>30</v>
      </c>
      <c r="AX420" s="12" t="s">
        <v>75</v>
      </c>
      <c r="AY420" s="223" t="s">
        <v>139</v>
      </c>
    </row>
    <row r="421" spans="2:65" s="12" customFormat="1">
      <c r="B421" s="212"/>
      <c r="C421" s="213"/>
      <c r="D421" s="214" t="s">
        <v>147</v>
      </c>
      <c r="E421" s="215" t="s">
        <v>1</v>
      </c>
      <c r="F421" s="216" t="s">
        <v>645</v>
      </c>
      <c r="G421" s="213"/>
      <c r="H421" s="217">
        <v>36.880000000000003</v>
      </c>
      <c r="I421" s="218"/>
      <c r="J421" s="213"/>
      <c r="K421" s="213"/>
      <c r="L421" s="219"/>
      <c r="M421" s="220"/>
      <c r="N421" s="221"/>
      <c r="O421" s="221"/>
      <c r="P421" s="221"/>
      <c r="Q421" s="221"/>
      <c r="R421" s="221"/>
      <c r="S421" s="221"/>
      <c r="T421" s="222"/>
      <c r="AT421" s="223" t="s">
        <v>147</v>
      </c>
      <c r="AU421" s="223" t="s">
        <v>117</v>
      </c>
      <c r="AV421" s="12" t="s">
        <v>117</v>
      </c>
      <c r="AW421" s="12" t="s">
        <v>30</v>
      </c>
      <c r="AX421" s="12" t="s">
        <v>75</v>
      </c>
      <c r="AY421" s="223" t="s">
        <v>139</v>
      </c>
    </row>
    <row r="422" spans="2:65" s="12" customFormat="1">
      <c r="B422" s="212"/>
      <c r="C422" s="213"/>
      <c r="D422" s="214" t="s">
        <v>147</v>
      </c>
      <c r="E422" s="215" t="s">
        <v>1</v>
      </c>
      <c r="F422" s="216" t="s">
        <v>646</v>
      </c>
      <c r="G422" s="213"/>
      <c r="H422" s="217">
        <v>27.28</v>
      </c>
      <c r="I422" s="218"/>
      <c r="J422" s="213"/>
      <c r="K422" s="213"/>
      <c r="L422" s="219"/>
      <c r="M422" s="220"/>
      <c r="N422" s="221"/>
      <c r="O422" s="221"/>
      <c r="P422" s="221"/>
      <c r="Q422" s="221"/>
      <c r="R422" s="221"/>
      <c r="S422" s="221"/>
      <c r="T422" s="222"/>
      <c r="AT422" s="223" t="s">
        <v>147</v>
      </c>
      <c r="AU422" s="223" t="s">
        <v>117</v>
      </c>
      <c r="AV422" s="12" t="s">
        <v>117</v>
      </c>
      <c r="AW422" s="12" t="s">
        <v>30</v>
      </c>
      <c r="AX422" s="12" t="s">
        <v>75</v>
      </c>
      <c r="AY422" s="223" t="s">
        <v>139</v>
      </c>
    </row>
    <row r="423" spans="2:65" s="12" customFormat="1" ht="22.5">
      <c r="B423" s="212"/>
      <c r="C423" s="213"/>
      <c r="D423" s="214" t="s">
        <v>147</v>
      </c>
      <c r="E423" s="215" t="s">
        <v>1</v>
      </c>
      <c r="F423" s="216" t="s">
        <v>647</v>
      </c>
      <c r="G423" s="213"/>
      <c r="H423" s="217">
        <v>38.42</v>
      </c>
      <c r="I423" s="218"/>
      <c r="J423" s="213"/>
      <c r="K423" s="213"/>
      <c r="L423" s="219"/>
      <c r="M423" s="220"/>
      <c r="N423" s="221"/>
      <c r="O423" s="221"/>
      <c r="P423" s="221"/>
      <c r="Q423" s="221"/>
      <c r="R423" s="221"/>
      <c r="S423" s="221"/>
      <c r="T423" s="222"/>
      <c r="AT423" s="223" t="s">
        <v>147</v>
      </c>
      <c r="AU423" s="223" t="s">
        <v>117</v>
      </c>
      <c r="AV423" s="12" t="s">
        <v>117</v>
      </c>
      <c r="AW423" s="12" t="s">
        <v>30</v>
      </c>
      <c r="AX423" s="12" t="s">
        <v>75</v>
      </c>
      <c r="AY423" s="223" t="s">
        <v>139</v>
      </c>
    </row>
    <row r="424" spans="2:65" s="12" customFormat="1" ht="22.5">
      <c r="B424" s="212"/>
      <c r="C424" s="213"/>
      <c r="D424" s="214" t="s">
        <v>147</v>
      </c>
      <c r="E424" s="215" t="s">
        <v>1</v>
      </c>
      <c r="F424" s="216" t="s">
        <v>648</v>
      </c>
      <c r="G424" s="213"/>
      <c r="H424" s="217">
        <v>27.73</v>
      </c>
      <c r="I424" s="218"/>
      <c r="J424" s="213"/>
      <c r="K424" s="213"/>
      <c r="L424" s="219"/>
      <c r="M424" s="220"/>
      <c r="N424" s="221"/>
      <c r="O424" s="221"/>
      <c r="P424" s="221"/>
      <c r="Q424" s="221"/>
      <c r="R424" s="221"/>
      <c r="S424" s="221"/>
      <c r="T424" s="222"/>
      <c r="AT424" s="223" t="s">
        <v>147</v>
      </c>
      <c r="AU424" s="223" t="s">
        <v>117</v>
      </c>
      <c r="AV424" s="12" t="s">
        <v>117</v>
      </c>
      <c r="AW424" s="12" t="s">
        <v>30</v>
      </c>
      <c r="AX424" s="12" t="s">
        <v>75</v>
      </c>
      <c r="AY424" s="223" t="s">
        <v>139</v>
      </c>
    </row>
    <row r="425" spans="2:65" s="13" customFormat="1">
      <c r="B425" s="224"/>
      <c r="C425" s="225"/>
      <c r="D425" s="214" t="s">
        <v>147</v>
      </c>
      <c r="E425" s="226" t="s">
        <v>1</v>
      </c>
      <c r="F425" s="227" t="s">
        <v>149</v>
      </c>
      <c r="G425" s="225"/>
      <c r="H425" s="228">
        <v>198.84</v>
      </c>
      <c r="I425" s="229"/>
      <c r="J425" s="225"/>
      <c r="K425" s="225"/>
      <c r="L425" s="230"/>
      <c r="M425" s="231"/>
      <c r="N425" s="232"/>
      <c r="O425" s="232"/>
      <c r="P425" s="232"/>
      <c r="Q425" s="232"/>
      <c r="R425" s="232"/>
      <c r="S425" s="232"/>
      <c r="T425" s="233"/>
      <c r="AT425" s="234" t="s">
        <v>147</v>
      </c>
      <c r="AU425" s="234" t="s">
        <v>117</v>
      </c>
      <c r="AV425" s="13" t="s">
        <v>146</v>
      </c>
      <c r="AW425" s="13" t="s">
        <v>30</v>
      </c>
      <c r="AX425" s="13" t="s">
        <v>80</v>
      </c>
      <c r="AY425" s="234" t="s">
        <v>139</v>
      </c>
    </row>
    <row r="426" spans="2:65" s="1" customFormat="1" ht="16.5" customHeight="1">
      <c r="B426" s="33"/>
      <c r="C426" s="245" t="s">
        <v>408</v>
      </c>
      <c r="D426" s="245" t="s">
        <v>179</v>
      </c>
      <c r="E426" s="246" t="s">
        <v>649</v>
      </c>
      <c r="F426" s="247" t="s">
        <v>650</v>
      </c>
      <c r="G426" s="248" t="s">
        <v>163</v>
      </c>
      <c r="H426" s="249">
        <v>202.81700000000001</v>
      </c>
      <c r="I426" s="250"/>
      <c r="J426" s="249">
        <f>ROUND(I426*H426,3)</f>
        <v>0</v>
      </c>
      <c r="K426" s="247" t="s">
        <v>1</v>
      </c>
      <c r="L426" s="251"/>
      <c r="M426" s="252" t="s">
        <v>1</v>
      </c>
      <c r="N426" s="253" t="s">
        <v>41</v>
      </c>
      <c r="O426" s="65"/>
      <c r="P426" s="207">
        <f>O426*H426</f>
        <v>0</v>
      </c>
      <c r="Q426" s="207">
        <v>0</v>
      </c>
      <c r="R426" s="207">
        <f>Q426*H426</f>
        <v>0</v>
      </c>
      <c r="S426" s="207">
        <v>0</v>
      </c>
      <c r="T426" s="208">
        <f>S426*H426</f>
        <v>0</v>
      </c>
      <c r="AR426" s="209" t="s">
        <v>223</v>
      </c>
      <c r="AT426" s="209" t="s">
        <v>179</v>
      </c>
      <c r="AU426" s="209" t="s">
        <v>117</v>
      </c>
      <c r="AY426" s="16" t="s">
        <v>139</v>
      </c>
      <c r="BE426" s="210">
        <f>IF(N426="základná",J426,0)</f>
        <v>0</v>
      </c>
      <c r="BF426" s="210">
        <f>IF(N426="znížená",J426,0)</f>
        <v>0</v>
      </c>
      <c r="BG426" s="210">
        <f>IF(N426="zákl. prenesená",J426,0)</f>
        <v>0</v>
      </c>
      <c r="BH426" s="210">
        <f>IF(N426="zníž. prenesená",J426,0)</f>
        <v>0</v>
      </c>
      <c r="BI426" s="210">
        <f>IF(N426="nulová",J426,0)</f>
        <v>0</v>
      </c>
      <c r="BJ426" s="16" t="s">
        <v>117</v>
      </c>
      <c r="BK426" s="211">
        <f>ROUND(I426*H426,3)</f>
        <v>0</v>
      </c>
      <c r="BL426" s="16" t="s">
        <v>182</v>
      </c>
      <c r="BM426" s="209" t="s">
        <v>651</v>
      </c>
    </row>
    <row r="427" spans="2:65" s="12" customFormat="1">
      <c r="B427" s="212"/>
      <c r="C427" s="213"/>
      <c r="D427" s="214" t="s">
        <v>147</v>
      </c>
      <c r="E427" s="215" t="s">
        <v>1</v>
      </c>
      <c r="F427" s="216" t="s">
        <v>652</v>
      </c>
      <c r="G427" s="213"/>
      <c r="H427" s="217">
        <v>202.81700000000001</v>
      </c>
      <c r="I427" s="218"/>
      <c r="J427" s="213"/>
      <c r="K427" s="213"/>
      <c r="L427" s="219"/>
      <c r="M427" s="220"/>
      <c r="N427" s="221"/>
      <c r="O427" s="221"/>
      <c r="P427" s="221"/>
      <c r="Q427" s="221"/>
      <c r="R427" s="221"/>
      <c r="S427" s="221"/>
      <c r="T427" s="222"/>
      <c r="AT427" s="223" t="s">
        <v>147</v>
      </c>
      <c r="AU427" s="223" t="s">
        <v>117</v>
      </c>
      <c r="AV427" s="12" t="s">
        <v>117</v>
      </c>
      <c r="AW427" s="12" t="s">
        <v>30</v>
      </c>
      <c r="AX427" s="12" t="s">
        <v>75</v>
      </c>
      <c r="AY427" s="223" t="s">
        <v>139</v>
      </c>
    </row>
    <row r="428" spans="2:65" s="13" customFormat="1">
      <c r="B428" s="224"/>
      <c r="C428" s="225"/>
      <c r="D428" s="214" t="s">
        <v>147</v>
      </c>
      <c r="E428" s="226" t="s">
        <v>1</v>
      </c>
      <c r="F428" s="227" t="s">
        <v>149</v>
      </c>
      <c r="G428" s="225"/>
      <c r="H428" s="228">
        <v>202.81700000000001</v>
      </c>
      <c r="I428" s="229"/>
      <c r="J428" s="225"/>
      <c r="K428" s="225"/>
      <c r="L428" s="230"/>
      <c r="M428" s="231"/>
      <c r="N428" s="232"/>
      <c r="O428" s="232"/>
      <c r="P428" s="232"/>
      <c r="Q428" s="232"/>
      <c r="R428" s="232"/>
      <c r="S428" s="232"/>
      <c r="T428" s="233"/>
      <c r="AT428" s="234" t="s">
        <v>147</v>
      </c>
      <c r="AU428" s="234" t="s">
        <v>117</v>
      </c>
      <c r="AV428" s="13" t="s">
        <v>146</v>
      </c>
      <c r="AW428" s="13" t="s">
        <v>30</v>
      </c>
      <c r="AX428" s="13" t="s">
        <v>80</v>
      </c>
      <c r="AY428" s="234" t="s">
        <v>139</v>
      </c>
    </row>
    <row r="429" spans="2:65" s="1" customFormat="1" ht="16.5" customHeight="1">
      <c r="B429" s="33"/>
      <c r="C429" s="199" t="s">
        <v>653</v>
      </c>
      <c r="D429" s="199" t="s">
        <v>142</v>
      </c>
      <c r="E429" s="200" t="s">
        <v>654</v>
      </c>
      <c r="F429" s="201" t="s">
        <v>655</v>
      </c>
      <c r="G429" s="202" t="s">
        <v>163</v>
      </c>
      <c r="H429" s="203">
        <v>12.79</v>
      </c>
      <c r="I429" s="204"/>
      <c r="J429" s="203">
        <f>ROUND(I429*H429,3)</f>
        <v>0</v>
      </c>
      <c r="K429" s="201" t="s">
        <v>1</v>
      </c>
      <c r="L429" s="37"/>
      <c r="M429" s="205" t="s">
        <v>1</v>
      </c>
      <c r="N429" s="206" t="s">
        <v>41</v>
      </c>
      <c r="O429" s="65"/>
      <c r="P429" s="207">
        <f>O429*H429</f>
        <v>0</v>
      </c>
      <c r="Q429" s="207">
        <v>0</v>
      </c>
      <c r="R429" s="207">
        <f>Q429*H429</f>
        <v>0</v>
      </c>
      <c r="S429" s="207">
        <v>0</v>
      </c>
      <c r="T429" s="208">
        <f>S429*H429</f>
        <v>0</v>
      </c>
      <c r="AR429" s="209" t="s">
        <v>182</v>
      </c>
      <c r="AT429" s="209" t="s">
        <v>142</v>
      </c>
      <c r="AU429" s="209" t="s">
        <v>117</v>
      </c>
      <c r="AY429" s="16" t="s">
        <v>139</v>
      </c>
      <c r="BE429" s="210">
        <f>IF(N429="základná",J429,0)</f>
        <v>0</v>
      </c>
      <c r="BF429" s="210">
        <f>IF(N429="znížená",J429,0)</f>
        <v>0</v>
      </c>
      <c r="BG429" s="210">
        <f>IF(N429="zákl. prenesená",J429,0)</f>
        <v>0</v>
      </c>
      <c r="BH429" s="210">
        <f>IF(N429="zníž. prenesená",J429,0)</f>
        <v>0</v>
      </c>
      <c r="BI429" s="210">
        <f>IF(N429="nulová",J429,0)</f>
        <v>0</v>
      </c>
      <c r="BJ429" s="16" t="s">
        <v>117</v>
      </c>
      <c r="BK429" s="211">
        <f>ROUND(I429*H429,3)</f>
        <v>0</v>
      </c>
      <c r="BL429" s="16" t="s">
        <v>182</v>
      </c>
      <c r="BM429" s="209" t="s">
        <v>656</v>
      </c>
    </row>
    <row r="430" spans="2:65" s="1" customFormat="1" ht="24" customHeight="1">
      <c r="B430" s="33"/>
      <c r="C430" s="245" t="s">
        <v>414</v>
      </c>
      <c r="D430" s="245" t="s">
        <v>179</v>
      </c>
      <c r="E430" s="246" t="s">
        <v>657</v>
      </c>
      <c r="F430" s="247" t="s">
        <v>658</v>
      </c>
      <c r="G430" s="248" t="s">
        <v>163</v>
      </c>
      <c r="H430" s="249">
        <v>13.045999999999999</v>
      </c>
      <c r="I430" s="250"/>
      <c r="J430" s="249">
        <f>ROUND(I430*H430,3)</f>
        <v>0</v>
      </c>
      <c r="K430" s="247" t="s">
        <v>1</v>
      </c>
      <c r="L430" s="251"/>
      <c r="M430" s="252" t="s">
        <v>1</v>
      </c>
      <c r="N430" s="253" t="s">
        <v>41</v>
      </c>
      <c r="O430" s="65"/>
      <c r="P430" s="207">
        <f>O430*H430</f>
        <v>0</v>
      </c>
      <c r="Q430" s="207">
        <v>0</v>
      </c>
      <c r="R430" s="207">
        <f>Q430*H430</f>
        <v>0</v>
      </c>
      <c r="S430" s="207">
        <v>0</v>
      </c>
      <c r="T430" s="208">
        <f>S430*H430</f>
        <v>0</v>
      </c>
      <c r="AR430" s="209" t="s">
        <v>223</v>
      </c>
      <c r="AT430" s="209" t="s">
        <v>179</v>
      </c>
      <c r="AU430" s="209" t="s">
        <v>117</v>
      </c>
      <c r="AY430" s="16" t="s">
        <v>139</v>
      </c>
      <c r="BE430" s="210">
        <f>IF(N430="základná",J430,0)</f>
        <v>0</v>
      </c>
      <c r="BF430" s="210">
        <f>IF(N430="znížená",J430,0)</f>
        <v>0</v>
      </c>
      <c r="BG430" s="210">
        <f>IF(N430="zákl. prenesená",J430,0)</f>
        <v>0</v>
      </c>
      <c r="BH430" s="210">
        <f>IF(N430="zníž. prenesená",J430,0)</f>
        <v>0</v>
      </c>
      <c r="BI430" s="210">
        <f>IF(N430="nulová",J430,0)</f>
        <v>0</v>
      </c>
      <c r="BJ430" s="16" t="s">
        <v>117</v>
      </c>
      <c r="BK430" s="211">
        <f>ROUND(I430*H430,3)</f>
        <v>0</v>
      </c>
      <c r="BL430" s="16" t="s">
        <v>182</v>
      </c>
      <c r="BM430" s="209" t="s">
        <v>659</v>
      </c>
    </row>
    <row r="431" spans="2:65" s="12" customFormat="1">
      <c r="B431" s="212"/>
      <c r="C431" s="213"/>
      <c r="D431" s="214" t="s">
        <v>147</v>
      </c>
      <c r="E431" s="215" t="s">
        <v>1</v>
      </c>
      <c r="F431" s="216" t="s">
        <v>660</v>
      </c>
      <c r="G431" s="213"/>
      <c r="H431" s="217">
        <v>13.045999999999999</v>
      </c>
      <c r="I431" s="218"/>
      <c r="J431" s="213"/>
      <c r="K431" s="213"/>
      <c r="L431" s="219"/>
      <c r="M431" s="220"/>
      <c r="N431" s="221"/>
      <c r="O431" s="221"/>
      <c r="P431" s="221"/>
      <c r="Q431" s="221"/>
      <c r="R431" s="221"/>
      <c r="S431" s="221"/>
      <c r="T431" s="222"/>
      <c r="AT431" s="223" t="s">
        <v>147</v>
      </c>
      <c r="AU431" s="223" t="s">
        <v>117</v>
      </c>
      <c r="AV431" s="12" t="s">
        <v>117</v>
      </c>
      <c r="AW431" s="12" t="s">
        <v>30</v>
      </c>
      <c r="AX431" s="12" t="s">
        <v>75</v>
      </c>
      <c r="AY431" s="223" t="s">
        <v>139</v>
      </c>
    </row>
    <row r="432" spans="2:65" s="13" customFormat="1">
      <c r="B432" s="224"/>
      <c r="C432" s="225"/>
      <c r="D432" s="214" t="s">
        <v>147</v>
      </c>
      <c r="E432" s="226" t="s">
        <v>1</v>
      </c>
      <c r="F432" s="227" t="s">
        <v>149</v>
      </c>
      <c r="G432" s="225"/>
      <c r="H432" s="228">
        <v>13.045999999999999</v>
      </c>
      <c r="I432" s="229"/>
      <c r="J432" s="225"/>
      <c r="K432" s="225"/>
      <c r="L432" s="230"/>
      <c r="M432" s="231"/>
      <c r="N432" s="232"/>
      <c r="O432" s="232"/>
      <c r="P432" s="232"/>
      <c r="Q432" s="232"/>
      <c r="R432" s="232"/>
      <c r="S432" s="232"/>
      <c r="T432" s="233"/>
      <c r="AT432" s="234" t="s">
        <v>147</v>
      </c>
      <c r="AU432" s="234" t="s">
        <v>117</v>
      </c>
      <c r="AV432" s="13" t="s">
        <v>146</v>
      </c>
      <c r="AW432" s="13" t="s">
        <v>30</v>
      </c>
      <c r="AX432" s="13" t="s">
        <v>80</v>
      </c>
      <c r="AY432" s="234" t="s">
        <v>139</v>
      </c>
    </row>
    <row r="433" spans="2:65" s="1" customFormat="1" ht="16.5" customHeight="1">
      <c r="B433" s="33"/>
      <c r="C433" s="199" t="s">
        <v>661</v>
      </c>
      <c r="D433" s="199" t="s">
        <v>142</v>
      </c>
      <c r="E433" s="200" t="s">
        <v>662</v>
      </c>
      <c r="F433" s="201" t="s">
        <v>663</v>
      </c>
      <c r="G433" s="202" t="s">
        <v>393</v>
      </c>
      <c r="H433" s="203">
        <v>137.28</v>
      </c>
      <c r="I433" s="204"/>
      <c r="J433" s="203">
        <f>ROUND(I433*H433,3)</f>
        <v>0</v>
      </c>
      <c r="K433" s="201" t="s">
        <v>1</v>
      </c>
      <c r="L433" s="37"/>
      <c r="M433" s="205" t="s">
        <v>1</v>
      </c>
      <c r="N433" s="206" t="s">
        <v>41</v>
      </c>
      <c r="O433" s="65"/>
      <c r="P433" s="207">
        <f>O433*H433</f>
        <v>0</v>
      </c>
      <c r="Q433" s="207">
        <v>0</v>
      </c>
      <c r="R433" s="207">
        <f>Q433*H433</f>
        <v>0</v>
      </c>
      <c r="S433" s="207">
        <v>0</v>
      </c>
      <c r="T433" s="208">
        <f>S433*H433</f>
        <v>0</v>
      </c>
      <c r="AR433" s="209" t="s">
        <v>182</v>
      </c>
      <c r="AT433" s="209" t="s">
        <v>142</v>
      </c>
      <c r="AU433" s="209" t="s">
        <v>117</v>
      </c>
      <c r="AY433" s="16" t="s">
        <v>139</v>
      </c>
      <c r="BE433" s="210">
        <f>IF(N433="základná",J433,0)</f>
        <v>0</v>
      </c>
      <c r="BF433" s="210">
        <f>IF(N433="znížená",J433,0)</f>
        <v>0</v>
      </c>
      <c r="BG433" s="210">
        <f>IF(N433="zákl. prenesená",J433,0)</f>
        <v>0</v>
      </c>
      <c r="BH433" s="210">
        <f>IF(N433="zníž. prenesená",J433,0)</f>
        <v>0</v>
      </c>
      <c r="BI433" s="210">
        <f>IF(N433="nulová",J433,0)</f>
        <v>0</v>
      </c>
      <c r="BJ433" s="16" t="s">
        <v>117</v>
      </c>
      <c r="BK433" s="211">
        <f>ROUND(I433*H433,3)</f>
        <v>0</v>
      </c>
      <c r="BL433" s="16" t="s">
        <v>182</v>
      </c>
      <c r="BM433" s="209" t="s">
        <v>664</v>
      </c>
    </row>
    <row r="434" spans="2:65" s="1" customFormat="1" ht="16.5" customHeight="1">
      <c r="B434" s="33"/>
      <c r="C434" s="245" t="s">
        <v>418</v>
      </c>
      <c r="D434" s="245" t="s">
        <v>179</v>
      </c>
      <c r="E434" s="246" t="s">
        <v>665</v>
      </c>
      <c r="F434" s="247" t="s">
        <v>666</v>
      </c>
      <c r="G434" s="248" t="s">
        <v>393</v>
      </c>
      <c r="H434" s="249">
        <v>78</v>
      </c>
      <c r="I434" s="250"/>
      <c r="J434" s="249">
        <f>ROUND(I434*H434,3)</f>
        <v>0</v>
      </c>
      <c r="K434" s="247" t="s">
        <v>1</v>
      </c>
      <c r="L434" s="251"/>
      <c r="M434" s="252" t="s">
        <v>1</v>
      </c>
      <c r="N434" s="253" t="s">
        <v>41</v>
      </c>
      <c r="O434" s="65"/>
      <c r="P434" s="207">
        <f>O434*H434</f>
        <v>0</v>
      </c>
      <c r="Q434" s="207">
        <v>0</v>
      </c>
      <c r="R434" s="207">
        <f>Q434*H434</f>
        <v>0</v>
      </c>
      <c r="S434" s="207">
        <v>0</v>
      </c>
      <c r="T434" s="208">
        <f>S434*H434</f>
        <v>0</v>
      </c>
      <c r="AR434" s="209" t="s">
        <v>223</v>
      </c>
      <c r="AT434" s="209" t="s">
        <v>179</v>
      </c>
      <c r="AU434" s="209" t="s">
        <v>117</v>
      </c>
      <c r="AY434" s="16" t="s">
        <v>139</v>
      </c>
      <c r="BE434" s="210">
        <f>IF(N434="základná",J434,0)</f>
        <v>0</v>
      </c>
      <c r="BF434" s="210">
        <f>IF(N434="znížená",J434,0)</f>
        <v>0</v>
      </c>
      <c r="BG434" s="210">
        <f>IF(N434="zákl. prenesená",J434,0)</f>
        <v>0</v>
      </c>
      <c r="BH434" s="210">
        <f>IF(N434="zníž. prenesená",J434,0)</f>
        <v>0</v>
      </c>
      <c r="BI434" s="210">
        <f>IF(N434="nulová",J434,0)</f>
        <v>0</v>
      </c>
      <c r="BJ434" s="16" t="s">
        <v>117</v>
      </c>
      <c r="BK434" s="211">
        <f>ROUND(I434*H434,3)</f>
        <v>0</v>
      </c>
      <c r="BL434" s="16" t="s">
        <v>182</v>
      </c>
      <c r="BM434" s="209" t="s">
        <v>667</v>
      </c>
    </row>
    <row r="435" spans="2:65" s="1" customFormat="1" ht="16.5" customHeight="1">
      <c r="B435" s="33"/>
      <c r="C435" s="245" t="s">
        <v>668</v>
      </c>
      <c r="D435" s="245" t="s">
        <v>179</v>
      </c>
      <c r="E435" s="246" t="s">
        <v>669</v>
      </c>
      <c r="F435" s="247" t="s">
        <v>670</v>
      </c>
      <c r="G435" s="248" t="s">
        <v>393</v>
      </c>
      <c r="H435" s="249">
        <v>59.28</v>
      </c>
      <c r="I435" s="250"/>
      <c r="J435" s="249">
        <f>ROUND(I435*H435,3)</f>
        <v>0</v>
      </c>
      <c r="K435" s="247" t="s">
        <v>1</v>
      </c>
      <c r="L435" s="251"/>
      <c r="M435" s="252" t="s">
        <v>1</v>
      </c>
      <c r="N435" s="253" t="s">
        <v>41</v>
      </c>
      <c r="O435" s="65"/>
      <c r="P435" s="207">
        <f>O435*H435</f>
        <v>0</v>
      </c>
      <c r="Q435" s="207">
        <v>0</v>
      </c>
      <c r="R435" s="207">
        <f>Q435*H435</f>
        <v>0</v>
      </c>
      <c r="S435" s="207">
        <v>0</v>
      </c>
      <c r="T435" s="208">
        <f>S435*H435</f>
        <v>0</v>
      </c>
      <c r="AR435" s="209" t="s">
        <v>223</v>
      </c>
      <c r="AT435" s="209" t="s">
        <v>179</v>
      </c>
      <c r="AU435" s="209" t="s">
        <v>117</v>
      </c>
      <c r="AY435" s="16" t="s">
        <v>139</v>
      </c>
      <c r="BE435" s="210">
        <f>IF(N435="základná",J435,0)</f>
        <v>0</v>
      </c>
      <c r="BF435" s="210">
        <f>IF(N435="znížená",J435,0)</f>
        <v>0</v>
      </c>
      <c r="BG435" s="210">
        <f>IF(N435="zákl. prenesená",J435,0)</f>
        <v>0</v>
      </c>
      <c r="BH435" s="210">
        <f>IF(N435="zníž. prenesená",J435,0)</f>
        <v>0</v>
      </c>
      <c r="BI435" s="210">
        <f>IF(N435="nulová",J435,0)</f>
        <v>0</v>
      </c>
      <c r="BJ435" s="16" t="s">
        <v>117</v>
      </c>
      <c r="BK435" s="211">
        <f>ROUND(I435*H435,3)</f>
        <v>0</v>
      </c>
      <c r="BL435" s="16" t="s">
        <v>182</v>
      </c>
      <c r="BM435" s="209" t="s">
        <v>671</v>
      </c>
    </row>
    <row r="436" spans="2:65" s="1" customFormat="1" ht="24" customHeight="1">
      <c r="B436" s="33"/>
      <c r="C436" s="199" t="s">
        <v>422</v>
      </c>
      <c r="D436" s="199" t="s">
        <v>142</v>
      </c>
      <c r="E436" s="200" t="s">
        <v>672</v>
      </c>
      <c r="F436" s="201" t="s">
        <v>673</v>
      </c>
      <c r="G436" s="202" t="s">
        <v>172</v>
      </c>
      <c r="H436" s="203">
        <v>13.1</v>
      </c>
      <c r="I436" s="204"/>
      <c r="J436" s="203">
        <f>ROUND(I436*H436,3)</f>
        <v>0</v>
      </c>
      <c r="K436" s="201" t="s">
        <v>1</v>
      </c>
      <c r="L436" s="37"/>
      <c r="M436" s="205" t="s">
        <v>1</v>
      </c>
      <c r="N436" s="206" t="s">
        <v>41</v>
      </c>
      <c r="O436" s="65"/>
      <c r="P436" s="207">
        <f>O436*H436</f>
        <v>0</v>
      </c>
      <c r="Q436" s="207">
        <v>0</v>
      </c>
      <c r="R436" s="207">
        <f>Q436*H436</f>
        <v>0</v>
      </c>
      <c r="S436" s="207">
        <v>0</v>
      </c>
      <c r="T436" s="208">
        <f>S436*H436</f>
        <v>0</v>
      </c>
      <c r="AR436" s="209" t="s">
        <v>182</v>
      </c>
      <c r="AT436" s="209" t="s">
        <v>142</v>
      </c>
      <c r="AU436" s="209" t="s">
        <v>117</v>
      </c>
      <c r="AY436" s="16" t="s">
        <v>139</v>
      </c>
      <c r="BE436" s="210">
        <f>IF(N436="základná",J436,0)</f>
        <v>0</v>
      </c>
      <c r="BF436" s="210">
        <f>IF(N436="znížená",J436,0)</f>
        <v>0</v>
      </c>
      <c r="BG436" s="210">
        <f>IF(N436="zákl. prenesená",J436,0)</f>
        <v>0</v>
      </c>
      <c r="BH436" s="210">
        <f>IF(N436="zníž. prenesená",J436,0)</f>
        <v>0</v>
      </c>
      <c r="BI436" s="210">
        <f>IF(N436="nulová",J436,0)</f>
        <v>0</v>
      </c>
      <c r="BJ436" s="16" t="s">
        <v>117</v>
      </c>
      <c r="BK436" s="211">
        <f>ROUND(I436*H436,3)</f>
        <v>0</v>
      </c>
      <c r="BL436" s="16" t="s">
        <v>182</v>
      </c>
      <c r="BM436" s="209" t="s">
        <v>674</v>
      </c>
    </row>
    <row r="437" spans="2:65" s="11" customFormat="1" ht="22.9" customHeight="1">
      <c r="B437" s="183"/>
      <c r="C437" s="184"/>
      <c r="D437" s="185" t="s">
        <v>74</v>
      </c>
      <c r="E437" s="197" t="s">
        <v>675</v>
      </c>
      <c r="F437" s="197" t="s">
        <v>676</v>
      </c>
      <c r="G437" s="184"/>
      <c r="H437" s="184"/>
      <c r="I437" s="187"/>
      <c r="J437" s="198">
        <f>BK437</f>
        <v>0</v>
      </c>
      <c r="K437" s="184"/>
      <c r="L437" s="189"/>
      <c r="M437" s="190"/>
      <c r="N437" s="191"/>
      <c r="O437" s="191"/>
      <c r="P437" s="192">
        <f>SUM(P438:P447)</f>
        <v>0</v>
      </c>
      <c r="Q437" s="191"/>
      <c r="R437" s="192">
        <f>SUM(R438:R447)</f>
        <v>0</v>
      </c>
      <c r="S437" s="191"/>
      <c r="T437" s="193">
        <f>SUM(T438:T447)</f>
        <v>0</v>
      </c>
      <c r="AR437" s="194" t="s">
        <v>117</v>
      </c>
      <c r="AT437" s="195" t="s">
        <v>74</v>
      </c>
      <c r="AU437" s="195" t="s">
        <v>80</v>
      </c>
      <c r="AY437" s="194" t="s">
        <v>139</v>
      </c>
      <c r="BK437" s="196">
        <f>SUM(BK438:BK447)</f>
        <v>0</v>
      </c>
    </row>
    <row r="438" spans="2:65" s="1" customFormat="1" ht="24" customHeight="1">
      <c r="B438" s="33"/>
      <c r="C438" s="199" t="s">
        <v>677</v>
      </c>
      <c r="D438" s="199" t="s">
        <v>142</v>
      </c>
      <c r="E438" s="200" t="s">
        <v>678</v>
      </c>
      <c r="F438" s="201" t="s">
        <v>679</v>
      </c>
      <c r="G438" s="202" t="s">
        <v>163</v>
      </c>
      <c r="H438" s="203">
        <v>20</v>
      </c>
      <c r="I438" s="204"/>
      <c r="J438" s="203">
        <f>ROUND(I438*H438,3)</f>
        <v>0</v>
      </c>
      <c r="K438" s="201" t="s">
        <v>1</v>
      </c>
      <c r="L438" s="37"/>
      <c r="M438" s="205" t="s">
        <v>1</v>
      </c>
      <c r="N438" s="206" t="s">
        <v>41</v>
      </c>
      <c r="O438" s="65"/>
      <c r="P438" s="207">
        <f>O438*H438</f>
        <v>0</v>
      </c>
      <c r="Q438" s="207">
        <v>0</v>
      </c>
      <c r="R438" s="207">
        <f>Q438*H438</f>
        <v>0</v>
      </c>
      <c r="S438" s="207">
        <v>0</v>
      </c>
      <c r="T438" s="208">
        <f>S438*H438</f>
        <v>0</v>
      </c>
      <c r="AR438" s="209" t="s">
        <v>182</v>
      </c>
      <c r="AT438" s="209" t="s">
        <v>142</v>
      </c>
      <c r="AU438" s="209" t="s">
        <v>117</v>
      </c>
      <c r="AY438" s="16" t="s">
        <v>139</v>
      </c>
      <c r="BE438" s="210">
        <f>IF(N438="základná",J438,0)</f>
        <v>0</v>
      </c>
      <c r="BF438" s="210">
        <f>IF(N438="znížená",J438,0)</f>
        <v>0</v>
      </c>
      <c r="BG438" s="210">
        <f>IF(N438="zákl. prenesená",J438,0)</f>
        <v>0</v>
      </c>
      <c r="BH438" s="210">
        <f>IF(N438="zníž. prenesená",J438,0)</f>
        <v>0</v>
      </c>
      <c r="BI438" s="210">
        <f>IF(N438="nulová",J438,0)</f>
        <v>0</v>
      </c>
      <c r="BJ438" s="16" t="s">
        <v>117</v>
      </c>
      <c r="BK438" s="211">
        <f>ROUND(I438*H438,3)</f>
        <v>0</v>
      </c>
      <c r="BL438" s="16" t="s">
        <v>182</v>
      </c>
      <c r="BM438" s="209" t="s">
        <v>680</v>
      </c>
    </row>
    <row r="439" spans="2:65" s="1" customFormat="1" ht="24" customHeight="1">
      <c r="B439" s="33"/>
      <c r="C439" s="199" t="s">
        <v>425</v>
      </c>
      <c r="D439" s="199" t="s">
        <v>142</v>
      </c>
      <c r="E439" s="200" t="s">
        <v>681</v>
      </c>
      <c r="F439" s="201" t="s">
        <v>682</v>
      </c>
      <c r="G439" s="202" t="s">
        <v>163</v>
      </c>
      <c r="H439" s="203">
        <v>91.825999999999993</v>
      </c>
      <c r="I439" s="204"/>
      <c r="J439" s="203">
        <f>ROUND(I439*H439,3)</f>
        <v>0</v>
      </c>
      <c r="K439" s="201" t="s">
        <v>1</v>
      </c>
      <c r="L439" s="37"/>
      <c r="M439" s="205" t="s">
        <v>1</v>
      </c>
      <c r="N439" s="206" t="s">
        <v>41</v>
      </c>
      <c r="O439" s="65"/>
      <c r="P439" s="207">
        <f>O439*H439</f>
        <v>0</v>
      </c>
      <c r="Q439" s="207">
        <v>0</v>
      </c>
      <c r="R439" s="207">
        <f>Q439*H439</f>
        <v>0</v>
      </c>
      <c r="S439" s="207">
        <v>0</v>
      </c>
      <c r="T439" s="208">
        <f>S439*H439</f>
        <v>0</v>
      </c>
      <c r="AR439" s="209" t="s">
        <v>182</v>
      </c>
      <c r="AT439" s="209" t="s">
        <v>142</v>
      </c>
      <c r="AU439" s="209" t="s">
        <v>117</v>
      </c>
      <c r="AY439" s="16" t="s">
        <v>139</v>
      </c>
      <c r="BE439" s="210">
        <f>IF(N439="základná",J439,0)</f>
        <v>0</v>
      </c>
      <c r="BF439" s="210">
        <f>IF(N439="znížená",J439,0)</f>
        <v>0</v>
      </c>
      <c r="BG439" s="210">
        <f>IF(N439="zákl. prenesená",J439,0)</f>
        <v>0</v>
      </c>
      <c r="BH439" s="210">
        <f>IF(N439="zníž. prenesená",J439,0)</f>
        <v>0</v>
      </c>
      <c r="BI439" s="210">
        <f>IF(N439="nulová",J439,0)</f>
        <v>0</v>
      </c>
      <c r="BJ439" s="16" t="s">
        <v>117</v>
      </c>
      <c r="BK439" s="211">
        <f>ROUND(I439*H439,3)</f>
        <v>0</v>
      </c>
      <c r="BL439" s="16" t="s">
        <v>182</v>
      </c>
      <c r="BM439" s="209" t="s">
        <v>683</v>
      </c>
    </row>
    <row r="440" spans="2:65" s="14" customFormat="1">
      <c r="B440" s="235"/>
      <c r="C440" s="236"/>
      <c r="D440" s="214" t="s">
        <v>147</v>
      </c>
      <c r="E440" s="237" t="s">
        <v>1</v>
      </c>
      <c r="F440" s="238" t="s">
        <v>684</v>
      </c>
      <c r="G440" s="236"/>
      <c r="H440" s="237" t="s">
        <v>1</v>
      </c>
      <c r="I440" s="239"/>
      <c r="J440" s="236"/>
      <c r="K440" s="236"/>
      <c r="L440" s="240"/>
      <c r="M440" s="241"/>
      <c r="N440" s="242"/>
      <c r="O440" s="242"/>
      <c r="P440" s="242"/>
      <c r="Q440" s="242"/>
      <c r="R440" s="242"/>
      <c r="S440" s="242"/>
      <c r="T440" s="243"/>
      <c r="AT440" s="244" t="s">
        <v>147</v>
      </c>
      <c r="AU440" s="244" t="s">
        <v>117</v>
      </c>
      <c r="AV440" s="14" t="s">
        <v>80</v>
      </c>
      <c r="AW440" s="14" t="s">
        <v>30</v>
      </c>
      <c r="AX440" s="14" t="s">
        <v>75</v>
      </c>
      <c r="AY440" s="244" t="s">
        <v>139</v>
      </c>
    </row>
    <row r="441" spans="2:65" s="12" customFormat="1">
      <c r="B441" s="212"/>
      <c r="C441" s="213"/>
      <c r="D441" s="214" t="s">
        <v>147</v>
      </c>
      <c r="E441" s="215" t="s">
        <v>1</v>
      </c>
      <c r="F441" s="216" t="s">
        <v>685</v>
      </c>
      <c r="G441" s="213"/>
      <c r="H441" s="217">
        <v>5.6</v>
      </c>
      <c r="I441" s="218"/>
      <c r="J441" s="213"/>
      <c r="K441" s="213"/>
      <c r="L441" s="219"/>
      <c r="M441" s="220"/>
      <c r="N441" s="221"/>
      <c r="O441" s="221"/>
      <c r="P441" s="221"/>
      <c r="Q441" s="221"/>
      <c r="R441" s="221"/>
      <c r="S441" s="221"/>
      <c r="T441" s="222"/>
      <c r="AT441" s="223" t="s">
        <v>147</v>
      </c>
      <c r="AU441" s="223" t="s">
        <v>117</v>
      </c>
      <c r="AV441" s="12" t="s">
        <v>117</v>
      </c>
      <c r="AW441" s="12" t="s">
        <v>30</v>
      </c>
      <c r="AX441" s="12" t="s">
        <v>75</v>
      </c>
      <c r="AY441" s="223" t="s">
        <v>139</v>
      </c>
    </row>
    <row r="442" spans="2:65" s="12" customFormat="1">
      <c r="B442" s="212"/>
      <c r="C442" s="213"/>
      <c r="D442" s="214" t="s">
        <v>147</v>
      </c>
      <c r="E442" s="215" t="s">
        <v>1</v>
      </c>
      <c r="F442" s="216" t="s">
        <v>686</v>
      </c>
      <c r="G442" s="213"/>
      <c r="H442" s="217">
        <v>15.89</v>
      </c>
      <c r="I442" s="218"/>
      <c r="J442" s="213"/>
      <c r="K442" s="213"/>
      <c r="L442" s="219"/>
      <c r="M442" s="220"/>
      <c r="N442" s="221"/>
      <c r="O442" s="221"/>
      <c r="P442" s="221"/>
      <c r="Q442" s="221"/>
      <c r="R442" s="221"/>
      <c r="S442" s="221"/>
      <c r="T442" s="222"/>
      <c r="AT442" s="223" t="s">
        <v>147</v>
      </c>
      <c r="AU442" s="223" t="s">
        <v>117</v>
      </c>
      <c r="AV442" s="12" t="s">
        <v>117</v>
      </c>
      <c r="AW442" s="12" t="s">
        <v>30</v>
      </c>
      <c r="AX442" s="12" t="s">
        <v>75</v>
      </c>
      <c r="AY442" s="223" t="s">
        <v>139</v>
      </c>
    </row>
    <row r="443" spans="2:65" s="12" customFormat="1">
      <c r="B443" s="212"/>
      <c r="C443" s="213"/>
      <c r="D443" s="214" t="s">
        <v>147</v>
      </c>
      <c r="E443" s="215" t="s">
        <v>1</v>
      </c>
      <c r="F443" s="216" t="s">
        <v>687</v>
      </c>
      <c r="G443" s="213"/>
      <c r="H443" s="217">
        <v>20.02</v>
      </c>
      <c r="I443" s="218"/>
      <c r="J443" s="213"/>
      <c r="K443" s="213"/>
      <c r="L443" s="219"/>
      <c r="M443" s="220"/>
      <c r="N443" s="221"/>
      <c r="O443" s="221"/>
      <c r="P443" s="221"/>
      <c r="Q443" s="221"/>
      <c r="R443" s="221"/>
      <c r="S443" s="221"/>
      <c r="T443" s="222"/>
      <c r="AT443" s="223" t="s">
        <v>147</v>
      </c>
      <c r="AU443" s="223" t="s">
        <v>117</v>
      </c>
      <c r="AV443" s="12" t="s">
        <v>117</v>
      </c>
      <c r="AW443" s="12" t="s">
        <v>30</v>
      </c>
      <c r="AX443" s="12" t="s">
        <v>75</v>
      </c>
      <c r="AY443" s="223" t="s">
        <v>139</v>
      </c>
    </row>
    <row r="444" spans="2:65" s="12" customFormat="1">
      <c r="B444" s="212"/>
      <c r="C444" s="213"/>
      <c r="D444" s="214" t="s">
        <v>147</v>
      </c>
      <c r="E444" s="215" t="s">
        <v>1</v>
      </c>
      <c r="F444" s="216" t="s">
        <v>688</v>
      </c>
      <c r="G444" s="213"/>
      <c r="H444" s="217">
        <v>23.24</v>
      </c>
      <c r="I444" s="218"/>
      <c r="J444" s="213"/>
      <c r="K444" s="213"/>
      <c r="L444" s="219"/>
      <c r="M444" s="220"/>
      <c r="N444" s="221"/>
      <c r="O444" s="221"/>
      <c r="P444" s="221"/>
      <c r="Q444" s="221"/>
      <c r="R444" s="221"/>
      <c r="S444" s="221"/>
      <c r="T444" s="222"/>
      <c r="AT444" s="223" t="s">
        <v>147</v>
      </c>
      <c r="AU444" s="223" t="s">
        <v>117</v>
      </c>
      <c r="AV444" s="12" t="s">
        <v>117</v>
      </c>
      <c r="AW444" s="12" t="s">
        <v>30</v>
      </c>
      <c r="AX444" s="12" t="s">
        <v>75</v>
      </c>
      <c r="AY444" s="223" t="s">
        <v>139</v>
      </c>
    </row>
    <row r="445" spans="2:65" s="12" customFormat="1">
      <c r="B445" s="212"/>
      <c r="C445" s="213"/>
      <c r="D445" s="214" t="s">
        <v>147</v>
      </c>
      <c r="E445" s="215" t="s">
        <v>1</v>
      </c>
      <c r="F445" s="216" t="s">
        <v>689</v>
      </c>
      <c r="G445" s="213"/>
      <c r="H445" s="217">
        <v>27.076000000000001</v>
      </c>
      <c r="I445" s="218"/>
      <c r="J445" s="213"/>
      <c r="K445" s="213"/>
      <c r="L445" s="219"/>
      <c r="M445" s="220"/>
      <c r="N445" s="221"/>
      <c r="O445" s="221"/>
      <c r="P445" s="221"/>
      <c r="Q445" s="221"/>
      <c r="R445" s="221"/>
      <c r="S445" s="221"/>
      <c r="T445" s="222"/>
      <c r="AT445" s="223" t="s">
        <v>147</v>
      </c>
      <c r="AU445" s="223" t="s">
        <v>117</v>
      </c>
      <c r="AV445" s="12" t="s">
        <v>117</v>
      </c>
      <c r="AW445" s="12" t="s">
        <v>30</v>
      </c>
      <c r="AX445" s="12" t="s">
        <v>75</v>
      </c>
      <c r="AY445" s="223" t="s">
        <v>139</v>
      </c>
    </row>
    <row r="446" spans="2:65" s="13" customFormat="1">
      <c r="B446" s="224"/>
      <c r="C446" s="225"/>
      <c r="D446" s="214" t="s">
        <v>147</v>
      </c>
      <c r="E446" s="226" t="s">
        <v>1</v>
      </c>
      <c r="F446" s="227" t="s">
        <v>149</v>
      </c>
      <c r="G446" s="225"/>
      <c r="H446" s="228">
        <v>91.825999999999993</v>
      </c>
      <c r="I446" s="229"/>
      <c r="J446" s="225"/>
      <c r="K446" s="225"/>
      <c r="L446" s="230"/>
      <c r="M446" s="231"/>
      <c r="N446" s="232"/>
      <c r="O446" s="232"/>
      <c r="P446" s="232"/>
      <c r="Q446" s="232"/>
      <c r="R446" s="232"/>
      <c r="S446" s="232"/>
      <c r="T446" s="233"/>
      <c r="AT446" s="234" t="s">
        <v>147</v>
      </c>
      <c r="AU446" s="234" t="s">
        <v>117</v>
      </c>
      <c r="AV446" s="13" t="s">
        <v>146</v>
      </c>
      <c r="AW446" s="13" t="s">
        <v>30</v>
      </c>
      <c r="AX446" s="13" t="s">
        <v>80</v>
      </c>
      <c r="AY446" s="234" t="s">
        <v>139</v>
      </c>
    </row>
    <row r="447" spans="2:65" s="1" customFormat="1" ht="24" customHeight="1">
      <c r="B447" s="33"/>
      <c r="C447" s="199" t="s">
        <v>690</v>
      </c>
      <c r="D447" s="199" t="s">
        <v>142</v>
      </c>
      <c r="E447" s="200" t="s">
        <v>691</v>
      </c>
      <c r="F447" s="201" t="s">
        <v>692</v>
      </c>
      <c r="G447" s="202" t="s">
        <v>163</v>
      </c>
      <c r="H447" s="203">
        <v>91.825999999999993</v>
      </c>
      <c r="I447" s="204"/>
      <c r="J447" s="203">
        <f>ROUND(I447*H447,3)</f>
        <v>0</v>
      </c>
      <c r="K447" s="201" t="s">
        <v>1</v>
      </c>
      <c r="L447" s="37"/>
      <c r="M447" s="205" t="s">
        <v>1</v>
      </c>
      <c r="N447" s="206" t="s">
        <v>41</v>
      </c>
      <c r="O447" s="65"/>
      <c r="P447" s="207">
        <f>O447*H447</f>
        <v>0</v>
      </c>
      <c r="Q447" s="207">
        <v>0</v>
      </c>
      <c r="R447" s="207">
        <f>Q447*H447</f>
        <v>0</v>
      </c>
      <c r="S447" s="207">
        <v>0</v>
      </c>
      <c r="T447" s="208">
        <f>S447*H447</f>
        <v>0</v>
      </c>
      <c r="AR447" s="209" t="s">
        <v>182</v>
      </c>
      <c r="AT447" s="209" t="s">
        <v>142</v>
      </c>
      <c r="AU447" s="209" t="s">
        <v>117</v>
      </c>
      <c r="AY447" s="16" t="s">
        <v>139</v>
      </c>
      <c r="BE447" s="210">
        <f>IF(N447="základná",J447,0)</f>
        <v>0</v>
      </c>
      <c r="BF447" s="210">
        <f>IF(N447="znížená",J447,0)</f>
        <v>0</v>
      </c>
      <c r="BG447" s="210">
        <f>IF(N447="zákl. prenesená",J447,0)</f>
        <v>0</v>
      </c>
      <c r="BH447" s="210">
        <f>IF(N447="zníž. prenesená",J447,0)</f>
        <v>0</v>
      </c>
      <c r="BI447" s="210">
        <f>IF(N447="nulová",J447,0)</f>
        <v>0</v>
      </c>
      <c r="BJ447" s="16" t="s">
        <v>117</v>
      </c>
      <c r="BK447" s="211">
        <f>ROUND(I447*H447,3)</f>
        <v>0</v>
      </c>
      <c r="BL447" s="16" t="s">
        <v>182</v>
      </c>
      <c r="BM447" s="209" t="s">
        <v>693</v>
      </c>
    </row>
    <row r="448" spans="2:65" s="11" customFormat="1" ht="22.9" customHeight="1">
      <c r="B448" s="183"/>
      <c r="C448" s="184"/>
      <c r="D448" s="185" t="s">
        <v>74</v>
      </c>
      <c r="E448" s="197" t="s">
        <v>694</v>
      </c>
      <c r="F448" s="197" t="s">
        <v>695</v>
      </c>
      <c r="G448" s="184"/>
      <c r="H448" s="184"/>
      <c r="I448" s="187"/>
      <c r="J448" s="198">
        <f>BK448</f>
        <v>0</v>
      </c>
      <c r="K448" s="184"/>
      <c r="L448" s="189"/>
      <c r="M448" s="190"/>
      <c r="N448" s="191"/>
      <c r="O448" s="191"/>
      <c r="P448" s="192">
        <f>SUM(P449:P453)</f>
        <v>0</v>
      </c>
      <c r="Q448" s="191"/>
      <c r="R448" s="192">
        <f>SUM(R449:R453)</f>
        <v>0</v>
      </c>
      <c r="S448" s="191"/>
      <c r="T448" s="193">
        <f>SUM(T449:T453)</f>
        <v>0</v>
      </c>
      <c r="AR448" s="194" t="s">
        <v>117</v>
      </c>
      <c r="AT448" s="195" t="s">
        <v>74</v>
      </c>
      <c r="AU448" s="195" t="s">
        <v>80</v>
      </c>
      <c r="AY448" s="194" t="s">
        <v>139</v>
      </c>
      <c r="BK448" s="196">
        <f>SUM(BK449:BK453)</f>
        <v>0</v>
      </c>
    </row>
    <row r="449" spans="2:65" s="1" customFormat="1" ht="16.5" customHeight="1">
      <c r="B449" s="33"/>
      <c r="C449" s="199" t="s">
        <v>429</v>
      </c>
      <c r="D449" s="199" t="s">
        <v>142</v>
      </c>
      <c r="E449" s="200" t="s">
        <v>696</v>
      </c>
      <c r="F449" s="201" t="s">
        <v>697</v>
      </c>
      <c r="G449" s="202" t="s">
        <v>163</v>
      </c>
      <c r="H449" s="203">
        <v>1458.3520000000001</v>
      </c>
      <c r="I449" s="204"/>
      <c r="J449" s="203">
        <f>ROUND(I449*H449,3)</f>
        <v>0</v>
      </c>
      <c r="K449" s="201" t="s">
        <v>1</v>
      </c>
      <c r="L449" s="37"/>
      <c r="M449" s="205" t="s">
        <v>1</v>
      </c>
      <c r="N449" s="206" t="s">
        <v>41</v>
      </c>
      <c r="O449" s="65"/>
      <c r="P449" s="207">
        <f>O449*H449</f>
        <v>0</v>
      </c>
      <c r="Q449" s="207">
        <v>0</v>
      </c>
      <c r="R449" s="207">
        <f>Q449*H449</f>
        <v>0</v>
      </c>
      <c r="S449" s="207">
        <v>0</v>
      </c>
      <c r="T449" s="208">
        <f>S449*H449</f>
        <v>0</v>
      </c>
      <c r="AR449" s="209" t="s">
        <v>182</v>
      </c>
      <c r="AT449" s="209" t="s">
        <v>142</v>
      </c>
      <c r="AU449" s="209" t="s">
        <v>117</v>
      </c>
      <c r="AY449" s="16" t="s">
        <v>139</v>
      </c>
      <c r="BE449" s="210">
        <f>IF(N449="základná",J449,0)</f>
        <v>0</v>
      </c>
      <c r="BF449" s="210">
        <f>IF(N449="znížená",J449,0)</f>
        <v>0</v>
      </c>
      <c r="BG449" s="210">
        <f>IF(N449="zákl. prenesená",J449,0)</f>
        <v>0</v>
      </c>
      <c r="BH449" s="210">
        <f>IF(N449="zníž. prenesená",J449,0)</f>
        <v>0</v>
      </c>
      <c r="BI449" s="210">
        <f>IF(N449="nulová",J449,0)</f>
        <v>0</v>
      </c>
      <c r="BJ449" s="16" t="s">
        <v>117</v>
      </c>
      <c r="BK449" s="211">
        <f>ROUND(I449*H449,3)</f>
        <v>0</v>
      </c>
      <c r="BL449" s="16" t="s">
        <v>182</v>
      </c>
      <c r="BM449" s="209" t="s">
        <v>698</v>
      </c>
    </row>
    <row r="450" spans="2:65" s="1" customFormat="1" ht="36" customHeight="1">
      <c r="B450" s="33"/>
      <c r="C450" s="199" t="s">
        <v>699</v>
      </c>
      <c r="D450" s="199" t="s">
        <v>142</v>
      </c>
      <c r="E450" s="200" t="s">
        <v>700</v>
      </c>
      <c r="F450" s="201" t="s">
        <v>701</v>
      </c>
      <c r="G450" s="202" t="s">
        <v>163</v>
      </c>
      <c r="H450" s="203">
        <v>1413.152</v>
      </c>
      <c r="I450" s="204"/>
      <c r="J450" s="203">
        <f>ROUND(I450*H450,3)</f>
        <v>0</v>
      </c>
      <c r="K450" s="201" t="s">
        <v>1</v>
      </c>
      <c r="L450" s="37"/>
      <c r="M450" s="205" t="s">
        <v>1</v>
      </c>
      <c r="N450" s="206" t="s">
        <v>41</v>
      </c>
      <c r="O450" s="65"/>
      <c r="P450" s="207">
        <f>O450*H450</f>
        <v>0</v>
      </c>
      <c r="Q450" s="207">
        <v>0</v>
      </c>
      <c r="R450" s="207">
        <f>Q450*H450</f>
        <v>0</v>
      </c>
      <c r="S450" s="207">
        <v>0</v>
      </c>
      <c r="T450" s="208">
        <f>S450*H450</f>
        <v>0</v>
      </c>
      <c r="AR450" s="209" t="s">
        <v>182</v>
      </c>
      <c r="AT450" s="209" t="s">
        <v>142</v>
      </c>
      <c r="AU450" s="209" t="s">
        <v>117</v>
      </c>
      <c r="AY450" s="16" t="s">
        <v>139</v>
      </c>
      <c r="BE450" s="210">
        <f>IF(N450="základná",J450,0)</f>
        <v>0</v>
      </c>
      <c r="BF450" s="210">
        <f>IF(N450="znížená",J450,0)</f>
        <v>0</v>
      </c>
      <c r="BG450" s="210">
        <f>IF(N450="zákl. prenesená",J450,0)</f>
        <v>0</v>
      </c>
      <c r="BH450" s="210">
        <f>IF(N450="zníž. prenesená",J450,0)</f>
        <v>0</v>
      </c>
      <c r="BI450" s="210">
        <f>IF(N450="nulová",J450,0)</f>
        <v>0</v>
      </c>
      <c r="BJ450" s="16" t="s">
        <v>117</v>
      </c>
      <c r="BK450" s="211">
        <f>ROUND(I450*H450,3)</f>
        <v>0</v>
      </c>
      <c r="BL450" s="16" t="s">
        <v>182</v>
      </c>
      <c r="BM450" s="209" t="s">
        <v>702</v>
      </c>
    </row>
    <row r="451" spans="2:65" s="12" customFormat="1">
      <c r="B451" s="212"/>
      <c r="C451" s="213"/>
      <c r="D451" s="214" t="s">
        <v>147</v>
      </c>
      <c r="E451" s="215" t="s">
        <v>1</v>
      </c>
      <c r="F451" s="216" t="s">
        <v>703</v>
      </c>
      <c r="G451" s="213"/>
      <c r="H451" s="217">
        <v>1413.152</v>
      </c>
      <c r="I451" s="218"/>
      <c r="J451" s="213"/>
      <c r="K451" s="213"/>
      <c r="L451" s="219"/>
      <c r="M451" s="220"/>
      <c r="N451" s="221"/>
      <c r="O451" s="221"/>
      <c r="P451" s="221"/>
      <c r="Q451" s="221"/>
      <c r="R451" s="221"/>
      <c r="S451" s="221"/>
      <c r="T451" s="222"/>
      <c r="AT451" s="223" t="s">
        <v>147</v>
      </c>
      <c r="AU451" s="223" t="s">
        <v>117</v>
      </c>
      <c r="AV451" s="12" t="s">
        <v>117</v>
      </c>
      <c r="AW451" s="12" t="s">
        <v>30</v>
      </c>
      <c r="AX451" s="12" t="s">
        <v>75</v>
      </c>
      <c r="AY451" s="223" t="s">
        <v>139</v>
      </c>
    </row>
    <row r="452" spans="2:65" s="13" customFormat="1">
      <c r="B452" s="224"/>
      <c r="C452" s="225"/>
      <c r="D452" s="214" t="s">
        <v>147</v>
      </c>
      <c r="E452" s="226" t="s">
        <v>1</v>
      </c>
      <c r="F452" s="227" t="s">
        <v>149</v>
      </c>
      <c r="G452" s="225"/>
      <c r="H452" s="228">
        <v>1413.152</v>
      </c>
      <c r="I452" s="229"/>
      <c r="J452" s="225"/>
      <c r="K452" s="225"/>
      <c r="L452" s="230"/>
      <c r="M452" s="231"/>
      <c r="N452" s="232"/>
      <c r="O452" s="232"/>
      <c r="P452" s="232"/>
      <c r="Q452" s="232"/>
      <c r="R452" s="232"/>
      <c r="S452" s="232"/>
      <c r="T452" s="233"/>
      <c r="AT452" s="234" t="s">
        <v>147</v>
      </c>
      <c r="AU452" s="234" t="s">
        <v>117</v>
      </c>
      <c r="AV452" s="13" t="s">
        <v>146</v>
      </c>
      <c r="AW452" s="13" t="s">
        <v>30</v>
      </c>
      <c r="AX452" s="13" t="s">
        <v>80</v>
      </c>
      <c r="AY452" s="234" t="s">
        <v>139</v>
      </c>
    </row>
    <row r="453" spans="2:65" s="1" customFormat="1" ht="24" customHeight="1">
      <c r="B453" s="33"/>
      <c r="C453" s="199" t="s">
        <v>432</v>
      </c>
      <c r="D453" s="199" t="s">
        <v>142</v>
      </c>
      <c r="E453" s="200" t="s">
        <v>704</v>
      </c>
      <c r="F453" s="201" t="s">
        <v>705</v>
      </c>
      <c r="G453" s="202" t="s">
        <v>163</v>
      </c>
      <c r="H453" s="203">
        <v>389.16</v>
      </c>
      <c r="I453" s="204"/>
      <c r="J453" s="203">
        <f>ROUND(I453*H453,3)</f>
        <v>0</v>
      </c>
      <c r="K453" s="201" t="s">
        <v>1</v>
      </c>
      <c r="L453" s="37"/>
      <c r="M453" s="205" t="s">
        <v>1</v>
      </c>
      <c r="N453" s="206" t="s">
        <v>41</v>
      </c>
      <c r="O453" s="65"/>
      <c r="P453" s="207">
        <f>O453*H453</f>
        <v>0</v>
      </c>
      <c r="Q453" s="207">
        <v>0</v>
      </c>
      <c r="R453" s="207">
        <f>Q453*H453</f>
        <v>0</v>
      </c>
      <c r="S453" s="207">
        <v>0</v>
      </c>
      <c r="T453" s="208">
        <f>S453*H453</f>
        <v>0</v>
      </c>
      <c r="AR453" s="209" t="s">
        <v>182</v>
      </c>
      <c r="AT453" s="209" t="s">
        <v>142</v>
      </c>
      <c r="AU453" s="209" t="s">
        <v>117</v>
      </c>
      <c r="AY453" s="16" t="s">
        <v>139</v>
      </c>
      <c r="BE453" s="210">
        <f>IF(N453="základná",J453,0)</f>
        <v>0</v>
      </c>
      <c r="BF453" s="210">
        <f>IF(N453="znížená",J453,0)</f>
        <v>0</v>
      </c>
      <c r="BG453" s="210">
        <f>IF(N453="zákl. prenesená",J453,0)</f>
        <v>0</v>
      </c>
      <c r="BH453" s="210">
        <f>IF(N453="zníž. prenesená",J453,0)</f>
        <v>0</v>
      </c>
      <c r="BI453" s="210">
        <f>IF(N453="nulová",J453,0)</f>
        <v>0</v>
      </c>
      <c r="BJ453" s="16" t="s">
        <v>117</v>
      </c>
      <c r="BK453" s="211">
        <f>ROUND(I453*H453,3)</f>
        <v>0</v>
      </c>
      <c r="BL453" s="16" t="s">
        <v>182</v>
      </c>
      <c r="BM453" s="209" t="s">
        <v>706</v>
      </c>
    </row>
    <row r="454" spans="2:65" s="11" customFormat="1" ht="22.9" customHeight="1">
      <c r="B454" s="183"/>
      <c r="C454" s="184"/>
      <c r="D454" s="185" t="s">
        <v>74</v>
      </c>
      <c r="E454" s="197" t="s">
        <v>707</v>
      </c>
      <c r="F454" s="197" t="s">
        <v>708</v>
      </c>
      <c r="G454" s="184"/>
      <c r="H454" s="184"/>
      <c r="I454" s="187"/>
      <c r="J454" s="198">
        <f>BK454</f>
        <v>0</v>
      </c>
      <c r="K454" s="184"/>
      <c r="L454" s="189"/>
      <c r="M454" s="190"/>
      <c r="N454" s="191"/>
      <c r="O454" s="191"/>
      <c r="P454" s="192">
        <f>SUM(P455:P468)</f>
        <v>0</v>
      </c>
      <c r="Q454" s="191"/>
      <c r="R454" s="192">
        <f>SUM(R455:R468)</f>
        <v>0</v>
      </c>
      <c r="S454" s="191"/>
      <c r="T454" s="193">
        <f>SUM(T455:T468)</f>
        <v>0</v>
      </c>
      <c r="AR454" s="194" t="s">
        <v>117</v>
      </c>
      <c r="AT454" s="195" t="s">
        <v>74</v>
      </c>
      <c r="AU454" s="195" t="s">
        <v>80</v>
      </c>
      <c r="AY454" s="194" t="s">
        <v>139</v>
      </c>
      <c r="BK454" s="196">
        <f>SUM(BK455:BK468)</f>
        <v>0</v>
      </c>
    </row>
    <row r="455" spans="2:65" s="1" customFormat="1" ht="16.5" customHeight="1">
      <c r="B455" s="33"/>
      <c r="C455" s="199" t="s">
        <v>709</v>
      </c>
      <c r="D455" s="199" t="s">
        <v>142</v>
      </c>
      <c r="E455" s="200" t="s">
        <v>710</v>
      </c>
      <c r="F455" s="201" t="s">
        <v>711</v>
      </c>
      <c r="G455" s="202" t="s">
        <v>177</v>
      </c>
      <c r="H455" s="203">
        <v>1</v>
      </c>
      <c r="I455" s="204"/>
      <c r="J455" s="203">
        <f t="shared" ref="J455:J468" si="35">ROUND(I455*H455,3)</f>
        <v>0</v>
      </c>
      <c r="K455" s="201" t="s">
        <v>1</v>
      </c>
      <c r="L455" s="37"/>
      <c r="M455" s="205" t="s">
        <v>1</v>
      </c>
      <c r="N455" s="206" t="s">
        <v>41</v>
      </c>
      <c r="O455" s="65"/>
      <c r="P455" s="207">
        <f t="shared" ref="P455:P468" si="36">O455*H455</f>
        <v>0</v>
      </c>
      <c r="Q455" s="207">
        <v>0</v>
      </c>
      <c r="R455" s="207">
        <f t="shared" ref="R455:R468" si="37">Q455*H455</f>
        <v>0</v>
      </c>
      <c r="S455" s="207">
        <v>0</v>
      </c>
      <c r="T455" s="208">
        <f t="shared" ref="T455:T468" si="38">S455*H455</f>
        <v>0</v>
      </c>
      <c r="AR455" s="209" t="s">
        <v>182</v>
      </c>
      <c r="AT455" s="209" t="s">
        <v>142</v>
      </c>
      <c r="AU455" s="209" t="s">
        <v>117</v>
      </c>
      <c r="AY455" s="16" t="s">
        <v>139</v>
      </c>
      <c r="BE455" s="210">
        <f t="shared" ref="BE455:BE468" si="39">IF(N455="základná",J455,0)</f>
        <v>0</v>
      </c>
      <c r="BF455" s="210">
        <f t="shared" ref="BF455:BF468" si="40">IF(N455="znížená",J455,0)</f>
        <v>0</v>
      </c>
      <c r="BG455" s="210">
        <f t="shared" ref="BG455:BG468" si="41">IF(N455="zákl. prenesená",J455,0)</f>
        <v>0</v>
      </c>
      <c r="BH455" s="210">
        <f t="shared" ref="BH455:BH468" si="42">IF(N455="zníž. prenesená",J455,0)</f>
        <v>0</v>
      </c>
      <c r="BI455" s="210">
        <f t="shared" ref="BI455:BI468" si="43">IF(N455="nulová",J455,0)</f>
        <v>0</v>
      </c>
      <c r="BJ455" s="16" t="s">
        <v>117</v>
      </c>
      <c r="BK455" s="211">
        <f t="shared" ref="BK455:BK468" si="44">ROUND(I455*H455,3)</f>
        <v>0</v>
      </c>
      <c r="BL455" s="16" t="s">
        <v>182</v>
      </c>
      <c r="BM455" s="209" t="s">
        <v>712</v>
      </c>
    </row>
    <row r="456" spans="2:65" s="1" customFormat="1" ht="24" customHeight="1">
      <c r="B456" s="33"/>
      <c r="C456" s="199" t="s">
        <v>436</v>
      </c>
      <c r="D456" s="199" t="s">
        <v>142</v>
      </c>
      <c r="E456" s="200" t="s">
        <v>713</v>
      </c>
      <c r="F456" s="201" t="s">
        <v>714</v>
      </c>
      <c r="G456" s="202" t="s">
        <v>177</v>
      </c>
      <c r="H456" s="203">
        <v>2</v>
      </c>
      <c r="I456" s="204"/>
      <c r="J456" s="203">
        <f t="shared" si="35"/>
        <v>0</v>
      </c>
      <c r="K456" s="201" t="s">
        <v>1</v>
      </c>
      <c r="L456" s="37"/>
      <c r="M456" s="205" t="s">
        <v>1</v>
      </c>
      <c r="N456" s="206" t="s">
        <v>41</v>
      </c>
      <c r="O456" s="65"/>
      <c r="P456" s="207">
        <f t="shared" si="36"/>
        <v>0</v>
      </c>
      <c r="Q456" s="207">
        <v>0</v>
      </c>
      <c r="R456" s="207">
        <f t="shared" si="37"/>
        <v>0</v>
      </c>
      <c r="S456" s="207">
        <v>0</v>
      </c>
      <c r="T456" s="208">
        <f t="shared" si="38"/>
        <v>0</v>
      </c>
      <c r="AR456" s="209" t="s">
        <v>182</v>
      </c>
      <c r="AT456" s="209" t="s">
        <v>142</v>
      </c>
      <c r="AU456" s="209" t="s">
        <v>117</v>
      </c>
      <c r="AY456" s="16" t="s">
        <v>139</v>
      </c>
      <c r="BE456" s="210">
        <f t="shared" si="39"/>
        <v>0</v>
      </c>
      <c r="BF456" s="210">
        <f t="shared" si="40"/>
        <v>0</v>
      </c>
      <c r="BG456" s="210">
        <f t="shared" si="41"/>
        <v>0</v>
      </c>
      <c r="BH456" s="210">
        <f t="shared" si="42"/>
        <v>0</v>
      </c>
      <c r="BI456" s="210">
        <f t="shared" si="43"/>
        <v>0</v>
      </c>
      <c r="BJ456" s="16" t="s">
        <v>117</v>
      </c>
      <c r="BK456" s="211">
        <f t="shared" si="44"/>
        <v>0</v>
      </c>
      <c r="BL456" s="16" t="s">
        <v>182</v>
      </c>
      <c r="BM456" s="209" t="s">
        <v>715</v>
      </c>
    </row>
    <row r="457" spans="2:65" s="1" customFormat="1" ht="16.5" customHeight="1">
      <c r="B457" s="33"/>
      <c r="C457" s="199" t="s">
        <v>716</v>
      </c>
      <c r="D457" s="199" t="s">
        <v>142</v>
      </c>
      <c r="E457" s="200" t="s">
        <v>717</v>
      </c>
      <c r="F457" s="201" t="s">
        <v>718</v>
      </c>
      <c r="G457" s="202" t="s">
        <v>177</v>
      </c>
      <c r="H457" s="203">
        <v>2</v>
      </c>
      <c r="I457" s="204"/>
      <c r="J457" s="203">
        <f t="shared" si="35"/>
        <v>0</v>
      </c>
      <c r="K457" s="201" t="s">
        <v>1</v>
      </c>
      <c r="L457" s="37"/>
      <c r="M457" s="205" t="s">
        <v>1</v>
      </c>
      <c r="N457" s="206" t="s">
        <v>41</v>
      </c>
      <c r="O457" s="65"/>
      <c r="P457" s="207">
        <f t="shared" si="36"/>
        <v>0</v>
      </c>
      <c r="Q457" s="207">
        <v>0</v>
      </c>
      <c r="R457" s="207">
        <f t="shared" si="37"/>
        <v>0</v>
      </c>
      <c r="S457" s="207">
        <v>0</v>
      </c>
      <c r="T457" s="208">
        <f t="shared" si="38"/>
        <v>0</v>
      </c>
      <c r="AR457" s="209" t="s">
        <v>182</v>
      </c>
      <c r="AT457" s="209" t="s">
        <v>142</v>
      </c>
      <c r="AU457" s="209" t="s">
        <v>117</v>
      </c>
      <c r="AY457" s="16" t="s">
        <v>139</v>
      </c>
      <c r="BE457" s="210">
        <f t="shared" si="39"/>
        <v>0</v>
      </c>
      <c r="BF457" s="210">
        <f t="shared" si="40"/>
        <v>0</v>
      </c>
      <c r="BG457" s="210">
        <f t="shared" si="41"/>
        <v>0</v>
      </c>
      <c r="BH457" s="210">
        <f t="shared" si="42"/>
        <v>0</v>
      </c>
      <c r="BI457" s="210">
        <f t="shared" si="43"/>
        <v>0</v>
      </c>
      <c r="BJ457" s="16" t="s">
        <v>117</v>
      </c>
      <c r="BK457" s="211">
        <f t="shared" si="44"/>
        <v>0</v>
      </c>
      <c r="BL457" s="16" t="s">
        <v>182</v>
      </c>
      <c r="BM457" s="209" t="s">
        <v>719</v>
      </c>
    </row>
    <row r="458" spans="2:65" s="1" customFormat="1" ht="16.5" customHeight="1">
      <c r="B458" s="33"/>
      <c r="C458" s="199" t="s">
        <v>439</v>
      </c>
      <c r="D458" s="199" t="s">
        <v>142</v>
      </c>
      <c r="E458" s="200" t="s">
        <v>720</v>
      </c>
      <c r="F458" s="201" t="s">
        <v>721</v>
      </c>
      <c r="G458" s="202" t="s">
        <v>177</v>
      </c>
      <c r="H458" s="203">
        <v>1</v>
      </c>
      <c r="I458" s="204"/>
      <c r="J458" s="203">
        <f t="shared" si="35"/>
        <v>0</v>
      </c>
      <c r="K458" s="201" t="s">
        <v>1</v>
      </c>
      <c r="L458" s="37"/>
      <c r="M458" s="205" t="s">
        <v>1</v>
      </c>
      <c r="N458" s="206" t="s">
        <v>41</v>
      </c>
      <c r="O458" s="65"/>
      <c r="P458" s="207">
        <f t="shared" si="36"/>
        <v>0</v>
      </c>
      <c r="Q458" s="207">
        <v>0</v>
      </c>
      <c r="R458" s="207">
        <f t="shared" si="37"/>
        <v>0</v>
      </c>
      <c r="S458" s="207">
        <v>0</v>
      </c>
      <c r="T458" s="208">
        <f t="shared" si="38"/>
        <v>0</v>
      </c>
      <c r="AR458" s="209" t="s">
        <v>182</v>
      </c>
      <c r="AT458" s="209" t="s">
        <v>142</v>
      </c>
      <c r="AU458" s="209" t="s">
        <v>117</v>
      </c>
      <c r="AY458" s="16" t="s">
        <v>139</v>
      </c>
      <c r="BE458" s="210">
        <f t="shared" si="39"/>
        <v>0</v>
      </c>
      <c r="BF458" s="210">
        <f t="shared" si="40"/>
        <v>0</v>
      </c>
      <c r="BG458" s="210">
        <f t="shared" si="41"/>
        <v>0</v>
      </c>
      <c r="BH458" s="210">
        <f t="shared" si="42"/>
        <v>0</v>
      </c>
      <c r="BI458" s="210">
        <f t="shared" si="43"/>
        <v>0</v>
      </c>
      <c r="BJ458" s="16" t="s">
        <v>117</v>
      </c>
      <c r="BK458" s="211">
        <f t="shared" si="44"/>
        <v>0</v>
      </c>
      <c r="BL458" s="16" t="s">
        <v>182</v>
      </c>
      <c r="BM458" s="209" t="s">
        <v>722</v>
      </c>
    </row>
    <row r="459" spans="2:65" s="1" customFormat="1" ht="16.5" customHeight="1">
      <c r="B459" s="33"/>
      <c r="C459" s="199" t="s">
        <v>723</v>
      </c>
      <c r="D459" s="199" t="s">
        <v>142</v>
      </c>
      <c r="E459" s="200" t="s">
        <v>724</v>
      </c>
      <c r="F459" s="201" t="s">
        <v>725</v>
      </c>
      <c r="G459" s="202" t="s">
        <v>177</v>
      </c>
      <c r="H459" s="203">
        <v>1</v>
      </c>
      <c r="I459" s="204"/>
      <c r="J459" s="203">
        <f t="shared" si="35"/>
        <v>0</v>
      </c>
      <c r="K459" s="201" t="s">
        <v>1</v>
      </c>
      <c r="L459" s="37"/>
      <c r="M459" s="205" t="s">
        <v>1</v>
      </c>
      <c r="N459" s="206" t="s">
        <v>41</v>
      </c>
      <c r="O459" s="65"/>
      <c r="P459" s="207">
        <f t="shared" si="36"/>
        <v>0</v>
      </c>
      <c r="Q459" s="207">
        <v>0</v>
      </c>
      <c r="R459" s="207">
        <f t="shared" si="37"/>
        <v>0</v>
      </c>
      <c r="S459" s="207">
        <v>0</v>
      </c>
      <c r="T459" s="208">
        <f t="shared" si="38"/>
        <v>0</v>
      </c>
      <c r="AR459" s="209" t="s">
        <v>182</v>
      </c>
      <c r="AT459" s="209" t="s">
        <v>142</v>
      </c>
      <c r="AU459" s="209" t="s">
        <v>117</v>
      </c>
      <c r="AY459" s="16" t="s">
        <v>139</v>
      </c>
      <c r="BE459" s="210">
        <f t="shared" si="39"/>
        <v>0</v>
      </c>
      <c r="BF459" s="210">
        <f t="shared" si="40"/>
        <v>0</v>
      </c>
      <c r="BG459" s="210">
        <f t="shared" si="41"/>
        <v>0</v>
      </c>
      <c r="BH459" s="210">
        <f t="shared" si="42"/>
        <v>0</v>
      </c>
      <c r="BI459" s="210">
        <f t="shared" si="43"/>
        <v>0</v>
      </c>
      <c r="BJ459" s="16" t="s">
        <v>117</v>
      </c>
      <c r="BK459" s="211">
        <f t="shared" si="44"/>
        <v>0</v>
      </c>
      <c r="BL459" s="16" t="s">
        <v>182</v>
      </c>
      <c r="BM459" s="209" t="s">
        <v>726</v>
      </c>
    </row>
    <row r="460" spans="2:65" s="1" customFormat="1" ht="16.5" customHeight="1">
      <c r="B460" s="33"/>
      <c r="C460" s="199" t="s">
        <v>445</v>
      </c>
      <c r="D460" s="199" t="s">
        <v>142</v>
      </c>
      <c r="E460" s="200" t="s">
        <v>727</v>
      </c>
      <c r="F460" s="201" t="s">
        <v>728</v>
      </c>
      <c r="G460" s="202" t="s">
        <v>177</v>
      </c>
      <c r="H460" s="203">
        <v>2</v>
      </c>
      <c r="I460" s="204"/>
      <c r="J460" s="203">
        <f t="shared" si="35"/>
        <v>0</v>
      </c>
      <c r="K460" s="201" t="s">
        <v>1</v>
      </c>
      <c r="L460" s="37"/>
      <c r="M460" s="205" t="s">
        <v>1</v>
      </c>
      <c r="N460" s="206" t="s">
        <v>41</v>
      </c>
      <c r="O460" s="65"/>
      <c r="P460" s="207">
        <f t="shared" si="36"/>
        <v>0</v>
      </c>
      <c r="Q460" s="207">
        <v>0</v>
      </c>
      <c r="R460" s="207">
        <f t="shared" si="37"/>
        <v>0</v>
      </c>
      <c r="S460" s="207">
        <v>0</v>
      </c>
      <c r="T460" s="208">
        <f t="shared" si="38"/>
        <v>0</v>
      </c>
      <c r="AR460" s="209" t="s">
        <v>182</v>
      </c>
      <c r="AT460" s="209" t="s">
        <v>142</v>
      </c>
      <c r="AU460" s="209" t="s">
        <v>117</v>
      </c>
      <c r="AY460" s="16" t="s">
        <v>139</v>
      </c>
      <c r="BE460" s="210">
        <f t="shared" si="39"/>
        <v>0</v>
      </c>
      <c r="BF460" s="210">
        <f t="shared" si="40"/>
        <v>0</v>
      </c>
      <c r="BG460" s="210">
        <f t="shared" si="41"/>
        <v>0</v>
      </c>
      <c r="BH460" s="210">
        <f t="shared" si="42"/>
        <v>0</v>
      </c>
      <c r="BI460" s="210">
        <f t="shared" si="43"/>
        <v>0</v>
      </c>
      <c r="BJ460" s="16" t="s">
        <v>117</v>
      </c>
      <c r="BK460" s="211">
        <f t="shared" si="44"/>
        <v>0</v>
      </c>
      <c r="BL460" s="16" t="s">
        <v>182</v>
      </c>
      <c r="BM460" s="209" t="s">
        <v>729</v>
      </c>
    </row>
    <row r="461" spans="2:65" s="1" customFormat="1" ht="24" customHeight="1">
      <c r="B461" s="33"/>
      <c r="C461" s="199" t="s">
        <v>730</v>
      </c>
      <c r="D461" s="199" t="s">
        <v>142</v>
      </c>
      <c r="E461" s="200" t="s">
        <v>731</v>
      </c>
      <c r="F461" s="201" t="s">
        <v>732</v>
      </c>
      <c r="G461" s="202" t="s">
        <v>177</v>
      </c>
      <c r="H461" s="203">
        <v>1</v>
      </c>
      <c r="I461" s="204"/>
      <c r="J461" s="203">
        <f t="shared" si="35"/>
        <v>0</v>
      </c>
      <c r="K461" s="201" t="s">
        <v>1</v>
      </c>
      <c r="L461" s="37"/>
      <c r="M461" s="205" t="s">
        <v>1</v>
      </c>
      <c r="N461" s="206" t="s">
        <v>41</v>
      </c>
      <c r="O461" s="65"/>
      <c r="P461" s="207">
        <f t="shared" si="36"/>
        <v>0</v>
      </c>
      <c r="Q461" s="207">
        <v>0</v>
      </c>
      <c r="R461" s="207">
        <f t="shared" si="37"/>
        <v>0</v>
      </c>
      <c r="S461" s="207">
        <v>0</v>
      </c>
      <c r="T461" s="208">
        <f t="shared" si="38"/>
        <v>0</v>
      </c>
      <c r="AR461" s="209" t="s">
        <v>182</v>
      </c>
      <c r="AT461" s="209" t="s">
        <v>142</v>
      </c>
      <c r="AU461" s="209" t="s">
        <v>117</v>
      </c>
      <c r="AY461" s="16" t="s">
        <v>139</v>
      </c>
      <c r="BE461" s="210">
        <f t="shared" si="39"/>
        <v>0</v>
      </c>
      <c r="BF461" s="210">
        <f t="shared" si="40"/>
        <v>0</v>
      </c>
      <c r="BG461" s="210">
        <f t="shared" si="41"/>
        <v>0</v>
      </c>
      <c r="BH461" s="210">
        <f t="shared" si="42"/>
        <v>0</v>
      </c>
      <c r="BI461" s="210">
        <f t="shared" si="43"/>
        <v>0</v>
      </c>
      <c r="BJ461" s="16" t="s">
        <v>117</v>
      </c>
      <c r="BK461" s="211">
        <f t="shared" si="44"/>
        <v>0</v>
      </c>
      <c r="BL461" s="16" t="s">
        <v>182</v>
      </c>
      <c r="BM461" s="209" t="s">
        <v>733</v>
      </c>
    </row>
    <row r="462" spans="2:65" s="1" customFormat="1" ht="24" customHeight="1">
      <c r="B462" s="33"/>
      <c r="C462" s="199" t="s">
        <v>452</v>
      </c>
      <c r="D462" s="199" t="s">
        <v>142</v>
      </c>
      <c r="E462" s="200" t="s">
        <v>734</v>
      </c>
      <c r="F462" s="201" t="s">
        <v>735</v>
      </c>
      <c r="G462" s="202" t="s">
        <v>177</v>
      </c>
      <c r="H462" s="203">
        <v>1</v>
      </c>
      <c r="I462" s="204"/>
      <c r="J462" s="203">
        <f t="shared" si="35"/>
        <v>0</v>
      </c>
      <c r="K462" s="201" t="s">
        <v>1</v>
      </c>
      <c r="L462" s="37"/>
      <c r="M462" s="205" t="s">
        <v>1</v>
      </c>
      <c r="N462" s="206" t="s">
        <v>41</v>
      </c>
      <c r="O462" s="65"/>
      <c r="P462" s="207">
        <f t="shared" si="36"/>
        <v>0</v>
      </c>
      <c r="Q462" s="207">
        <v>0</v>
      </c>
      <c r="R462" s="207">
        <f t="shared" si="37"/>
        <v>0</v>
      </c>
      <c r="S462" s="207">
        <v>0</v>
      </c>
      <c r="T462" s="208">
        <f t="shared" si="38"/>
        <v>0</v>
      </c>
      <c r="AR462" s="209" t="s">
        <v>182</v>
      </c>
      <c r="AT462" s="209" t="s">
        <v>142</v>
      </c>
      <c r="AU462" s="209" t="s">
        <v>117</v>
      </c>
      <c r="AY462" s="16" t="s">
        <v>139</v>
      </c>
      <c r="BE462" s="210">
        <f t="shared" si="39"/>
        <v>0</v>
      </c>
      <c r="BF462" s="210">
        <f t="shared" si="40"/>
        <v>0</v>
      </c>
      <c r="BG462" s="210">
        <f t="shared" si="41"/>
        <v>0</v>
      </c>
      <c r="BH462" s="210">
        <f t="shared" si="42"/>
        <v>0</v>
      </c>
      <c r="BI462" s="210">
        <f t="shared" si="43"/>
        <v>0</v>
      </c>
      <c r="BJ462" s="16" t="s">
        <v>117</v>
      </c>
      <c r="BK462" s="211">
        <f t="shared" si="44"/>
        <v>0</v>
      </c>
      <c r="BL462" s="16" t="s">
        <v>182</v>
      </c>
      <c r="BM462" s="209" t="s">
        <v>736</v>
      </c>
    </row>
    <row r="463" spans="2:65" s="1" customFormat="1" ht="24" customHeight="1">
      <c r="B463" s="33"/>
      <c r="C463" s="199" t="s">
        <v>737</v>
      </c>
      <c r="D463" s="199" t="s">
        <v>142</v>
      </c>
      <c r="E463" s="200" t="s">
        <v>738</v>
      </c>
      <c r="F463" s="201" t="s">
        <v>739</v>
      </c>
      <c r="G463" s="202" t="s">
        <v>177</v>
      </c>
      <c r="H463" s="203">
        <v>2</v>
      </c>
      <c r="I463" s="204"/>
      <c r="J463" s="203">
        <f t="shared" si="35"/>
        <v>0</v>
      </c>
      <c r="K463" s="201" t="s">
        <v>1</v>
      </c>
      <c r="L463" s="37"/>
      <c r="M463" s="205" t="s">
        <v>1</v>
      </c>
      <c r="N463" s="206" t="s">
        <v>41</v>
      </c>
      <c r="O463" s="65"/>
      <c r="P463" s="207">
        <f t="shared" si="36"/>
        <v>0</v>
      </c>
      <c r="Q463" s="207">
        <v>0</v>
      </c>
      <c r="R463" s="207">
        <f t="shared" si="37"/>
        <v>0</v>
      </c>
      <c r="S463" s="207">
        <v>0</v>
      </c>
      <c r="T463" s="208">
        <f t="shared" si="38"/>
        <v>0</v>
      </c>
      <c r="AR463" s="209" t="s">
        <v>182</v>
      </c>
      <c r="AT463" s="209" t="s">
        <v>142</v>
      </c>
      <c r="AU463" s="209" t="s">
        <v>117</v>
      </c>
      <c r="AY463" s="16" t="s">
        <v>139</v>
      </c>
      <c r="BE463" s="210">
        <f t="shared" si="39"/>
        <v>0</v>
      </c>
      <c r="BF463" s="210">
        <f t="shared" si="40"/>
        <v>0</v>
      </c>
      <c r="BG463" s="210">
        <f t="shared" si="41"/>
        <v>0</v>
      </c>
      <c r="BH463" s="210">
        <f t="shared" si="42"/>
        <v>0</v>
      </c>
      <c r="BI463" s="210">
        <f t="shared" si="43"/>
        <v>0</v>
      </c>
      <c r="BJ463" s="16" t="s">
        <v>117</v>
      </c>
      <c r="BK463" s="211">
        <f t="shared" si="44"/>
        <v>0</v>
      </c>
      <c r="BL463" s="16" t="s">
        <v>182</v>
      </c>
      <c r="BM463" s="209" t="s">
        <v>740</v>
      </c>
    </row>
    <row r="464" spans="2:65" s="1" customFormat="1" ht="16.5" customHeight="1">
      <c r="B464" s="33"/>
      <c r="C464" s="245" t="s">
        <v>461</v>
      </c>
      <c r="D464" s="245" t="s">
        <v>179</v>
      </c>
      <c r="E464" s="246" t="s">
        <v>741</v>
      </c>
      <c r="F464" s="247" t="s">
        <v>742</v>
      </c>
      <c r="G464" s="248" t="s">
        <v>177</v>
      </c>
      <c r="H464" s="249">
        <v>2</v>
      </c>
      <c r="I464" s="250"/>
      <c r="J464" s="249">
        <f t="shared" si="35"/>
        <v>0</v>
      </c>
      <c r="K464" s="247" t="s">
        <v>1</v>
      </c>
      <c r="L464" s="251"/>
      <c r="M464" s="252" t="s">
        <v>1</v>
      </c>
      <c r="N464" s="253" t="s">
        <v>41</v>
      </c>
      <c r="O464" s="65"/>
      <c r="P464" s="207">
        <f t="shared" si="36"/>
        <v>0</v>
      </c>
      <c r="Q464" s="207">
        <v>0</v>
      </c>
      <c r="R464" s="207">
        <f t="shared" si="37"/>
        <v>0</v>
      </c>
      <c r="S464" s="207">
        <v>0</v>
      </c>
      <c r="T464" s="208">
        <f t="shared" si="38"/>
        <v>0</v>
      </c>
      <c r="AR464" s="209" t="s">
        <v>223</v>
      </c>
      <c r="AT464" s="209" t="s">
        <v>179</v>
      </c>
      <c r="AU464" s="209" t="s">
        <v>117</v>
      </c>
      <c r="AY464" s="16" t="s">
        <v>139</v>
      </c>
      <c r="BE464" s="210">
        <f t="shared" si="39"/>
        <v>0</v>
      </c>
      <c r="BF464" s="210">
        <f t="shared" si="40"/>
        <v>0</v>
      </c>
      <c r="BG464" s="210">
        <f t="shared" si="41"/>
        <v>0</v>
      </c>
      <c r="BH464" s="210">
        <f t="shared" si="42"/>
        <v>0</v>
      </c>
      <c r="BI464" s="210">
        <f t="shared" si="43"/>
        <v>0</v>
      </c>
      <c r="BJ464" s="16" t="s">
        <v>117</v>
      </c>
      <c r="BK464" s="211">
        <f t="shared" si="44"/>
        <v>0</v>
      </c>
      <c r="BL464" s="16" t="s">
        <v>182</v>
      </c>
      <c r="BM464" s="209" t="s">
        <v>743</v>
      </c>
    </row>
    <row r="465" spans="2:65" s="1" customFormat="1" ht="16.5" customHeight="1">
      <c r="B465" s="33"/>
      <c r="C465" s="199" t="s">
        <v>744</v>
      </c>
      <c r="D465" s="199" t="s">
        <v>142</v>
      </c>
      <c r="E465" s="200" t="s">
        <v>745</v>
      </c>
      <c r="F465" s="201" t="s">
        <v>746</v>
      </c>
      <c r="G465" s="202" t="s">
        <v>177</v>
      </c>
      <c r="H465" s="203">
        <v>1</v>
      </c>
      <c r="I465" s="204"/>
      <c r="J465" s="203">
        <f t="shared" si="35"/>
        <v>0</v>
      </c>
      <c r="K465" s="201" t="s">
        <v>1</v>
      </c>
      <c r="L465" s="37"/>
      <c r="M465" s="205" t="s">
        <v>1</v>
      </c>
      <c r="N465" s="206" t="s">
        <v>41</v>
      </c>
      <c r="O465" s="65"/>
      <c r="P465" s="207">
        <f t="shared" si="36"/>
        <v>0</v>
      </c>
      <c r="Q465" s="207">
        <v>0</v>
      </c>
      <c r="R465" s="207">
        <f t="shared" si="37"/>
        <v>0</v>
      </c>
      <c r="S465" s="207">
        <v>0</v>
      </c>
      <c r="T465" s="208">
        <f t="shared" si="38"/>
        <v>0</v>
      </c>
      <c r="AR465" s="209" t="s">
        <v>182</v>
      </c>
      <c r="AT465" s="209" t="s">
        <v>142</v>
      </c>
      <c r="AU465" s="209" t="s">
        <v>117</v>
      </c>
      <c r="AY465" s="16" t="s">
        <v>139</v>
      </c>
      <c r="BE465" s="210">
        <f t="shared" si="39"/>
        <v>0</v>
      </c>
      <c r="BF465" s="210">
        <f t="shared" si="40"/>
        <v>0</v>
      </c>
      <c r="BG465" s="210">
        <f t="shared" si="41"/>
        <v>0</v>
      </c>
      <c r="BH465" s="210">
        <f t="shared" si="42"/>
        <v>0</v>
      </c>
      <c r="BI465" s="210">
        <f t="shared" si="43"/>
        <v>0</v>
      </c>
      <c r="BJ465" s="16" t="s">
        <v>117</v>
      </c>
      <c r="BK465" s="211">
        <f t="shared" si="44"/>
        <v>0</v>
      </c>
      <c r="BL465" s="16" t="s">
        <v>182</v>
      </c>
      <c r="BM465" s="209" t="s">
        <v>747</v>
      </c>
    </row>
    <row r="466" spans="2:65" s="1" customFormat="1" ht="16.5" customHeight="1">
      <c r="B466" s="33"/>
      <c r="C466" s="245" t="s">
        <v>465</v>
      </c>
      <c r="D466" s="245" t="s">
        <v>179</v>
      </c>
      <c r="E466" s="246" t="s">
        <v>748</v>
      </c>
      <c r="F466" s="247" t="s">
        <v>749</v>
      </c>
      <c r="G466" s="248" t="s">
        <v>177</v>
      </c>
      <c r="H466" s="249">
        <v>1</v>
      </c>
      <c r="I466" s="250"/>
      <c r="J466" s="249">
        <f t="shared" si="35"/>
        <v>0</v>
      </c>
      <c r="K466" s="247" t="s">
        <v>1</v>
      </c>
      <c r="L466" s="251"/>
      <c r="M466" s="252" t="s">
        <v>1</v>
      </c>
      <c r="N466" s="253" t="s">
        <v>41</v>
      </c>
      <c r="O466" s="65"/>
      <c r="P466" s="207">
        <f t="shared" si="36"/>
        <v>0</v>
      </c>
      <c r="Q466" s="207">
        <v>0</v>
      </c>
      <c r="R466" s="207">
        <f t="shared" si="37"/>
        <v>0</v>
      </c>
      <c r="S466" s="207">
        <v>0</v>
      </c>
      <c r="T466" s="208">
        <f t="shared" si="38"/>
        <v>0</v>
      </c>
      <c r="AR466" s="209" t="s">
        <v>223</v>
      </c>
      <c r="AT466" s="209" t="s">
        <v>179</v>
      </c>
      <c r="AU466" s="209" t="s">
        <v>117</v>
      </c>
      <c r="AY466" s="16" t="s">
        <v>139</v>
      </c>
      <c r="BE466" s="210">
        <f t="shared" si="39"/>
        <v>0</v>
      </c>
      <c r="BF466" s="210">
        <f t="shared" si="40"/>
        <v>0</v>
      </c>
      <c r="BG466" s="210">
        <f t="shared" si="41"/>
        <v>0</v>
      </c>
      <c r="BH466" s="210">
        <f t="shared" si="42"/>
        <v>0</v>
      </c>
      <c r="BI466" s="210">
        <f t="shared" si="43"/>
        <v>0</v>
      </c>
      <c r="BJ466" s="16" t="s">
        <v>117</v>
      </c>
      <c r="BK466" s="211">
        <f t="shared" si="44"/>
        <v>0</v>
      </c>
      <c r="BL466" s="16" t="s">
        <v>182</v>
      </c>
      <c r="BM466" s="209" t="s">
        <v>750</v>
      </c>
    </row>
    <row r="467" spans="2:65" s="1" customFormat="1" ht="16.5" customHeight="1">
      <c r="B467" s="33"/>
      <c r="C467" s="199" t="s">
        <v>751</v>
      </c>
      <c r="D467" s="199" t="s">
        <v>142</v>
      </c>
      <c r="E467" s="200" t="s">
        <v>752</v>
      </c>
      <c r="F467" s="201" t="s">
        <v>753</v>
      </c>
      <c r="G467" s="202" t="s">
        <v>177</v>
      </c>
      <c r="H467" s="203">
        <v>1</v>
      </c>
      <c r="I467" s="204"/>
      <c r="J467" s="203">
        <f t="shared" si="35"/>
        <v>0</v>
      </c>
      <c r="K467" s="201" t="s">
        <v>1</v>
      </c>
      <c r="L467" s="37"/>
      <c r="M467" s="205" t="s">
        <v>1</v>
      </c>
      <c r="N467" s="206" t="s">
        <v>41</v>
      </c>
      <c r="O467" s="65"/>
      <c r="P467" s="207">
        <f t="shared" si="36"/>
        <v>0</v>
      </c>
      <c r="Q467" s="207">
        <v>0</v>
      </c>
      <c r="R467" s="207">
        <f t="shared" si="37"/>
        <v>0</v>
      </c>
      <c r="S467" s="207">
        <v>0</v>
      </c>
      <c r="T467" s="208">
        <f t="shared" si="38"/>
        <v>0</v>
      </c>
      <c r="AR467" s="209" t="s">
        <v>182</v>
      </c>
      <c r="AT467" s="209" t="s">
        <v>142</v>
      </c>
      <c r="AU467" s="209" t="s">
        <v>117</v>
      </c>
      <c r="AY467" s="16" t="s">
        <v>139</v>
      </c>
      <c r="BE467" s="210">
        <f t="shared" si="39"/>
        <v>0</v>
      </c>
      <c r="BF467" s="210">
        <f t="shared" si="40"/>
        <v>0</v>
      </c>
      <c r="BG467" s="210">
        <f t="shared" si="41"/>
        <v>0</v>
      </c>
      <c r="BH467" s="210">
        <f t="shared" si="42"/>
        <v>0</v>
      </c>
      <c r="BI467" s="210">
        <f t="shared" si="43"/>
        <v>0</v>
      </c>
      <c r="BJ467" s="16" t="s">
        <v>117</v>
      </c>
      <c r="BK467" s="211">
        <f t="shared" si="44"/>
        <v>0</v>
      </c>
      <c r="BL467" s="16" t="s">
        <v>182</v>
      </c>
      <c r="BM467" s="209" t="s">
        <v>754</v>
      </c>
    </row>
    <row r="468" spans="2:65" s="1" customFormat="1" ht="24" customHeight="1">
      <c r="B468" s="33"/>
      <c r="C468" s="199" t="s">
        <v>469</v>
      </c>
      <c r="D468" s="199" t="s">
        <v>142</v>
      </c>
      <c r="E468" s="200" t="s">
        <v>755</v>
      </c>
      <c r="F468" s="201" t="s">
        <v>756</v>
      </c>
      <c r="G468" s="202" t="s">
        <v>172</v>
      </c>
      <c r="H468" s="203">
        <v>0.06</v>
      </c>
      <c r="I468" s="204"/>
      <c r="J468" s="203">
        <f t="shared" si="35"/>
        <v>0</v>
      </c>
      <c r="K468" s="201" t="s">
        <v>1</v>
      </c>
      <c r="L468" s="37"/>
      <c r="M468" s="205" t="s">
        <v>1</v>
      </c>
      <c r="N468" s="206" t="s">
        <v>41</v>
      </c>
      <c r="O468" s="65"/>
      <c r="P468" s="207">
        <f t="shared" si="36"/>
        <v>0</v>
      </c>
      <c r="Q468" s="207">
        <v>0</v>
      </c>
      <c r="R468" s="207">
        <f t="shared" si="37"/>
        <v>0</v>
      </c>
      <c r="S468" s="207">
        <v>0</v>
      </c>
      <c r="T468" s="208">
        <f t="shared" si="38"/>
        <v>0</v>
      </c>
      <c r="AR468" s="209" t="s">
        <v>182</v>
      </c>
      <c r="AT468" s="209" t="s">
        <v>142</v>
      </c>
      <c r="AU468" s="209" t="s">
        <v>117</v>
      </c>
      <c r="AY468" s="16" t="s">
        <v>139</v>
      </c>
      <c r="BE468" s="210">
        <f t="shared" si="39"/>
        <v>0</v>
      </c>
      <c r="BF468" s="210">
        <f t="shared" si="40"/>
        <v>0</v>
      </c>
      <c r="BG468" s="210">
        <f t="shared" si="41"/>
        <v>0</v>
      </c>
      <c r="BH468" s="210">
        <f t="shared" si="42"/>
        <v>0</v>
      </c>
      <c r="BI468" s="210">
        <f t="shared" si="43"/>
        <v>0</v>
      </c>
      <c r="BJ468" s="16" t="s">
        <v>117</v>
      </c>
      <c r="BK468" s="211">
        <f t="shared" si="44"/>
        <v>0</v>
      </c>
      <c r="BL468" s="16" t="s">
        <v>182</v>
      </c>
      <c r="BM468" s="209" t="s">
        <v>757</v>
      </c>
    </row>
    <row r="469" spans="2:65" s="11" customFormat="1" ht="25.9" customHeight="1">
      <c r="B469" s="183"/>
      <c r="C469" s="184"/>
      <c r="D469" s="185" t="s">
        <v>74</v>
      </c>
      <c r="E469" s="186" t="s">
        <v>179</v>
      </c>
      <c r="F469" s="186" t="s">
        <v>758</v>
      </c>
      <c r="G469" s="184"/>
      <c r="H469" s="184"/>
      <c r="I469" s="187"/>
      <c r="J469" s="188">
        <f>BK469</f>
        <v>0</v>
      </c>
      <c r="K469" s="184"/>
      <c r="L469" s="189"/>
      <c r="M469" s="190"/>
      <c r="N469" s="191"/>
      <c r="O469" s="191"/>
      <c r="P469" s="192">
        <f>P470</f>
        <v>0</v>
      </c>
      <c r="Q469" s="191"/>
      <c r="R469" s="192">
        <f>R470</f>
        <v>0</v>
      </c>
      <c r="S469" s="191"/>
      <c r="T469" s="193">
        <f>T470</f>
        <v>0</v>
      </c>
      <c r="AR469" s="194" t="s">
        <v>140</v>
      </c>
      <c r="AT469" s="195" t="s">
        <v>74</v>
      </c>
      <c r="AU469" s="195" t="s">
        <v>75</v>
      </c>
      <c r="AY469" s="194" t="s">
        <v>139</v>
      </c>
      <c r="BK469" s="196">
        <f>BK470</f>
        <v>0</v>
      </c>
    </row>
    <row r="470" spans="2:65" s="11" customFormat="1" ht="22.9" customHeight="1">
      <c r="B470" s="183"/>
      <c r="C470" s="184"/>
      <c r="D470" s="185" t="s">
        <v>74</v>
      </c>
      <c r="E470" s="197" t="s">
        <v>759</v>
      </c>
      <c r="F470" s="197" t="s">
        <v>760</v>
      </c>
      <c r="G470" s="184"/>
      <c r="H470" s="184"/>
      <c r="I470" s="187"/>
      <c r="J470" s="198">
        <f>BK470</f>
        <v>0</v>
      </c>
      <c r="K470" s="184"/>
      <c r="L470" s="189"/>
      <c r="M470" s="190"/>
      <c r="N470" s="191"/>
      <c r="O470" s="191"/>
      <c r="P470" s="192">
        <f>P471</f>
        <v>0</v>
      </c>
      <c r="Q470" s="191"/>
      <c r="R470" s="192">
        <f>R471</f>
        <v>0</v>
      </c>
      <c r="S470" s="191"/>
      <c r="T470" s="193">
        <f>T471</f>
        <v>0</v>
      </c>
      <c r="AR470" s="194" t="s">
        <v>140</v>
      </c>
      <c r="AT470" s="195" t="s">
        <v>74</v>
      </c>
      <c r="AU470" s="195" t="s">
        <v>80</v>
      </c>
      <c r="AY470" s="194" t="s">
        <v>139</v>
      </c>
      <c r="BK470" s="196">
        <f>BK471</f>
        <v>0</v>
      </c>
    </row>
    <row r="471" spans="2:65" s="1" customFormat="1" ht="16.5" customHeight="1">
      <c r="B471" s="33"/>
      <c r="C471" s="199" t="s">
        <v>761</v>
      </c>
      <c r="D471" s="199" t="s">
        <v>142</v>
      </c>
      <c r="E471" s="200" t="s">
        <v>762</v>
      </c>
      <c r="F471" s="201" t="s">
        <v>763</v>
      </c>
      <c r="G471" s="202" t="s">
        <v>764</v>
      </c>
      <c r="H471" s="203">
        <v>1</v>
      </c>
      <c r="I471" s="204"/>
      <c r="J471" s="203">
        <f>ROUND(I471*H471,3)</f>
        <v>0</v>
      </c>
      <c r="K471" s="201" t="s">
        <v>1</v>
      </c>
      <c r="L471" s="37"/>
      <c r="M471" s="254" t="s">
        <v>1</v>
      </c>
      <c r="N471" s="255" t="s">
        <v>41</v>
      </c>
      <c r="O471" s="256"/>
      <c r="P471" s="257">
        <f>O471*H471</f>
        <v>0</v>
      </c>
      <c r="Q471" s="257">
        <v>0</v>
      </c>
      <c r="R471" s="257">
        <f>Q471*H471</f>
        <v>0</v>
      </c>
      <c r="S471" s="257">
        <v>0</v>
      </c>
      <c r="T471" s="258">
        <f>S471*H471</f>
        <v>0</v>
      </c>
      <c r="AR471" s="209" t="s">
        <v>308</v>
      </c>
      <c r="AT471" s="209" t="s">
        <v>142</v>
      </c>
      <c r="AU471" s="209" t="s">
        <v>117</v>
      </c>
      <c r="AY471" s="16" t="s">
        <v>139</v>
      </c>
      <c r="BE471" s="210">
        <f>IF(N471="základná",J471,0)</f>
        <v>0</v>
      </c>
      <c r="BF471" s="210">
        <f>IF(N471="znížená",J471,0)</f>
        <v>0</v>
      </c>
      <c r="BG471" s="210">
        <f>IF(N471="zákl. prenesená",J471,0)</f>
        <v>0</v>
      </c>
      <c r="BH471" s="210">
        <f>IF(N471="zníž. prenesená",J471,0)</f>
        <v>0</v>
      </c>
      <c r="BI471" s="210">
        <f>IF(N471="nulová",J471,0)</f>
        <v>0</v>
      </c>
      <c r="BJ471" s="16" t="s">
        <v>117</v>
      </c>
      <c r="BK471" s="211">
        <f>ROUND(I471*H471,3)</f>
        <v>0</v>
      </c>
      <c r="BL471" s="16" t="s">
        <v>308</v>
      </c>
      <c r="BM471" s="209" t="s">
        <v>765</v>
      </c>
    </row>
    <row r="472" spans="2:65" s="1" customFormat="1" ht="6.95" customHeight="1">
      <c r="B472" s="48"/>
      <c r="C472" s="49"/>
      <c r="D472" s="49"/>
      <c r="E472" s="49"/>
      <c r="F472" s="49"/>
      <c r="G472" s="49"/>
      <c r="H472" s="49"/>
      <c r="I472" s="139"/>
      <c r="J472" s="49"/>
      <c r="K472" s="49"/>
      <c r="L472" s="37"/>
    </row>
  </sheetData>
  <sheetProtection algorithmName="SHA-512" hashValue="E2nADQ41RWea+JoH/UjIOq8SadUk+NZF0+8nNcC5rOJwVqsoCIzBZExwnh/Lo9txLHbdH2VlDyd7oJwAd3qXig==" saltValue="Jz1pOJbgR/ZyJm5zyNJnuBf1Hk1oICx1f55ruEBIrojnFD2tgqDhr08MVPKpcAR8e3an+PbehSuYPLwceaDqFA==" spinCount="100000" sheet="1" objects="1" scenarios="1" formatColumns="0" formatRows="0" autoFilter="0"/>
  <autoFilter ref="C146:K471"/>
  <mergeCells count="14">
    <mergeCell ref="D125:F125"/>
    <mergeCell ref="E137:H137"/>
    <mergeCell ref="E139:H139"/>
    <mergeCell ref="L2:V2"/>
    <mergeCell ref="E87:H87"/>
    <mergeCell ref="D121:F121"/>
    <mergeCell ref="D122:F122"/>
    <mergeCell ref="D123:F123"/>
    <mergeCell ref="D124:F124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1 - Stavebné úpravy vnúto...</vt:lpstr>
      <vt:lpstr>'1 - Stavebné úpravy vnúto...'!Názvy_tlače</vt:lpstr>
      <vt:lpstr>'Rekapitulácia stavby'!Názvy_tlače</vt:lpstr>
      <vt:lpstr>'1 - Stavebné úpravy vnúto...'!Oblasť_tlače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ridzik</dc:creator>
  <cp:lastModifiedBy>Pretova</cp:lastModifiedBy>
  <dcterms:created xsi:type="dcterms:W3CDTF">2019-06-28T11:24:33Z</dcterms:created>
  <dcterms:modified xsi:type="dcterms:W3CDTF">2019-07-08T08:18:43Z</dcterms:modified>
</cp:coreProperties>
</file>