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SO 01 - Rekonštrukcia..." sheetId="2" r:id="rId2"/>
    <sheet name="2 - SO 02 - Výmena rozvád..." sheetId="3" r:id="rId3"/>
    <sheet name="3 - SO 03 - Rekonštrukcia..." sheetId="4" r:id="rId4"/>
  </sheets>
  <definedNames>
    <definedName name="_xlnm.Print_Area" localSheetId="0">'Rekapitulácia stavby'!$D$4:$AO$76,'Rekapitulácia stavby'!$C$82:$AQ$98</definedName>
    <definedName name="_xlnm.Print_Titles" localSheetId="0">'Rekapitulácia stavby'!$92:$92</definedName>
    <definedName name="_xlnm._FilterDatabase" localSheetId="1" hidden="1">'1 - SO 01 - Rekonštrukcia...'!$C$119:$K$209</definedName>
    <definedName name="_xlnm.Print_Area" localSheetId="1">'1 - SO 01 - Rekonštrukcia...'!$C$4:$J$76,'1 - SO 01 - Rekonštrukcia...'!$C$82:$J$101,'1 - SO 01 - Rekonštrukcia...'!$C$107:$K$209</definedName>
    <definedName name="_xlnm.Print_Titles" localSheetId="1">'1 - SO 01 - Rekonštrukcia...'!$119:$119</definedName>
    <definedName name="_xlnm._FilterDatabase" localSheetId="2" hidden="1">'2 - SO 02 - Výmena rozvád...'!$C$119:$K$179</definedName>
    <definedName name="_xlnm.Print_Area" localSheetId="2">'2 - SO 02 - Výmena rozvád...'!$C$4:$J$76,'2 - SO 02 - Výmena rozvád...'!$C$82:$J$101,'2 - SO 02 - Výmena rozvád...'!$C$107:$K$179</definedName>
    <definedName name="_xlnm.Print_Titles" localSheetId="2">'2 - SO 02 - Výmena rozvád...'!$119:$119</definedName>
    <definedName name="_xlnm._FilterDatabase" localSheetId="3" hidden="1">'3 - SO 03 - Rekonštrukcia...'!$C$120:$K$148</definedName>
    <definedName name="_xlnm.Print_Area" localSheetId="3">'3 - SO 03 - Rekonštrukcia...'!$C$4:$J$76,'3 - SO 03 - Rekonštrukcia...'!$C$82:$J$102,'3 - SO 03 - Rekonštrukcia...'!$C$108:$K$148</definedName>
    <definedName name="_xlnm.Print_Titles" localSheetId="3">'3 - SO 03 - Rekonštrukcia...'!$120:$120</definedName>
  </definedNames>
  <calcPr/>
</workbook>
</file>

<file path=xl/calcChain.xml><?xml version="1.0" encoding="utf-8"?>
<calcChain xmlns="http://schemas.openxmlformats.org/spreadsheetml/2006/main">
  <c i="4" r="J37"/>
  <c r="J36"/>
  <c i="1" r="AY97"/>
  <c i="4" r="J35"/>
  <c i="1" r="AX97"/>
  <c i="4" r="BI148"/>
  <c r="BH148"/>
  <c r="BG148"/>
  <c r="BE148"/>
  <c r="T148"/>
  <c r="T147"/>
  <c r="R148"/>
  <c r="R147"/>
  <c r="P148"/>
  <c r="P147"/>
  <c r="BK148"/>
  <c r="BK147"/>
  <c r="J147"/>
  <c r="J148"/>
  <c r="BF148"/>
  <c r="J101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T137"/>
  <c r="R138"/>
  <c r="R137"/>
  <c r="P138"/>
  <c r="P137"/>
  <c r="BK138"/>
  <c r="BK137"/>
  <c r="J137"/>
  <c r="J138"/>
  <c r="BF138"/>
  <c r="J100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99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F37"/>
  <c i="1" r="BD97"/>
  <c i="4" r="BH124"/>
  <c r="F36"/>
  <c i="1" r="BC97"/>
  <c i="4" r="BG124"/>
  <c r="F35"/>
  <c i="1" r="BB97"/>
  <c i="4" r="BE124"/>
  <c r="J33"/>
  <c i="1" r="AV97"/>
  <c i="4" r="F33"/>
  <c i="1" r="AZ97"/>
  <c i="4" r="T124"/>
  <c r="T123"/>
  <c r="T122"/>
  <c r="T121"/>
  <c r="R124"/>
  <c r="R123"/>
  <c r="R122"/>
  <c r="R121"/>
  <c r="P124"/>
  <c r="P123"/>
  <c r="P122"/>
  <c r="P121"/>
  <c i="1" r="AU97"/>
  <c i="4" r="BK124"/>
  <c r="BK123"/>
  <c r="J123"/>
  <c r="BK122"/>
  <c r="J122"/>
  <c r="BK121"/>
  <c r="J121"/>
  <c r="J96"/>
  <c r="J30"/>
  <c i="1" r="AG97"/>
  <c i="4" r="J124"/>
  <c r="BF124"/>
  <c r="J34"/>
  <c i="1" r="AW97"/>
  <c i="4" r="F34"/>
  <c i="1" r="BA97"/>
  <c i="4" r="J98"/>
  <c r="J97"/>
  <c r="F117"/>
  <c r="F115"/>
  <c r="E113"/>
  <c r="F91"/>
  <c r="F89"/>
  <c r="E87"/>
  <c r="J39"/>
  <c r="J24"/>
  <c r="E24"/>
  <c r="J118"/>
  <c r="J92"/>
  <c r="J23"/>
  <c r="J21"/>
  <c r="E21"/>
  <c r="J117"/>
  <c r="J91"/>
  <c r="J20"/>
  <c r="J18"/>
  <c r="E18"/>
  <c r="F118"/>
  <c r="F92"/>
  <c r="J17"/>
  <c r="J12"/>
  <c r="J115"/>
  <c r="J89"/>
  <c r="E7"/>
  <c r="E111"/>
  <c r="E85"/>
  <c i="3" r="J37"/>
  <c r="J36"/>
  <c i="1" r="AY96"/>
  <c i="3" r="J35"/>
  <c i="1" r="AX96"/>
  <c i="3" r="BI179"/>
  <c r="BH179"/>
  <c r="BG179"/>
  <c r="BE179"/>
  <c r="T179"/>
  <c r="R179"/>
  <c r="P179"/>
  <c r="BK179"/>
  <c r="J179"/>
  <c r="BF179"/>
  <c r="BI178"/>
  <c r="BH178"/>
  <c r="BG178"/>
  <c r="BE178"/>
  <c r="T178"/>
  <c r="T177"/>
  <c r="R178"/>
  <c r="R177"/>
  <c r="P178"/>
  <c r="P177"/>
  <c r="BK178"/>
  <c r="BK177"/>
  <c r="J177"/>
  <c r="J178"/>
  <c r="BF178"/>
  <c r="J100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T168"/>
  <c r="R169"/>
  <c r="R168"/>
  <c r="P169"/>
  <c r="P168"/>
  <c r="BK169"/>
  <c r="BK168"/>
  <c r="J168"/>
  <c r="J169"/>
  <c r="BF169"/>
  <c r="J99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96"/>
  <c i="3" r="BH123"/>
  <c r="F36"/>
  <c i="1" r="BC96"/>
  <c i="3" r="BG123"/>
  <c r="F35"/>
  <c i="1" r="BB96"/>
  <c i="3" r="BE123"/>
  <c r="J33"/>
  <c i="1" r="AV96"/>
  <c i="3" r="F33"/>
  <c i="1" r="AZ96"/>
  <c i="3" r="T123"/>
  <c r="T122"/>
  <c r="T121"/>
  <c r="T120"/>
  <c r="R123"/>
  <c r="R122"/>
  <c r="R121"/>
  <c r="R120"/>
  <c r="P123"/>
  <c r="P122"/>
  <c r="P121"/>
  <c r="P120"/>
  <c i="1" r="AU96"/>
  <c i="3" r="BK123"/>
  <c r="BK122"/>
  <c r="J122"/>
  <c r="BK121"/>
  <c r="J121"/>
  <c r="BK120"/>
  <c r="J120"/>
  <c r="J96"/>
  <c r="J30"/>
  <c i="1" r="AG96"/>
  <c i="3" r="J123"/>
  <c r="BF123"/>
  <c r="J34"/>
  <c i="1" r="AW96"/>
  <c i="3" r="F34"/>
  <c i="1" r="BA96"/>
  <c i="3"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2" r="J37"/>
  <c r="J36"/>
  <c i="1" r="AY95"/>
  <c i="2" r="J35"/>
  <c i="1" r="AX95"/>
  <c i="2" r="BI209"/>
  <c r="BH209"/>
  <c r="BG209"/>
  <c r="BE209"/>
  <c r="T209"/>
  <c r="R209"/>
  <c r="P209"/>
  <c r="BK209"/>
  <c r="J209"/>
  <c r="BF209"/>
  <c r="BI208"/>
  <c r="BH208"/>
  <c r="BG208"/>
  <c r="BE208"/>
  <c r="T208"/>
  <c r="R208"/>
  <c r="P208"/>
  <c r="BK208"/>
  <c r="J208"/>
  <c r="BF208"/>
  <c r="BI207"/>
  <c r="BH207"/>
  <c r="BG207"/>
  <c r="BE207"/>
  <c r="T207"/>
  <c r="R207"/>
  <c r="P207"/>
  <c r="BK207"/>
  <c r="J207"/>
  <c r="BF207"/>
  <c r="BI206"/>
  <c r="BH206"/>
  <c r="BG206"/>
  <c r="BE206"/>
  <c r="T206"/>
  <c r="R206"/>
  <c r="P206"/>
  <c r="BK206"/>
  <c r="J206"/>
  <c r="BF206"/>
  <c r="BI205"/>
  <c r="BH205"/>
  <c r="BG205"/>
  <c r="BE205"/>
  <c r="T205"/>
  <c r="R205"/>
  <c r="P205"/>
  <c r="BK205"/>
  <c r="J205"/>
  <c r="BF205"/>
  <c r="BI204"/>
  <c r="BH204"/>
  <c r="BG204"/>
  <c r="BE204"/>
  <c r="T204"/>
  <c r="R204"/>
  <c r="P204"/>
  <c r="BK204"/>
  <c r="J204"/>
  <c r="BF204"/>
  <c r="BI203"/>
  <c r="BH203"/>
  <c r="BG203"/>
  <c r="BE203"/>
  <c r="T203"/>
  <c r="R203"/>
  <c r="P203"/>
  <c r="BK203"/>
  <c r="J203"/>
  <c r="BF203"/>
  <c r="BI202"/>
  <c r="BH202"/>
  <c r="BG202"/>
  <c r="BE202"/>
  <c r="T202"/>
  <c r="R202"/>
  <c r="P202"/>
  <c r="BK202"/>
  <c r="J202"/>
  <c r="BF202"/>
  <c r="BI201"/>
  <c r="BH201"/>
  <c r="BG201"/>
  <c r="BE201"/>
  <c r="T201"/>
  <c r="R201"/>
  <c r="P201"/>
  <c r="BK201"/>
  <c r="J201"/>
  <c r="BF201"/>
  <c r="BI200"/>
  <c r="BH200"/>
  <c r="BG200"/>
  <c r="BE200"/>
  <c r="T200"/>
  <c r="R200"/>
  <c r="P200"/>
  <c r="BK200"/>
  <c r="J200"/>
  <c r="BF200"/>
  <c r="BI199"/>
  <c r="BH199"/>
  <c r="BG199"/>
  <c r="BE199"/>
  <c r="T199"/>
  <c r="R199"/>
  <c r="P199"/>
  <c r="BK199"/>
  <c r="J199"/>
  <c r="BF199"/>
  <c r="BI198"/>
  <c r="BH198"/>
  <c r="BG198"/>
  <c r="BE198"/>
  <c r="T198"/>
  <c r="R198"/>
  <c r="P198"/>
  <c r="BK198"/>
  <c r="J198"/>
  <c r="BF198"/>
  <c r="BI197"/>
  <c r="BH197"/>
  <c r="BG197"/>
  <c r="BE197"/>
  <c r="T197"/>
  <c r="R197"/>
  <c r="P197"/>
  <c r="BK197"/>
  <c r="J197"/>
  <c r="BF197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R192"/>
  <c r="P192"/>
  <c r="BK192"/>
  <c r="J192"/>
  <c r="BF192"/>
  <c r="BI191"/>
  <c r="BH191"/>
  <c r="BG191"/>
  <c r="BE191"/>
  <c r="T191"/>
  <c r="R191"/>
  <c r="P191"/>
  <c r="BK191"/>
  <c r="J191"/>
  <c r="BF191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R186"/>
  <c r="P186"/>
  <c r="BK186"/>
  <c r="J186"/>
  <c r="BF186"/>
  <c r="BI185"/>
  <c r="BH185"/>
  <c r="BG185"/>
  <c r="BE185"/>
  <c r="T185"/>
  <c r="T184"/>
  <c r="R185"/>
  <c r="R184"/>
  <c r="P185"/>
  <c r="P184"/>
  <c r="BK185"/>
  <c r="BK184"/>
  <c r="J184"/>
  <c r="J185"/>
  <c r="BF185"/>
  <c r="J100"/>
  <c r="BI183"/>
  <c r="BH183"/>
  <c r="BG183"/>
  <c r="BE183"/>
  <c r="T183"/>
  <c r="R183"/>
  <c r="P183"/>
  <c r="BK183"/>
  <c r="J183"/>
  <c r="BF183"/>
  <c r="BI182"/>
  <c r="BH182"/>
  <c r="BG182"/>
  <c r="BE182"/>
  <c r="T182"/>
  <c r="R182"/>
  <c r="P182"/>
  <c r="BK182"/>
  <c r="J182"/>
  <c r="BF182"/>
  <c r="BI181"/>
  <c r="BH181"/>
  <c r="BG181"/>
  <c r="BE181"/>
  <c r="T181"/>
  <c r="R181"/>
  <c r="P181"/>
  <c r="BK181"/>
  <c r="J181"/>
  <c r="BF181"/>
  <c r="BI180"/>
  <c r="BH180"/>
  <c r="BG180"/>
  <c r="BE180"/>
  <c r="T180"/>
  <c r="T179"/>
  <c r="R180"/>
  <c r="R179"/>
  <c r="P180"/>
  <c r="P179"/>
  <c r="BK180"/>
  <c r="BK179"/>
  <c r="J179"/>
  <c r="J180"/>
  <c r="BF180"/>
  <c r="J9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7"/>
  <c i="1" r="BD95"/>
  <c i="2" r="BH123"/>
  <c r="F36"/>
  <c i="1" r="BC95"/>
  <c i="2" r="BG123"/>
  <c r="F35"/>
  <c i="1" r="BB95"/>
  <c i="2" r="BE123"/>
  <c r="J33"/>
  <c i="1" r="AV95"/>
  <c i="2" r="F33"/>
  <c i="1" r="AZ95"/>
  <c i="2" r="T123"/>
  <c r="T122"/>
  <c r="T121"/>
  <c r="T120"/>
  <c r="R123"/>
  <c r="R122"/>
  <c r="R121"/>
  <c r="R120"/>
  <c r="P123"/>
  <c r="P122"/>
  <c r="P121"/>
  <c r="P120"/>
  <c i="1" r="AU95"/>
  <c i="2" r="BK123"/>
  <c r="BK122"/>
  <c r="J122"/>
  <c r="BK121"/>
  <c r="J121"/>
  <c r="BK120"/>
  <c r="J120"/>
  <c r="J96"/>
  <c r="J30"/>
  <c i="1" r="AG95"/>
  <c i="2" r="J123"/>
  <c r="BF123"/>
  <c r="J34"/>
  <c i="1" r="AW95"/>
  <c i="2" r="F34"/>
  <c i="1" r="BA95"/>
  <c i="2" r="J98"/>
  <c r="J97"/>
  <c r="F114"/>
  <c r="E112"/>
  <c r="F89"/>
  <c r="E87"/>
  <c r="J39"/>
  <c r="J24"/>
  <c r="E24"/>
  <c r="J117"/>
  <c r="J92"/>
  <c r="J23"/>
  <c r="J21"/>
  <c r="E21"/>
  <c r="J116"/>
  <c r="J91"/>
  <c r="J20"/>
  <c r="J18"/>
  <c r="E18"/>
  <c r="F117"/>
  <c r="F92"/>
  <c r="J17"/>
  <c r="J15"/>
  <c r="E15"/>
  <c r="F116"/>
  <c r="F91"/>
  <c r="J14"/>
  <c r="J12"/>
  <c r="J114"/>
  <c r="J89"/>
  <c r="E7"/>
  <c r="E110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7"/>
  <c r="AN97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<sst xmlns="http://schemas.openxmlformats.org/spreadsheetml/2006/main">
  <si>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</si>
  <si>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</si>
  <si>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</si>
  <si>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</si>
  <si>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{30034013-7443-4fd7-8ac4-831f158863e4}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</si>
  <si>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</si>
  <si>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</si>
  <si>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</si>
  <si>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</si>
  <si>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</si>
  <si>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</si>
  <si>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</si>
  <si>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2018-144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</si>
  <si>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</si>
  <si>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</si>
  <si>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verejného osvetlenia, mestského rozhlasu a časti chodníka na Hrnčírikovej ul.</t>
  </si>
  <si>
    <t>JKSO:</t>
  </si>
  <si>
    <t>KS:</t>
  </si>
  <si>
    <t>Miesto:</t>
  </si>
  <si>
    <t xml:space="preserve"> </t>
  </si>
  <si>
    <t>Dátum:</t>
  </si>
  <si>
    <t>4. 10. 2018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</si>
  <si>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</si>
  <si>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</si>
  <si>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</si>
  <si>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</si>
  <si>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</si>
  <si>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</si>
  <si>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</si>
  <si>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</si>
  <si>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</si>
  <si>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</si>
  <si>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</si>
  <si>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</si>
  <si>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</si>
  <si>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</si>
  <si>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</si>
  <si>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</si>
  <si>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</si>
  <si>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</si>
  <si>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</si>
  <si>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</si>
  <si>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</si>
  <si>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</si>
  <si>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</si>
  <si>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</si>
  <si>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</si>
  <si>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</si>
  <si>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</si>
  <si>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</si>
  <si>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</si>
  <si>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</si>
  <si>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</si>
  <si>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</si>
  <si>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</si>
  <si>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</si>
  <si>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</si>
  <si>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</si>
  <si>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</si>
  <si>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</si>
  <si>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</si>
  <si>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</si>
  <si>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</si>
  <si>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</si>
  <si>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</si>
  <si>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</si>
  <si>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</si>
  <si>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</si>
  <si>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</si>
  <si>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</si>
  <si>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</si>
  <si>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</si>
  <si>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</si>
  <si>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</si>
  <si>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</si>
  <si>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</si>
  <si>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</si>
  <si>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</si>
  <si>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</si>
  <si>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SO 01 - Rekonštrukcia verejného osvetlenia</t>
  </si>
  <si>
    <t>STA</t>
  </si>
  <si>
    <t>{58330e9c-9f7d-4f54-8c83-1b06c02be7a5}</t>
  </si>
  <si>
    <t>2</t>
  </si>
  <si>
    <t>SO 02 - Výmena rozvádzača RVO 4</t>
  </si>
  <si>
    <t>{a3c2ebe6-c357-4668-9afb-9c39114776bc}</t>
  </si>
  <si>
    <t>3</t>
  </si>
  <si>
    <t>SO 03 - Rekonštrukcia časti chodníka v dl. 200 m</t>
  </si>
  <si>
    <t>{743d61a3-07fb-4975-a62a-71e50006aab7}</t>
  </si>
  <si>
    <t>KRYCÍ LIST ROZPOČTU</t>
  </si>
  <si>
    <t>Objekt:</t>
  </si>
  <si>
    <t>1 - SO 01 - Rekonštrukcia verejného osvetlenia</t>
  </si>
  <si>
    <t>REKAPITULÁCIA ROZPOČTU</t>
  </si>
  <si>
    <t>Kód dielu - Popis</t>
  </si>
  <si>
    <t>Cena celkom [EUR]</t>
  </si>
  <si>
    <t>Náklady z rozpočtu</t>
  </si>
  <si>
    <t>-1</t>
  </si>
  <si>
    <t>M - Práce a dodávky M</t>
  </si>
  <si>
    <t xml:space="preserve">    21-M - Elektromontáže</t>
  </si>
  <si>
    <t xml:space="preserve">    46-M - Zemné práce vykonávané pri externých montážnych prácach</t>
  </si>
  <si>
    <t>OST - Ostatné - kábel pre kamery, chránička pre optiku a osvetlenie miniatúr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</si>
  <si>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</si>
  <si>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</si>
  <si>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</si>
  <si>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</si>
  <si>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</si>
  <si>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</si>
  <si>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</si>
  <si>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</si>
  <si>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</si>
  <si>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</si>
  <si>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</si>
  <si>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</si>
  <si>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M</t>
  </si>
  <si>
    <t>Práce a dodávky M</t>
  </si>
  <si>
    <t>ROZPOCET</t>
  </si>
  <si>
    <t>21-M</t>
  </si>
  <si>
    <t>Elektromontáže</t>
  </si>
  <si>
    <t>K</t>
  </si>
  <si>
    <t>Pol1</t>
  </si>
  <si>
    <t>Demontáž svietidla do výšky 6m, likvidácia</t>
  </si>
  <si>
    <t>ks</t>
  </si>
  <si>
    <t>64</t>
  </si>
  <si>
    <t>Pol2</t>
  </si>
  <si>
    <t>Demontáž svietidla do výšky 10m, likvidácia</t>
  </si>
  <si>
    <t>4</t>
  </si>
  <si>
    <t>Pol3</t>
  </si>
  <si>
    <t>Demontáž 1-ramenného výložníka do dĺžky 2m v pracovnej výške do 10m</t>
  </si>
  <si>
    <t>6</t>
  </si>
  <si>
    <t>Pol4</t>
  </si>
  <si>
    <t>Demontáž betonových stožiarov do MH=4,0m</t>
  </si>
  <si>
    <t>8</t>
  </si>
  <si>
    <t>5</t>
  </si>
  <si>
    <t>Pol5</t>
  </si>
  <si>
    <t>Demontáž stožiarov do MH=10,0m, likvidácia</t>
  </si>
  <si>
    <t>10</t>
  </si>
  <si>
    <t>Pol6</t>
  </si>
  <si>
    <t>Stožiar hliníkový prírubový výšky 6m typ SAL-60</t>
  </si>
  <si>
    <t>12</t>
  </si>
  <si>
    <t>7</t>
  </si>
  <si>
    <t>Pol7</t>
  </si>
  <si>
    <t>Stožiar hliníkový prírubový výšky 8m typ SAL-80</t>
  </si>
  <si>
    <t>14</t>
  </si>
  <si>
    <t>Pol8</t>
  </si>
  <si>
    <t>Montáž stožiara do výšky 6 m, doprava (z blizkej skladky) a montáž stožiara, osadenie do základu,zatiahnutie kábla</t>
  </si>
  <si>
    <t>16</t>
  </si>
  <si>
    <t>9</t>
  </si>
  <si>
    <t>Pol9</t>
  </si>
  <si>
    <t>Montáž stožiara do výšky 8 m, doprava (z blizkej skladky) a montáž stožiara, osadenie do základu,zatiahnutie kábla</t>
  </si>
  <si>
    <t>18</t>
  </si>
  <si>
    <t>Pol91</t>
  </si>
  <si>
    <t>Montáž výložníka - do hmotn. 35 kg</t>
  </si>
  <si>
    <t>1875856644</t>
  </si>
  <si>
    <t>11</t>
  </si>
  <si>
    <t>Pol92</t>
  </si>
  <si>
    <t>Výložník WR-2/1-0,95/5 ROSA</t>
  </si>
  <si>
    <t>128</t>
  </si>
  <si>
    <t>16982367</t>
  </si>
  <si>
    <t>Pol10</t>
  </si>
  <si>
    <t>Samolepka BLESK-B3</t>
  </si>
  <si>
    <t>13</t>
  </si>
  <si>
    <t>Pol11</t>
  </si>
  <si>
    <t>Samolepka uzemnenie</t>
  </si>
  <si>
    <t>22</t>
  </si>
  <si>
    <t>Pol15</t>
  </si>
  <si>
    <t>Odborné odskúšanie a kompletizácia svietidla pred montážou</t>
  </si>
  <si>
    <t>30</t>
  </si>
  <si>
    <t>15</t>
  </si>
  <si>
    <t>Pol17</t>
  </si>
  <si>
    <t>Trúbka ohybná FXKVR 63mm 450N HDPE</t>
  </si>
  <si>
    <t>m</t>
  </si>
  <si>
    <t>34</t>
  </si>
  <si>
    <t>Pol18</t>
  </si>
  <si>
    <t>Chránička HDPE 40/32.6mm hrúbka steny 3,7mm, čierna, 4 x oranžový pásik, silikonová vnútorná stena</t>
  </si>
  <si>
    <t>36</t>
  </si>
  <si>
    <t>17</t>
  </si>
  <si>
    <t>Pol19</t>
  </si>
  <si>
    <t>Káblová spojka gélová 4x10-25 priama vrátane svorky</t>
  </si>
  <si>
    <t>38</t>
  </si>
  <si>
    <t>Pol20</t>
  </si>
  <si>
    <t>Betónový prefabrikát pre stožiar prírubový, typ B-50</t>
  </si>
  <si>
    <t>40</t>
  </si>
  <si>
    <t>19</t>
  </si>
  <si>
    <t>Pol21</t>
  </si>
  <si>
    <t>Výkop stožiarovej jamy pre stožiar prírubový, verejného osvetlenia v ose trasy kábla do výšky 8m, vrátane výkopu stožiarovej jamy</t>
  </si>
  <si>
    <t>42</t>
  </si>
  <si>
    <t>Pol22</t>
  </si>
  <si>
    <t>Stožiarová svorkovnica GURO EKM-2020-2D1, 2x10A 2ks 5x2,5-16, 3ks 5x2,5-10, 2xD01 (E14), stĺp min. fí 84mm, IP44</t>
  </si>
  <si>
    <t>44</t>
  </si>
  <si>
    <t>21</t>
  </si>
  <si>
    <t>Pol23</t>
  </si>
  <si>
    <t>Montáž svorkovnice stožiarovej, pripevnenie svorkovnice, úprava káblov, montáž vodičov prierezu 4x25-35mm, montáž poistiek, zapojenie vývodu pre svietidlo, uzatvorenie svorkovnice min IP 43.</t>
  </si>
  <si>
    <t>46</t>
  </si>
  <si>
    <t>Pol24</t>
  </si>
  <si>
    <t>Montáž pouličného svietidla do 6 m, osvetlenie priechodov pre chodcov</t>
  </si>
  <si>
    <t>48</t>
  </si>
  <si>
    <t>23</t>
  </si>
  <si>
    <t>Pol25</t>
  </si>
  <si>
    <t>Montáž pouličného svietidla do 8 m, uličné osvetlenie</t>
  </si>
  <si>
    <t>50</t>
  </si>
  <si>
    <t>24</t>
  </si>
  <si>
    <t>Pol26</t>
  </si>
  <si>
    <t>Výkop v chodníku do hĺbky 30 cm v dlažbe, odvoz sutiny na skládku, pokládka chráničky, fólia, pokládka novej dlažby, uvedenie do pôvodného stavu</t>
  </si>
  <si>
    <t>52</t>
  </si>
  <si>
    <t>25</t>
  </si>
  <si>
    <t>Pol27</t>
  </si>
  <si>
    <t>Výkop v rozbúranom chodníku, strojovo, odvoz sutiny na skládku, pokládka chráničky, fólia, uvedenie do pôvodného stavu</t>
  </si>
  <si>
    <t>54</t>
  </si>
  <si>
    <t>26</t>
  </si>
  <si>
    <t>Pol28</t>
  </si>
  <si>
    <t>Výkop v zeleni do hĺbky 70 cm, zatrávnenie, odvoz výkopku na skládku, pokládka chráničky, fólia,</t>
  </si>
  <si>
    <t>56</t>
  </si>
  <si>
    <t>27</t>
  </si>
  <si>
    <t>Pol29</t>
  </si>
  <si>
    <t>Pretlak - technológiou mikrotunelovaním pod komunikáciou, chránička 100mm, záťah kábla a pásoviny FeZn 30x4mm, vrátane výkopu štartovacej a cieľovej jamy</t>
  </si>
  <si>
    <t>58</t>
  </si>
  <si>
    <t>28</t>
  </si>
  <si>
    <t>Pol30</t>
  </si>
  <si>
    <t>Uzemňovacie vedenie, pásovina FeZn 30x4mm v zemi</t>
  </si>
  <si>
    <t>60</t>
  </si>
  <si>
    <t>29</t>
  </si>
  <si>
    <t>Pol31</t>
  </si>
  <si>
    <t>Svorka odbočovacia spojovacia (pásovina-pásovina), FeZn</t>
  </si>
  <si>
    <t>62</t>
  </si>
  <si>
    <t>Pol32</t>
  </si>
  <si>
    <t>Svorka SR03 (pásovina-guľatina) d=8-10mm, FeZn</t>
  </si>
  <si>
    <t>31</t>
  </si>
  <si>
    <t>Pol33</t>
  </si>
  <si>
    <t>Svorka odbočovacia pripojovacia (guľatina-stožiar), FeZn</t>
  </si>
  <si>
    <t>66</t>
  </si>
  <si>
    <t>32</t>
  </si>
  <si>
    <t>Pol34</t>
  </si>
  <si>
    <t>Svorka SJ01 k zemniacej tyči (ZT-guľatina), FeZn</t>
  </si>
  <si>
    <t>68</t>
  </si>
  <si>
    <t>33</t>
  </si>
  <si>
    <t>Pol35</t>
  </si>
  <si>
    <t>Uzemnenie stožiara: uchytenie guľatiny o stožiar a prepojenie s pásovinou</t>
  </si>
  <si>
    <t>70</t>
  </si>
  <si>
    <t>Pol36</t>
  </si>
  <si>
    <t>Guľatina FeZn 10mm (1kg/1,61m)</t>
  </si>
  <si>
    <t>72</t>
  </si>
  <si>
    <t>35</t>
  </si>
  <si>
    <t>Pol37</t>
  </si>
  <si>
    <t>Kábel silový medený CYKY-J 3x1,5</t>
  </si>
  <si>
    <t>74</t>
  </si>
  <si>
    <t>Pol38</t>
  </si>
  <si>
    <t>Montáž kábla CYKY-J 3x1,5 v stožiari</t>
  </si>
  <si>
    <t>76</t>
  </si>
  <si>
    <t>37</t>
  </si>
  <si>
    <t>Pol40</t>
  </si>
  <si>
    <t>Kábel silový medený CYKY-J 3x4</t>
  </si>
  <si>
    <t>80</t>
  </si>
  <si>
    <t>Pol41</t>
  </si>
  <si>
    <t>Kábel silový medený CYKY-J 4x10</t>
  </si>
  <si>
    <t>82</t>
  </si>
  <si>
    <t>39</t>
  </si>
  <si>
    <t>Pol42</t>
  </si>
  <si>
    <t>Zaťahovanie kábla do 2x6 do chárničky</t>
  </si>
  <si>
    <t>84</t>
  </si>
  <si>
    <t>Pol43</t>
  </si>
  <si>
    <t>Zaťahovanie kábla do 3x4 do chárničky</t>
  </si>
  <si>
    <t>86</t>
  </si>
  <si>
    <t>41</t>
  </si>
  <si>
    <t>Pol16</t>
  </si>
  <si>
    <t>Trúbka ohybná FXKVR 40mm 450N HDPE</t>
  </si>
  <si>
    <t>670874290</t>
  </si>
  <si>
    <t>Pol39</t>
  </si>
  <si>
    <t>Kábel silový medený CYKY-O 2x6</t>
  </si>
  <si>
    <t>233143762</t>
  </si>
  <si>
    <t>43</t>
  </si>
  <si>
    <t>Pol44</t>
  </si>
  <si>
    <t>Zaťahovanie kábla do 4x16 do chárničky</t>
  </si>
  <si>
    <t>-361576968</t>
  </si>
  <si>
    <t>Pol45</t>
  </si>
  <si>
    <t>Uzemňovacia tyč FeZn 2,5m</t>
  </si>
  <si>
    <t>90</t>
  </si>
  <si>
    <t>45</t>
  </si>
  <si>
    <t>Pol46</t>
  </si>
  <si>
    <t>Zabitie zemniacej tyče dĺžky 2,5m do výkopu (vrch zemniacej tyče na dne výkopu), pripojenie guľatinou FeZn d 10mm</t>
  </si>
  <si>
    <t>92</t>
  </si>
  <si>
    <t>Pol49</t>
  </si>
  <si>
    <t>Podružný materiál (2,5%)</t>
  </si>
  <si>
    <t>kpl</t>
  </si>
  <si>
    <t>98</t>
  </si>
  <si>
    <t>47</t>
  </si>
  <si>
    <t>Pol50</t>
  </si>
  <si>
    <t>Prenájom montážnej plošiny</t>
  </si>
  <si>
    <t>hod</t>
  </si>
  <si>
    <t>100</t>
  </si>
  <si>
    <t>Pol51</t>
  </si>
  <si>
    <t>Dopravné náklady, preskladovanie materiálu na stavbe</t>
  </si>
  <si>
    <t>102</t>
  </si>
  <si>
    <t>49</t>
  </si>
  <si>
    <t>Pol52</t>
  </si>
  <si>
    <t>Príplatok za prekládku existujúcich vzdušných vedení iných prevádzkovateľov</t>
  </si>
  <si>
    <t>104</t>
  </si>
  <si>
    <t>Pol53</t>
  </si>
  <si>
    <t>Predrealizačné vytýčenie inžinierskych sietí</t>
  </si>
  <si>
    <t>106</t>
  </si>
  <si>
    <t>51</t>
  </si>
  <si>
    <t>Pol54</t>
  </si>
  <si>
    <t>Prenosné dočasné značenie</t>
  </si>
  <si>
    <t>108</t>
  </si>
  <si>
    <t>Pol55</t>
  </si>
  <si>
    <t>Geodetické zameranie stožiarov v teréne / sv.bod</t>
  </si>
  <si>
    <t>110</t>
  </si>
  <si>
    <t>53</t>
  </si>
  <si>
    <t>Pol56</t>
  </si>
  <si>
    <t>Východisková revízia stožiara</t>
  </si>
  <si>
    <t>112</t>
  </si>
  <si>
    <t>Pol57</t>
  </si>
  <si>
    <t>Spracovanie projektovej dokumentácie skutkového vyhotovenia vrátane tlače 3 paré</t>
  </si>
  <si>
    <t>114</t>
  </si>
  <si>
    <t>55</t>
  </si>
  <si>
    <t>Pol58</t>
  </si>
  <si>
    <t>Fotodokumentácia zemných prác</t>
  </si>
  <si>
    <t>116</t>
  </si>
  <si>
    <t>Pol59</t>
  </si>
  <si>
    <t>Projektový manažment</t>
  </si>
  <si>
    <t>118</t>
  </si>
  <si>
    <t>46-M</t>
  </si>
  <si>
    <t>Zemné práce vykonávané pri externých montážnych prácach</t>
  </si>
  <si>
    <t>57</t>
  </si>
  <si>
    <t>460420022</t>
  </si>
  <si>
    <t>Zriadenie, rekonšt. káblového lôžka z piesku bez zakrytia, v ryhe šír. do 65 cm, hrúbky vrstvy 10 cm</t>
  </si>
  <si>
    <t>CS CENEKON 2018 02</t>
  </si>
  <si>
    <t>1118900107</t>
  </si>
  <si>
    <t>583110000300</t>
  </si>
  <si>
    <t>Drvina vápencová frakcia 0-4 mm</t>
  </si>
  <si>
    <t>t</t>
  </si>
  <si>
    <t>1976135811</t>
  </si>
  <si>
    <t>59</t>
  </si>
  <si>
    <t>460490012</t>
  </si>
  <si>
    <t>Rozvinutie a uloženie výstražnej fólie z PVC do ryhy, šírka do 33 cm</t>
  </si>
  <si>
    <t>-1267788344</t>
  </si>
  <si>
    <t>283230008000</t>
  </si>
  <si>
    <t>Výstražná fóla PE, šxhr 300x0,1 mm, dĺ. 250 m, farba červená, HAGARD</t>
  </si>
  <si>
    <t>1186820810</t>
  </si>
  <si>
    <t>OST</t>
  </si>
  <si>
    <t>Ostatné - kábel pre kamery, chránička pre optiku a osvetlenie miniatúr</t>
  </si>
  <si>
    <t>61</t>
  </si>
  <si>
    <t>Pol60</t>
  </si>
  <si>
    <t>Kábel medený silový uložený voľne NYY 0,6/1 kV 5x4 mm</t>
  </si>
  <si>
    <t>324727805</t>
  </si>
  <si>
    <t>Pol61</t>
  </si>
  <si>
    <t>Kábel medený NYY 5x4 mm2</t>
  </si>
  <si>
    <t>1538516892</t>
  </si>
  <si>
    <t>63</t>
  </si>
  <si>
    <t>Pol62</t>
  </si>
  <si>
    <t>Chránička optického kábla, vonk. sieť - rezervná káblová chránička</t>
  </si>
  <si>
    <t>-1948915053</t>
  </si>
  <si>
    <t>Pol63</t>
  </si>
  <si>
    <t>Multichránička optického kábla oranžová na bubne, DN 38, HDPE, 7 káblov</t>
  </si>
  <si>
    <t>-1411837764</t>
  </si>
  <si>
    <t>65</t>
  </si>
  <si>
    <t>Pol64</t>
  </si>
  <si>
    <t>Betónový prefabrikát pre stožiar prírubový, typ B-50 základ pre osvetlenie miniatúr</t>
  </si>
  <si>
    <t>-1261221425</t>
  </si>
  <si>
    <t>Pol65</t>
  </si>
  <si>
    <t>Výkop stožiarovej jamy pre stožiar prírubový, verejného osvetlenia v ose trasy kábla do výšky 8m, vrátane výkopu stožiarovej jamy pre osvetlenie miniatúr</t>
  </si>
  <si>
    <t>950457130</t>
  </si>
  <si>
    <t>67</t>
  </si>
  <si>
    <t>Pol66</t>
  </si>
  <si>
    <t>Výkop v zeleni do hĺbky 70 cm, zásyp ryhy, zatrávnenie, odvoz výkopku na skládku, pokládka chráničky, fólia, pre osvetlenie miniatúr</t>
  </si>
  <si>
    <t>687869450</t>
  </si>
  <si>
    <t>-44861047</t>
  </si>
  <si>
    <t>69</t>
  </si>
  <si>
    <t>2112883273</t>
  </si>
  <si>
    <t>1153233688</t>
  </si>
  <si>
    <t>71</t>
  </si>
  <si>
    <t>1263837882</t>
  </si>
  <si>
    <t>1687483775</t>
  </si>
  <si>
    <t>73</t>
  </si>
  <si>
    <t>-935979925</t>
  </si>
  <si>
    <t>41092090</t>
  </si>
  <si>
    <t>75</t>
  </si>
  <si>
    <t>Pol24.4</t>
  </si>
  <si>
    <t>Montáž pouličného svietidla do 6 m, osvetlenie miniatúr</t>
  </si>
  <si>
    <t>704467602</t>
  </si>
  <si>
    <t>1668821188</t>
  </si>
  <si>
    <t>77</t>
  </si>
  <si>
    <t>-1166286841</t>
  </si>
  <si>
    <t>78</t>
  </si>
  <si>
    <t>658219797</t>
  </si>
  <si>
    <t>79</t>
  </si>
  <si>
    <t>1280359582</t>
  </si>
  <si>
    <t>-1565674021</t>
  </si>
  <si>
    <t>81</t>
  </si>
  <si>
    <t>-1222971125</t>
  </si>
  <si>
    <t>-214270778</t>
  </si>
  <si>
    <t>83</t>
  </si>
  <si>
    <t>1185793181</t>
  </si>
  <si>
    <t>1116858753</t>
  </si>
  <si>
    <t>85</t>
  </si>
  <si>
    <t>-1684540249</t>
  </si>
  <si>
    <t>2 - SO 02 - Výmena rozvádzača RVO 4</t>
  </si>
  <si>
    <t>HZS - Hodinové zúčtovacie sadzby</t>
  </si>
  <si>
    <t>210100003</t>
  </si>
  <si>
    <t>Ukončenie vodičov v rozvádzač. vrátane zapojenia a vodičovej koncovky do 16 mm2</t>
  </si>
  <si>
    <t>354310012900</t>
  </si>
  <si>
    <t>Káblové oko hliníkové lisovacie 16 AL 617055</t>
  </si>
  <si>
    <t>256</t>
  </si>
  <si>
    <t>210100005</t>
  </si>
  <si>
    <t>Ukončenie vodičov v rozvádzač. vrátane zapojenia a vodičovej koncovky do 35 mm2</t>
  </si>
  <si>
    <t>354310013400</t>
  </si>
  <si>
    <t>Káblové oko hliníkové lisovacie 35 Al 617079</t>
  </si>
  <si>
    <t>210100006</t>
  </si>
  <si>
    <t>Ukončenie vodičov v rozvádzač. vrátane zapojenia a vodičovej koncovky do 50 mm2</t>
  </si>
  <si>
    <t>354310013700</t>
  </si>
  <si>
    <t>Káblové oko hliníkové lisovacie 50 Al 617094</t>
  </si>
  <si>
    <t>210100252</t>
  </si>
  <si>
    <t>Ukončenie celoplastových káblov zmrašť. záklopkou alebo páskou do 4 x 25 mm2</t>
  </si>
  <si>
    <t>345810007200</t>
  </si>
  <si>
    <t>Koncovka pre štvorhranný kábel s plastovou izoláciou 502 K033-53/239</t>
  </si>
  <si>
    <t>210100253</t>
  </si>
  <si>
    <t>Ukončenie celoplastových káblov zmrašť. záklopkou alebo páskou do 4 x 50 mm2</t>
  </si>
  <si>
    <t>210101501</t>
  </si>
  <si>
    <t xml:space="preserve">NN spojky pre káble s plastovou izoláciou do 1kV  (1-35 mm)</t>
  </si>
  <si>
    <t>345820000300</t>
  </si>
  <si>
    <t>Spojka NN s polymérovou izoláciou SVCZ35</t>
  </si>
  <si>
    <t>210120401</t>
  </si>
  <si>
    <t>Istič vzduchový jednopólový do 63 A</t>
  </si>
  <si>
    <t>358220000300</t>
  </si>
  <si>
    <t>Istič LTN 1P, charakteristika B, 10 A, 10000 A, 1 modul</t>
  </si>
  <si>
    <t>358220000100</t>
  </si>
  <si>
    <t>Spínač MSO-63-3</t>
  </si>
  <si>
    <t>358220000500</t>
  </si>
  <si>
    <t>Istič LTN 1P, charakteristika B, 16 A, 10000 A, 1 modul</t>
  </si>
  <si>
    <t>210120404</t>
  </si>
  <si>
    <t>Istič vzduchový trojpólový do 63 A</t>
  </si>
  <si>
    <t>358220042500</t>
  </si>
  <si>
    <t>Istič LTN 3P, charakteristika B, 25 A, 10000 A, 3 moduly</t>
  </si>
  <si>
    <t>358220043600</t>
  </si>
  <si>
    <t>Istič LTN 3P, charakteristika C, 25 A, 10000 A, 3 moduly</t>
  </si>
  <si>
    <t>210130107</t>
  </si>
  <si>
    <t>Stýkač štvorpólový na DIN lištu do 40 A</t>
  </si>
  <si>
    <t>358210003900</t>
  </si>
  <si>
    <t>Stýkač inštalačný RSI-40-40-A230, OEZ</t>
  </si>
  <si>
    <t>210150057</t>
  </si>
  <si>
    <t>Programovateľné digitálne relé, kontakty 2P</t>
  </si>
  <si>
    <t>374310006800</t>
  </si>
  <si>
    <t>SOU-2 + senzor SKS</t>
  </si>
  <si>
    <t>210191563</t>
  </si>
  <si>
    <t>Osadenie skrine rozvádzača verejného osvetlenia bez murárskych prác a zapojenia vodičov RVO4</t>
  </si>
  <si>
    <t>357130010700</t>
  </si>
  <si>
    <t>Rozvádzače R verejného osvetlenia DCWE1,KD1,FD1,kryt</t>
  </si>
  <si>
    <t>210192576</t>
  </si>
  <si>
    <t>Radová svorkovnica vrátane upevnenia, zapojenia na jednej strane a popis.štítku pre vodič do 35 mm2</t>
  </si>
  <si>
    <t>345610029700</t>
  </si>
  <si>
    <t>Svorka radová na DIN lištu</t>
  </si>
  <si>
    <t>210220021</t>
  </si>
  <si>
    <t>Uzemňovacie vedenie v zemi FeZn vrátane izolácie spojov O 10mm</t>
  </si>
  <si>
    <t>354410054700</t>
  </si>
  <si>
    <t>Drôt bleskozvodový FeZn, d 8 mm</t>
  </si>
  <si>
    <t>kg</t>
  </si>
  <si>
    <t>210220241</t>
  </si>
  <si>
    <t>Svorka FeZn krížová SK a diagonálna krížová DKS</t>
  </si>
  <si>
    <t>354410002500</t>
  </si>
  <si>
    <t>Svorka FeZn krížová označenie SK</t>
  </si>
  <si>
    <t>210220245</t>
  </si>
  <si>
    <t>Svorka FeZn pripojovacia SP</t>
  </si>
  <si>
    <t>354410004000</t>
  </si>
  <si>
    <t>Svorka FeZn pripájaca označenie SP 1</t>
  </si>
  <si>
    <t>210800146</t>
  </si>
  <si>
    <t>Kábel medený uložený pevne CYKY 450/750 V 3x1,5</t>
  </si>
  <si>
    <t>341110000700</t>
  </si>
  <si>
    <t>Kábel medený CYKY 3x1,5 mm2</t>
  </si>
  <si>
    <t>210800160</t>
  </si>
  <si>
    <t>Kábel medený uložený pevne CYKY 450/750 V 5x4</t>
  </si>
  <si>
    <t>341110002100</t>
  </si>
  <si>
    <t>Kábel medený CYKY 5x4 mm2</t>
  </si>
  <si>
    <t>210902115</t>
  </si>
  <si>
    <t>Kábel hliníkový silový uložený pevne 1-AYKY 0,6/1 kV 4x35</t>
  </si>
  <si>
    <t>341110030600</t>
  </si>
  <si>
    <t>Kábel hliníkový 1-AYKY 4x35 mm2</t>
  </si>
  <si>
    <t>210902116</t>
  </si>
  <si>
    <t>Kábel hliníkový silový uložený pevne 1-AYKY 0,6/1 kV 4x50</t>
  </si>
  <si>
    <t>341110030700</t>
  </si>
  <si>
    <t>Kábel hliníkový 1-AYKY 4x50 mm2</t>
  </si>
  <si>
    <t>MV</t>
  </si>
  <si>
    <t>Murárske výpomoci</t>
  </si>
  <si>
    <t>%</t>
  </si>
  <si>
    <t>PM</t>
  </si>
  <si>
    <t>Podružný materiál</t>
  </si>
  <si>
    <t>88</t>
  </si>
  <si>
    <t>PPV</t>
  </si>
  <si>
    <t>Podiel pridružených výkonov</t>
  </si>
  <si>
    <t>460200143</t>
  </si>
  <si>
    <t>Hĺbenie káblovej ryhy ručne 35 cm širokej a 60 cm hlbokej, v zemine triedy 3</t>
  </si>
  <si>
    <t>460200164</t>
  </si>
  <si>
    <t>Hĺbenie káblovej ryhy ručne 35 cm širokej a 80 cm hlbokej, v zemine triedy 4</t>
  </si>
  <si>
    <t>94</t>
  </si>
  <si>
    <t>460420351</t>
  </si>
  <si>
    <t>Zriadenie káblového lôžka z piesku vrstvy 5 cm so zakrytím tehlami v smere kábla na šírku 35 cm</t>
  </si>
  <si>
    <t>96</t>
  </si>
  <si>
    <t>583310000100</t>
  </si>
  <si>
    <t>Kamenivo ťažené drobné frakcia 0-1 mm, STN EN 12620 + A1</t>
  </si>
  <si>
    <t>596110000200</t>
  </si>
  <si>
    <t>Tehla plná pálená POROTHERM 29, P20, lxšxv 290x140x65 mm</t>
  </si>
  <si>
    <t>460560133</t>
  </si>
  <si>
    <t>Ručný zásyp nezap. káblovej ryhy bez zhutn. zeminy, 35 cm širokej, 50 cm hlbokej v zemine tr. 3</t>
  </si>
  <si>
    <t>460560163</t>
  </si>
  <si>
    <t>Ručný zásyp nezap. káblovej ryhy bez zhutn. zeminy, 35 cm širokej, 80 cm hlbokej v zemine tr. 3</t>
  </si>
  <si>
    <t>HZS</t>
  </si>
  <si>
    <t>Hodinové zúčtovacie sadzby</t>
  </si>
  <si>
    <t>HZS000112</t>
  </si>
  <si>
    <t>Stavebno montážne práce náročnejšie, ucelené, obtiažne, rutinné (Tr. 2) v rozsahu viac ako 8 hodín náročnejšie demontáž RVO</t>
  </si>
  <si>
    <t>262144</t>
  </si>
  <si>
    <t>HZS000114</t>
  </si>
  <si>
    <t>Stavebno montážne práce najnáročnejšie na odbornosť - prehliadky pracoviska a revízie (Tr. 4) v rozsahu viac ako 8 hodín</t>
  </si>
  <si>
    <t>3 - SO 03 - Rekonštrukcia časti chodníka v dl. 200 m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</si>
  <si>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</si>
  <si>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</si>
  <si>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</si>
  <si>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</si>
  <si>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</si>
  <si>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HSV</t>
  </si>
  <si>
    <t>Práce a dodávky HSV</t>
  </si>
  <si>
    <t>Zemné práce</t>
  </si>
  <si>
    <t>113106614</t>
  </si>
  <si>
    <t xml:space="preserve">Rozoberanie maloformátovej zámkovej dlažby v ploche nad 20 m2,  -0,26000t</t>
  </si>
  <si>
    <t>m2</t>
  </si>
  <si>
    <t>CS CENEKON 2017 01</t>
  </si>
  <si>
    <t>-1010801691</t>
  </si>
  <si>
    <t>113206111</t>
  </si>
  <si>
    <t xml:space="preserve">Vytrhanie obrúb betónových, s vybúraním lôžka, z krajníkov alebo obrubníkov stojatých,  -0,14500t</t>
  </si>
  <si>
    <t>-528882937</t>
  </si>
  <si>
    <t>113208111</t>
  </si>
  <si>
    <t xml:space="preserve">Vytrhanie obrúb betonových, s vybúraním lôžka, záhonových,  -0,04000t</t>
  </si>
  <si>
    <t>-1876438982</t>
  </si>
  <si>
    <t>132201101</t>
  </si>
  <si>
    <t>Výkop ryhy do šírky 600 mm v horn.3 do 100 m3</t>
  </si>
  <si>
    <t>m3</t>
  </si>
  <si>
    <t>1771606447</t>
  </si>
  <si>
    <t>180402112</t>
  </si>
  <si>
    <t>Založenie trávnika parkového výsevom na svahu nad 1:5 do 1:2</t>
  </si>
  <si>
    <t>-652328779</t>
  </si>
  <si>
    <t>0057211200</t>
  </si>
  <si>
    <t>Trávové semeno - parková zmes</t>
  </si>
  <si>
    <t>-1266359870</t>
  </si>
  <si>
    <t>181301101</t>
  </si>
  <si>
    <t>Rozprestretie ornice v rovine, plocha do 500 m2, hr.do 100 mm</t>
  </si>
  <si>
    <t>1546489443</t>
  </si>
  <si>
    <t>183403153</t>
  </si>
  <si>
    <t>Obrobenie pôdy hrabaním v rovine alebo na svahu do 1:5</t>
  </si>
  <si>
    <t>-1893517606</t>
  </si>
  <si>
    <t>Komunikácie</t>
  </si>
  <si>
    <t>564751111</t>
  </si>
  <si>
    <t>Podklad alebo kryt z kameniva hrubého drveného veľ. 16-32 mm s rozprestretím a zhutn.hr. 150 mm</t>
  </si>
  <si>
    <t>CS CENEKON 2016 02</t>
  </si>
  <si>
    <t>-1601783371</t>
  </si>
  <si>
    <t>564801111</t>
  </si>
  <si>
    <t>Podklad zo štrkodrviny s rozprestretím a zhutnením, po zhutnení hr. 30 mm</t>
  </si>
  <si>
    <t>110455034</t>
  </si>
  <si>
    <t>596911112</t>
  </si>
  <si>
    <t xml:space="preserve">Kladenie zámkovej dlažby  hr. 6 cm pre peších nad 20 m2 so zriadením lôžka z kameniva hr. 4 cm</t>
  </si>
  <si>
    <t>466692263</t>
  </si>
  <si>
    <t>5921953490</t>
  </si>
  <si>
    <t>Dlažba Low value Premac UNIVERZÁL 6N-normál, 20x11,25x6 cm sivá, alebo ekvivalent</t>
  </si>
  <si>
    <t>-2143419079</t>
  </si>
  <si>
    <t>Ostatné konštrukcie a práce-búranie</t>
  </si>
  <si>
    <t>916561112</t>
  </si>
  <si>
    <t>Osadenie záhonového alebo parkového obrubníka betón., do lôžka z bet. pros. tr. C 16/20 s bočnou oporou</t>
  </si>
  <si>
    <t>-467546584</t>
  </si>
  <si>
    <t>5921954660</t>
  </si>
  <si>
    <t>Premac obrubník parkový 100x20x5 cm, sivý</t>
  </si>
  <si>
    <t>-1998362895</t>
  </si>
  <si>
    <t>917862112</t>
  </si>
  <si>
    <t>Osadenie chodník. obrubníka betónového stojatého do lôžka z betónu prosteho tr. C 16/20 s bočnou oporou</t>
  </si>
  <si>
    <t>-841001726</t>
  </si>
  <si>
    <t>5922903040</t>
  </si>
  <si>
    <t>Obrubník cestný 100/20/12 cm, sivá</t>
  </si>
  <si>
    <t>-1127065085</t>
  </si>
  <si>
    <t>979084215</t>
  </si>
  <si>
    <t>Vodorovná doprava vybúraných hmôt po suchu bez naloženia, ale so zložením na vzdialenosť do 3 km - zámková dlažba</t>
  </si>
  <si>
    <t>2047828413</t>
  </si>
  <si>
    <t>979084216</t>
  </si>
  <si>
    <t>Vodorovná doprava vybúraných hmôt po suchu bez naloženia, ale so zložením na vzdialenosť do 5 km - obrubníky, betóny, zemina</t>
  </si>
  <si>
    <t>-749414066</t>
  </si>
  <si>
    <t>979087212</t>
  </si>
  <si>
    <t>Nakladanie na dopravné prostriedky pre vodorovnú dopravu sutiny</t>
  </si>
  <si>
    <t>-1464386624</t>
  </si>
  <si>
    <t>979087213</t>
  </si>
  <si>
    <t>Nakladanie na palety a na dopravné prostriedky pre vodorovnú dopravu vybúraných hmôt - zámková dlažba</t>
  </si>
  <si>
    <t>-781399005</t>
  </si>
  <si>
    <t>979089012</t>
  </si>
  <si>
    <t>Poplatok za skladovanie - betón, tehly, dlaždice (17 01 ), ostatné</t>
  </si>
  <si>
    <t>-407662090</t>
  </si>
  <si>
    <t>99</t>
  </si>
  <si>
    <t>Presun hmôt HSV</t>
  </si>
  <si>
    <t>998223011</t>
  </si>
  <si>
    <t>Presun hmôt pre pozemné komunikácie s krytom dláždeným (822 2.3, 822 5.3) akejkoľvek dĺžky objektu</t>
  </si>
  <si>
    <t>716056405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</si>
</sst>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0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167" fontId="31" fillId="3" borderId="22" xfId="0" applyNumberFormat="1" applyFont="1" applyFill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2018-144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verejného osvetlenia, mestského rozhlasu a časti chodníka na Hrnčírikovej ul.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4. 10. 2018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ROUND(SUM(AG95:AG97),2)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ROUND(SUM(AS95:AS97),2)</f>
        <v>0</v>
      </c>
      <c r="AT94" s="89">
        <f>ROUND(SUM(AV94:AW94),2)</f>
        <v>0</v>
      </c>
      <c r="AU94" s="90">
        <f>ROUND(SUM(AU95:AU97),5)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ROUND(SUM(AZ95:AZ97),2)</f>
        <v>0</v>
      </c>
      <c r="BA94" s="89">
        <f>ROUND(SUM(BA95:BA97),2)</f>
        <v>0</v>
      </c>
      <c r="BB94" s="89">
        <f>ROUND(SUM(BB95:BB97),2)</f>
        <v>0</v>
      </c>
      <c r="BC94" s="89">
        <f>ROUND(SUM(BC95:BC97),2)</f>
        <v>0</v>
      </c>
      <c r="BD94" s="91">
        <f>ROUND(SUM(BD95:BD97),2)</f>
        <v>0</v>
      </c>
      <c r="BS94" s="92" t="s">
        <v>72</v>
      </c>
      <c r="BT94" s="92" t="s">
        <v>73</v>
      </c>
      <c r="BU94" s="93" t="s">
        <v>74</v>
      </c>
      <c r="BV94" s="92" t="s">
        <v>75</v>
      </c>
      <c r="BW94" s="92" t="s">
        <v>4</v>
      </c>
      <c r="BX94" s="92" t="s">
        <v>76</v>
      </c>
      <c r="CL94" s="92" t="s">
        <v>1</v>
      </c>
    </row>
    <row r="95" s="6" customFormat="1" ht="27" customHeight="1">
      <c r="A95" s="94" t="s">
        <v>77</v>
      </c>
      <c r="B95" s="95"/>
      <c r="C95" s="96"/>
      <c r="D95" s="97" t="s">
        <v>78</v>
      </c>
      <c r="E95" s="97"/>
      <c r="F95" s="97"/>
      <c r="G95" s="97"/>
      <c r="H95" s="97"/>
      <c r="I95" s="98"/>
      <c r="J95" s="97" t="s">
        <v>79</v>
      </c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9">
        <f>'1 - SO 01 - Rekonštrukcia...'!J30</f>
        <v>0</v>
      </c>
      <c r="AH95" s="98"/>
      <c r="AI95" s="98"/>
      <c r="AJ95" s="98"/>
      <c r="AK95" s="98"/>
      <c r="AL95" s="98"/>
      <c r="AM95" s="98"/>
      <c r="AN95" s="99">
        <f>SUM(AG95,AT95)</f>
        <v>0</v>
      </c>
      <c r="AO95" s="98"/>
      <c r="AP95" s="98"/>
      <c r="AQ95" s="100" t="s">
        <v>80</v>
      </c>
      <c r="AR95" s="95"/>
      <c r="AS95" s="101">
        <v>0</v>
      </c>
      <c r="AT95" s="102">
        <f>ROUND(SUM(AV95:AW95),2)</f>
        <v>0</v>
      </c>
      <c r="AU95" s="103">
        <f>'1 - SO 01 - Rekonštrukcia...'!P120</f>
        <v>0</v>
      </c>
      <c r="AV95" s="102">
        <f>'1 - SO 01 - Rekonštrukcia...'!J33</f>
        <v>0</v>
      </c>
      <c r="AW95" s="102">
        <f>'1 - SO 01 - Rekonštrukcia...'!J34</f>
        <v>0</v>
      </c>
      <c r="AX95" s="102">
        <f>'1 - SO 01 - Rekonštrukcia...'!J35</f>
        <v>0</v>
      </c>
      <c r="AY95" s="102">
        <f>'1 - SO 01 - Rekonštrukcia...'!J36</f>
        <v>0</v>
      </c>
      <c r="AZ95" s="102">
        <f>'1 - SO 01 - Rekonštrukcia...'!F33</f>
        <v>0</v>
      </c>
      <c r="BA95" s="102">
        <f>'1 - SO 01 - Rekonštrukcia...'!F34</f>
        <v>0</v>
      </c>
      <c r="BB95" s="102">
        <f>'1 - SO 01 - Rekonštrukcia...'!F35</f>
        <v>0</v>
      </c>
      <c r="BC95" s="102">
        <f>'1 - SO 01 - Rekonštrukcia...'!F36</f>
        <v>0</v>
      </c>
      <c r="BD95" s="104">
        <f>'1 - SO 01 - Rekonštrukcia...'!F37</f>
        <v>0</v>
      </c>
      <c r="BT95" s="105" t="s">
        <v>78</v>
      </c>
      <c r="BV95" s="105" t="s">
        <v>75</v>
      </c>
      <c r="BW95" s="105" t="s">
        <v>81</v>
      </c>
      <c r="BX95" s="105" t="s">
        <v>4</v>
      </c>
      <c r="CL95" s="105" t="s">
        <v>1</v>
      </c>
      <c r="CM95" s="105" t="s">
        <v>73</v>
      </c>
    </row>
    <row r="96" s="6" customFormat="1" ht="16.5" customHeight="1">
      <c r="A96" s="94" t="s">
        <v>77</v>
      </c>
      <c r="B96" s="95"/>
      <c r="C96" s="96"/>
      <c r="D96" s="97" t="s">
        <v>82</v>
      </c>
      <c r="E96" s="97"/>
      <c r="F96" s="97"/>
      <c r="G96" s="97"/>
      <c r="H96" s="97"/>
      <c r="I96" s="98"/>
      <c r="J96" s="97" t="s">
        <v>83</v>
      </c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9">
        <f>'2 - SO 02 - Výmena rozvád...'!J30</f>
        <v>0</v>
      </c>
      <c r="AH96" s="98"/>
      <c r="AI96" s="98"/>
      <c r="AJ96" s="98"/>
      <c r="AK96" s="98"/>
      <c r="AL96" s="98"/>
      <c r="AM96" s="98"/>
      <c r="AN96" s="99">
        <f>SUM(AG96,AT96)</f>
        <v>0</v>
      </c>
      <c r="AO96" s="98"/>
      <c r="AP96" s="98"/>
      <c r="AQ96" s="100" t="s">
        <v>80</v>
      </c>
      <c r="AR96" s="95"/>
      <c r="AS96" s="101">
        <v>0</v>
      </c>
      <c r="AT96" s="102">
        <f>ROUND(SUM(AV96:AW96),2)</f>
        <v>0</v>
      </c>
      <c r="AU96" s="103">
        <f>'2 - SO 02 - Výmena rozvád...'!P120</f>
        <v>0</v>
      </c>
      <c r="AV96" s="102">
        <f>'2 - SO 02 - Výmena rozvád...'!J33</f>
        <v>0</v>
      </c>
      <c r="AW96" s="102">
        <f>'2 - SO 02 - Výmena rozvád...'!J34</f>
        <v>0</v>
      </c>
      <c r="AX96" s="102">
        <f>'2 - SO 02 - Výmena rozvád...'!J35</f>
        <v>0</v>
      </c>
      <c r="AY96" s="102">
        <f>'2 - SO 02 - Výmena rozvád...'!J36</f>
        <v>0</v>
      </c>
      <c r="AZ96" s="102">
        <f>'2 - SO 02 - Výmena rozvád...'!F33</f>
        <v>0</v>
      </c>
      <c r="BA96" s="102">
        <f>'2 - SO 02 - Výmena rozvád...'!F34</f>
        <v>0</v>
      </c>
      <c r="BB96" s="102">
        <f>'2 - SO 02 - Výmena rozvád...'!F35</f>
        <v>0</v>
      </c>
      <c r="BC96" s="102">
        <f>'2 - SO 02 - Výmena rozvád...'!F36</f>
        <v>0</v>
      </c>
      <c r="BD96" s="104">
        <f>'2 - SO 02 - Výmena rozvád...'!F37</f>
        <v>0</v>
      </c>
      <c r="BT96" s="105" t="s">
        <v>78</v>
      </c>
      <c r="BV96" s="105" t="s">
        <v>75</v>
      </c>
      <c r="BW96" s="105" t="s">
        <v>84</v>
      </c>
      <c r="BX96" s="105" t="s">
        <v>4</v>
      </c>
      <c r="CL96" s="105" t="s">
        <v>1</v>
      </c>
      <c r="CM96" s="105" t="s">
        <v>73</v>
      </c>
    </row>
    <row r="97" s="6" customFormat="1" ht="27" customHeight="1">
      <c r="A97" s="94" t="s">
        <v>77</v>
      </c>
      <c r="B97" s="95"/>
      <c r="C97" s="96"/>
      <c r="D97" s="97" t="s">
        <v>85</v>
      </c>
      <c r="E97" s="97"/>
      <c r="F97" s="97"/>
      <c r="G97" s="97"/>
      <c r="H97" s="97"/>
      <c r="I97" s="98"/>
      <c r="J97" s="97" t="s">
        <v>86</v>
      </c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9">
        <f>'3 - SO 03 - Rekonštrukcia...'!J30</f>
        <v>0</v>
      </c>
      <c r="AH97" s="98"/>
      <c r="AI97" s="98"/>
      <c r="AJ97" s="98"/>
      <c r="AK97" s="98"/>
      <c r="AL97" s="98"/>
      <c r="AM97" s="98"/>
      <c r="AN97" s="99">
        <f>SUM(AG97,AT97)</f>
        <v>0</v>
      </c>
      <c r="AO97" s="98"/>
      <c r="AP97" s="98"/>
      <c r="AQ97" s="100" t="s">
        <v>80</v>
      </c>
      <c r="AR97" s="95"/>
      <c r="AS97" s="106">
        <v>0</v>
      </c>
      <c r="AT97" s="107">
        <f>ROUND(SUM(AV97:AW97),2)</f>
        <v>0</v>
      </c>
      <c r="AU97" s="108">
        <f>'3 - SO 03 - Rekonštrukcia...'!P121</f>
        <v>0</v>
      </c>
      <c r="AV97" s="107">
        <f>'3 - SO 03 - Rekonštrukcia...'!J33</f>
        <v>0</v>
      </c>
      <c r="AW97" s="107">
        <f>'3 - SO 03 - Rekonštrukcia...'!J34</f>
        <v>0</v>
      </c>
      <c r="AX97" s="107">
        <f>'3 - SO 03 - Rekonštrukcia...'!J35</f>
        <v>0</v>
      </c>
      <c r="AY97" s="107">
        <f>'3 - SO 03 - Rekonštrukcia...'!J36</f>
        <v>0</v>
      </c>
      <c r="AZ97" s="107">
        <f>'3 - SO 03 - Rekonštrukcia...'!F33</f>
        <v>0</v>
      </c>
      <c r="BA97" s="107">
        <f>'3 - SO 03 - Rekonštrukcia...'!F34</f>
        <v>0</v>
      </c>
      <c r="BB97" s="107">
        <f>'3 - SO 03 - Rekonštrukcia...'!F35</f>
        <v>0</v>
      </c>
      <c r="BC97" s="107">
        <f>'3 - SO 03 - Rekonštrukcia...'!F36</f>
        <v>0</v>
      </c>
      <c r="BD97" s="109">
        <f>'3 - SO 03 - Rekonštrukcia...'!F37</f>
        <v>0</v>
      </c>
      <c r="BT97" s="105" t="s">
        <v>78</v>
      </c>
      <c r="BV97" s="105" t="s">
        <v>75</v>
      </c>
      <c r="BW97" s="105" t="s">
        <v>87</v>
      </c>
      <c r="BX97" s="105" t="s">
        <v>4</v>
      </c>
      <c r="CL97" s="105" t="s">
        <v>1</v>
      </c>
      <c r="CM97" s="105" t="s">
        <v>73</v>
      </c>
    </row>
    <row r="98" s="1" customFormat="1" ht="30" customHeight="1">
      <c r="B98" s="33"/>
      <c r="AR98" s="33"/>
    </row>
    <row r="99" s="1" customFormat="1" ht="6.96" customHeight="1">
      <c r="B99" s="52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33"/>
    </row>
  </sheetData>
  <mergeCells count="50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92:AP92"/>
    <mergeCell ref="AG92:AM92"/>
    <mergeCell ref="AN95:AP95"/>
    <mergeCell ref="AG95:AM95"/>
    <mergeCell ref="AN96:AP96"/>
    <mergeCell ref="AG96:AM96"/>
    <mergeCell ref="AN97:AP97"/>
    <mergeCell ref="AG97:AM97"/>
    <mergeCell ref="AG94:AM94"/>
    <mergeCell ref="AN94:AP94"/>
    <mergeCell ref="C92:G92"/>
    <mergeCell ref="I92:AF92"/>
    <mergeCell ref="D95:H95"/>
    <mergeCell ref="J95:AF95"/>
    <mergeCell ref="D96:H96"/>
    <mergeCell ref="J96:AF96"/>
    <mergeCell ref="D97:H97"/>
    <mergeCell ref="J97:AF97"/>
  </mergeCells>
  <hyperlinks>
    <hyperlink ref="A95" location="'1 - SO 01 - Rekonštrukcia...'!C2" display="/"/>
    <hyperlink ref="A96" location="'2 - SO 02 - Výmena rozvád...'!C2" display="/"/>
    <hyperlink ref="A97" location="'3 - SO 03 - Rekonštrukcia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10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81</v>
      </c>
    </row>
    <row r="3" ht="6.96" customHeight="1">
      <c r="B3" s="15"/>
      <c r="C3" s="16"/>
      <c r="D3" s="16"/>
      <c r="E3" s="16"/>
      <c r="F3" s="16"/>
      <c r="G3" s="16"/>
      <c r="H3" s="16"/>
      <c r="I3" s="111"/>
      <c r="J3" s="16"/>
      <c r="K3" s="16"/>
      <c r="L3" s="17"/>
      <c r="AT3" s="14" t="s">
        <v>73</v>
      </c>
    </row>
    <row r="4" ht="24.96" customHeight="1">
      <c r="B4" s="17"/>
      <c r="D4" s="18" t="s">
        <v>88</v>
      </c>
      <c r="L4" s="17"/>
      <c r="M4" s="112" t="s">
        <v>9</v>
      </c>
      <c r="AT4" s="14" t="s">
        <v>3</v>
      </c>
    </row>
    <row r="5" ht="6.96" customHeight="1">
      <c r="B5" s="17"/>
      <c r="L5" s="17"/>
    </row>
    <row r="6" ht="12" customHeight="1">
      <c r="B6" s="17"/>
      <c r="D6" s="27" t="s">
        <v>14</v>
      </c>
      <c r="L6" s="17"/>
    </row>
    <row r="7" ht="16.5" customHeight="1">
      <c r="B7" s="17"/>
      <c r="E7" s="113" t="str">
        <f>'Rekapitulácia stavby'!K6</f>
        <v>Rekonštrukcia verejného osvetlenia, mestského rozhlasu a časti chodníka na Hrnčírikovej ul.</v>
      </c>
      <c r="F7" s="27"/>
      <c r="G7" s="27"/>
      <c r="H7" s="27"/>
      <c r="L7" s="17"/>
    </row>
    <row r="8" s="1" customFormat="1" ht="12" customHeight="1">
      <c r="B8" s="33"/>
      <c r="D8" s="27" t="s">
        <v>89</v>
      </c>
      <c r="I8" s="114"/>
      <c r="L8" s="33"/>
    </row>
    <row r="9" s="1" customFormat="1" ht="36.96" customHeight="1">
      <c r="B9" s="33"/>
      <c r="E9" s="59" t="s">
        <v>90</v>
      </c>
      <c r="F9" s="1"/>
      <c r="G9" s="1"/>
      <c r="H9" s="1"/>
      <c r="I9" s="114"/>
      <c r="L9" s="33"/>
    </row>
    <row r="10" s="1" customFormat="1">
      <c r="B10" s="33"/>
      <c r="I10" s="114"/>
      <c r="L10" s="33"/>
    </row>
    <row r="11" s="1" customFormat="1" ht="12" customHeight="1">
      <c r="B11" s="33"/>
      <c r="D11" s="27" t="s">
        <v>16</v>
      </c>
      <c r="F11" s="22" t="s">
        <v>1</v>
      </c>
      <c r="I11" s="115" t="s">
        <v>17</v>
      </c>
      <c r="J11" s="22" t="s">
        <v>1</v>
      </c>
      <c r="L11" s="33"/>
    </row>
    <row r="12" s="1" customFormat="1" ht="12" customHeight="1">
      <c r="B12" s="33"/>
      <c r="D12" s="27" t="s">
        <v>18</v>
      </c>
      <c r="F12" s="22" t="s">
        <v>19</v>
      </c>
      <c r="I12" s="115" t="s">
        <v>20</v>
      </c>
      <c r="J12" s="61" t="str">
        <f>'Rekapitulácia stavby'!AN8</f>
        <v>4. 10. 2018</v>
      </c>
      <c r="L12" s="33"/>
    </row>
    <row r="13" s="1" customFormat="1" ht="10.8" customHeight="1">
      <c r="B13" s="33"/>
      <c r="I13" s="114"/>
      <c r="L13" s="33"/>
    </row>
    <row r="14" s="1" customFormat="1" ht="12" customHeight="1">
      <c r="B14" s="33"/>
      <c r="D14" s="27" t="s">
        <v>22</v>
      </c>
      <c r="I14" s="115" t="s">
        <v>23</v>
      </c>
      <c r="J14" s="22" t="str">
        <f>IF('Rekapitulácia stavby'!AN10="","",'Rekapitulácia stavby'!AN10)</f>
        <v/>
      </c>
      <c r="L14" s="33"/>
    </row>
    <row r="15" s="1" customFormat="1" ht="18" customHeight="1">
      <c r="B15" s="33"/>
      <c r="E15" s="22" t="str">
        <f>IF('Rekapitulácia stavby'!E11="","",'Rekapitulácia stavby'!E11)</f>
        <v>Mesto Partizánske</v>
      </c>
      <c r="I15" s="115" t="s">
        <v>25</v>
      </c>
      <c r="J15" s="22" t="str">
        <f>IF('Rekapitulácia stavby'!AN11="","",'Rekapitulácia stavby'!AN11)</f>
        <v/>
      </c>
      <c r="L15" s="33"/>
    </row>
    <row r="16" s="1" customFormat="1" ht="6.96" customHeight="1">
      <c r="B16" s="33"/>
      <c r="I16" s="114"/>
      <c r="L16" s="33"/>
    </row>
    <row r="17" s="1" customFormat="1" ht="12" customHeight="1">
      <c r="B17" s="33"/>
      <c r="D17" s="27" t="s">
        <v>26</v>
      </c>
      <c r="I17" s="115" t="s">
        <v>23</v>
      </c>
      <c r="J17" s="28" t="str">
        <f>'Rekapitulácia stavby'!AN13</f>
        <v>Vyplň údaj</v>
      </c>
      <c r="L17" s="33"/>
    </row>
    <row r="18" s="1" customFormat="1" ht="18" customHeight="1">
      <c r="B18" s="33"/>
      <c r="E18" s="28" t="str">
        <f>'Rekapitulácia stavby'!E14</f>
        <v>Vyplň údaj</v>
      </c>
      <c r="F18" s="22"/>
      <c r="G18" s="22"/>
      <c r="H18" s="22"/>
      <c r="I18" s="115" t="s">
        <v>25</v>
      </c>
      <c r="J18" s="28" t="str">
        <f>'Rekapitulácia stavby'!AN14</f>
        <v>Vyplň údaj</v>
      </c>
      <c r="L18" s="33"/>
    </row>
    <row r="19" s="1" customFormat="1" ht="6.96" customHeight="1">
      <c r="B19" s="33"/>
      <c r="I19" s="114"/>
      <c r="L19" s="33"/>
    </row>
    <row r="20" s="1" customFormat="1" ht="12" customHeight="1">
      <c r="B20" s="33"/>
      <c r="D20" s="27" t="s">
        <v>28</v>
      </c>
      <c r="I20" s="115" t="s">
        <v>23</v>
      </c>
      <c r="J20" s="22" t="str">
        <f>IF('Rekapitulácia stavby'!AN16="","",'Rekapitulácia stavby'!AN16)</f>
        <v/>
      </c>
      <c r="L20" s="33"/>
    </row>
    <row r="21" s="1" customFormat="1" ht="18" customHeight="1">
      <c r="B21" s="33"/>
      <c r="E21" s="22" t="str">
        <f>IF('Rekapitulácia stavby'!E17="","",'Rekapitulácia stavby'!E17)</f>
        <v xml:space="preserve"> </v>
      </c>
      <c r="I21" s="115" t="s">
        <v>25</v>
      </c>
      <c r="J21" s="22" t="str">
        <f>IF('Rekapitulácia stavby'!AN17="","",'Rekapitulácia stavby'!AN17)</f>
        <v/>
      </c>
      <c r="L21" s="33"/>
    </row>
    <row r="22" s="1" customFormat="1" ht="6.96" customHeight="1">
      <c r="B22" s="33"/>
      <c r="I22" s="114"/>
      <c r="L22" s="33"/>
    </row>
    <row r="23" s="1" customFormat="1" ht="12" customHeight="1">
      <c r="B23" s="33"/>
      <c r="D23" s="27" t="s">
        <v>31</v>
      </c>
      <c r="I23" s="115" t="s">
        <v>23</v>
      </c>
      <c r="J23" s="22" t="str">
        <f>IF('Rekapitulácia stavby'!AN19="","",'Rekapitulácia stavby'!AN19)</f>
        <v/>
      </c>
      <c r="L23" s="33"/>
    </row>
    <row r="24" s="1" customFormat="1" ht="18" customHeight="1">
      <c r="B24" s="33"/>
      <c r="E24" s="22" t="str">
        <f>IF('Rekapitulácia stavby'!E20="","",'Rekapitulácia stavby'!E20)</f>
        <v xml:space="preserve"> </v>
      </c>
      <c r="I24" s="115" t="s">
        <v>25</v>
      </c>
      <c r="J24" s="22" t="str">
        <f>IF('Rekapitulácia stavby'!AN20="","",'Rekapitulácia stavby'!AN20)</f>
        <v/>
      </c>
      <c r="L24" s="33"/>
    </row>
    <row r="25" s="1" customFormat="1" ht="6.96" customHeight="1">
      <c r="B25" s="33"/>
      <c r="I25" s="114"/>
      <c r="L25" s="33"/>
    </row>
    <row r="26" s="1" customFormat="1" ht="12" customHeight="1">
      <c r="B26" s="33"/>
      <c r="D26" s="27" t="s">
        <v>32</v>
      </c>
      <c r="I26" s="114"/>
      <c r="L26" s="33"/>
    </row>
    <row r="27" s="7" customFormat="1" ht="16.5" customHeight="1">
      <c r="B27" s="116"/>
      <c r="E27" s="31" t="s">
        <v>1</v>
      </c>
      <c r="F27" s="31"/>
      <c r="G27" s="31"/>
      <c r="H27" s="31"/>
      <c r="I27" s="117"/>
      <c r="L27" s="116"/>
    </row>
    <row r="28" s="1" customFormat="1" ht="6.96" customHeight="1">
      <c r="B28" s="33"/>
      <c r="I28" s="114"/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8"/>
      <c r="J29" s="65"/>
      <c r="K29" s="65"/>
      <c r="L29" s="33"/>
    </row>
    <row r="30" s="1" customFormat="1" ht="25.44" customHeight="1">
      <c r="B30" s="33"/>
      <c r="D30" s="119" t="s">
        <v>33</v>
      </c>
      <c r="I30" s="114"/>
      <c r="J30" s="86">
        <f>ROUND(J120, 2)</f>
        <v>0</v>
      </c>
      <c r="L30" s="33"/>
    </row>
    <row r="31" s="1" customFormat="1" ht="6.96" customHeight="1">
      <c r="B31" s="33"/>
      <c r="D31" s="65"/>
      <c r="E31" s="65"/>
      <c r="F31" s="65"/>
      <c r="G31" s="65"/>
      <c r="H31" s="65"/>
      <c r="I31" s="118"/>
      <c r="J31" s="65"/>
      <c r="K31" s="65"/>
      <c r="L31" s="33"/>
    </row>
    <row r="32" s="1" customFormat="1" ht="14.4" customHeight="1">
      <c r="B32" s="33"/>
      <c r="F32" s="37" t="s">
        <v>35</v>
      </c>
      <c r="I32" s="120" t="s">
        <v>34</v>
      </c>
      <c r="J32" s="37" t="s">
        <v>36</v>
      </c>
      <c r="L32" s="33"/>
    </row>
    <row r="33" s="1" customFormat="1" ht="14.4" customHeight="1">
      <c r="B33" s="33"/>
      <c r="D33" s="121" t="s">
        <v>37</v>
      </c>
      <c r="E33" s="27" t="s">
        <v>38</v>
      </c>
      <c r="F33" s="122">
        <f>ROUND((SUM(BE120:BE209)),  2)</f>
        <v>0</v>
      </c>
      <c r="I33" s="123">
        <v>0.20000000000000001</v>
      </c>
      <c r="J33" s="122">
        <f>ROUND(((SUM(BE120:BE209))*I33),  2)</f>
        <v>0</v>
      </c>
      <c r="L33" s="33"/>
    </row>
    <row r="34" s="1" customFormat="1" ht="14.4" customHeight="1">
      <c r="B34" s="33"/>
      <c r="E34" s="27" t="s">
        <v>39</v>
      </c>
      <c r="F34" s="122">
        <f>ROUND((SUM(BF120:BF209)),  2)</f>
        <v>0</v>
      </c>
      <c r="I34" s="123">
        <v>0.20000000000000001</v>
      </c>
      <c r="J34" s="122">
        <f>ROUND(((SUM(BF120:BF209))*I34),  2)</f>
        <v>0</v>
      </c>
      <c r="L34" s="33"/>
    </row>
    <row r="35" hidden="1" s="1" customFormat="1" ht="14.4" customHeight="1">
      <c r="B35" s="33"/>
      <c r="E35" s="27" t="s">
        <v>40</v>
      </c>
      <c r="F35" s="122">
        <f>ROUND((SUM(BG120:BG209)),  2)</f>
        <v>0</v>
      </c>
      <c r="I35" s="123">
        <v>0.20000000000000001</v>
      </c>
      <c r="J35" s="122">
        <f>0</f>
        <v>0</v>
      </c>
      <c r="L35" s="33"/>
    </row>
    <row r="36" hidden="1" s="1" customFormat="1" ht="14.4" customHeight="1">
      <c r="B36" s="33"/>
      <c r="E36" s="27" t="s">
        <v>41</v>
      </c>
      <c r="F36" s="122">
        <f>ROUND((SUM(BH120:BH209)),  2)</f>
        <v>0</v>
      </c>
      <c r="I36" s="123">
        <v>0.20000000000000001</v>
      </c>
      <c r="J36" s="122">
        <f>0</f>
        <v>0</v>
      </c>
      <c r="L36" s="33"/>
    </row>
    <row r="37" hidden="1" s="1" customFormat="1" ht="14.4" customHeight="1">
      <c r="B37" s="33"/>
      <c r="E37" s="27" t="s">
        <v>42</v>
      </c>
      <c r="F37" s="122">
        <f>ROUND((SUM(BI120:BI209)),  2)</f>
        <v>0</v>
      </c>
      <c r="I37" s="123">
        <v>0</v>
      </c>
      <c r="J37" s="122">
        <f>0</f>
        <v>0</v>
      </c>
      <c r="L37" s="33"/>
    </row>
    <row r="38" s="1" customFormat="1" ht="6.96" customHeight="1">
      <c r="B38" s="33"/>
      <c r="I38" s="114"/>
      <c r="L38" s="33"/>
    </row>
    <row r="39" s="1" customFormat="1" ht="25.44" customHeight="1">
      <c r="B39" s="33"/>
      <c r="C39" s="124"/>
      <c r="D39" s="125" t="s">
        <v>43</v>
      </c>
      <c r="E39" s="73"/>
      <c r="F39" s="73"/>
      <c r="G39" s="126" t="s">
        <v>44</v>
      </c>
      <c r="H39" s="127" t="s">
        <v>45</v>
      </c>
      <c r="I39" s="128"/>
      <c r="J39" s="129">
        <f>SUM(J30:J37)</f>
        <v>0</v>
      </c>
      <c r="K39" s="130"/>
      <c r="L39" s="33"/>
    </row>
    <row r="40" s="1" customFormat="1" ht="14.4" customHeight="1">
      <c r="B40" s="33"/>
      <c r="I40" s="114"/>
      <c r="L40" s="33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31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32" t="s">
        <v>49</v>
      </c>
      <c r="G61" s="51" t="s">
        <v>48</v>
      </c>
      <c r="H61" s="35"/>
      <c r="I61" s="133"/>
      <c r="J61" s="134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31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32" t="s">
        <v>49</v>
      </c>
      <c r="G76" s="51" t="s">
        <v>48</v>
      </c>
      <c r="H76" s="35"/>
      <c r="I76" s="133"/>
      <c r="J76" s="134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35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6"/>
      <c r="J81" s="55"/>
      <c r="K81" s="55"/>
      <c r="L81" s="33"/>
    </row>
    <row r="82" s="1" customFormat="1" ht="24.96" customHeight="1">
      <c r="B82" s="33"/>
      <c r="C82" s="18" t="s">
        <v>91</v>
      </c>
      <c r="I82" s="114"/>
      <c r="L82" s="33"/>
    </row>
    <row r="83" s="1" customFormat="1" ht="6.96" customHeight="1">
      <c r="B83" s="33"/>
      <c r="I83" s="114"/>
      <c r="L83" s="33"/>
    </row>
    <row r="84" s="1" customFormat="1" ht="12" customHeight="1">
      <c r="B84" s="33"/>
      <c r="C84" s="27" t="s">
        <v>14</v>
      </c>
      <c r="I84" s="114"/>
      <c r="L84" s="33"/>
    </row>
    <row r="85" s="1" customFormat="1" ht="16.5" customHeight="1">
      <c r="B85" s="33"/>
      <c r="E85" s="113" t="str">
        <f>E7</f>
        <v>Rekonštrukcia verejného osvetlenia, mestského rozhlasu a časti chodníka na Hrnčírikovej ul.</v>
      </c>
      <c r="F85" s="27"/>
      <c r="G85" s="27"/>
      <c r="H85" s="27"/>
      <c r="I85" s="114"/>
      <c r="L85" s="33"/>
    </row>
    <row r="86" s="1" customFormat="1" ht="12" customHeight="1">
      <c r="B86" s="33"/>
      <c r="C86" s="27" t="s">
        <v>89</v>
      </c>
      <c r="I86" s="114"/>
      <c r="L86" s="33"/>
    </row>
    <row r="87" s="1" customFormat="1" ht="16.5" customHeight="1">
      <c r="B87" s="33"/>
      <c r="E87" s="59" t="str">
        <f>E9</f>
        <v>1 - SO 01 - Rekonštrukcia verejného osvetlenia</v>
      </c>
      <c r="F87" s="1"/>
      <c r="G87" s="1"/>
      <c r="H87" s="1"/>
      <c r="I87" s="114"/>
      <c r="L87" s="33"/>
    </row>
    <row r="88" s="1" customFormat="1" ht="6.96" customHeight="1">
      <c r="B88" s="33"/>
      <c r="I88" s="114"/>
      <c r="L88" s="33"/>
    </row>
    <row r="89" s="1" customFormat="1" ht="12" customHeight="1">
      <c r="B89" s="33"/>
      <c r="C89" s="27" t="s">
        <v>18</v>
      </c>
      <c r="F89" s="22" t="str">
        <f>F12</f>
        <v xml:space="preserve"> </v>
      </c>
      <c r="I89" s="115" t="s">
        <v>20</v>
      </c>
      <c r="J89" s="61" t="str">
        <f>IF(J12="","",J12)</f>
        <v>4. 10. 2018</v>
      </c>
      <c r="L89" s="33"/>
    </row>
    <row r="90" s="1" customFormat="1" ht="6.96" customHeight="1">
      <c r="B90" s="33"/>
      <c r="I90" s="114"/>
      <c r="L90" s="33"/>
    </row>
    <row r="91" s="1" customFormat="1" ht="15.15" customHeight="1">
      <c r="B91" s="33"/>
      <c r="C91" s="27" t="s">
        <v>22</v>
      </c>
      <c r="F91" s="22" t="str">
        <f>E15</f>
        <v>Mesto Partizánske</v>
      </c>
      <c r="I91" s="115" t="s">
        <v>28</v>
      </c>
      <c r="J91" s="31" t="str">
        <f>E21</f>
        <v xml:space="preserve"> </v>
      </c>
      <c r="L91" s="33"/>
    </row>
    <row r="92" s="1" customFormat="1" ht="15.15" customHeight="1">
      <c r="B92" s="33"/>
      <c r="C92" s="27" t="s">
        <v>26</v>
      </c>
      <c r="F92" s="22" t="str">
        <f>IF(E18="","",E18)</f>
        <v>Vyplň údaj</v>
      </c>
      <c r="I92" s="115" t="s">
        <v>31</v>
      </c>
      <c r="J92" s="31" t="str">
        <f>E24</f>
        <v xml:space="preserve"> </v>
      </c>
      <c r="L92" s="33"/>
    </row>
    <row r="93" s="1" customFormat="1" ht="10.32" customHeight="1">
      <c r="B93" s="33"/>
      <c r="I93" s="114"/>
      <c r="L93" s="33"/>
    </row>
    <row r="94" s="1" customFormat="1" ht="29.28" customHeight="1">
      <c r="B94" s="33"/>
      <c r="C94" s="137" t="s">
        <v>92</v>
      </c>
      <c r="D94" s="124"/>
      <c r="E94" s="124"/>
      <c r="F94" s="124"/>
      <c r="G94" s="124"/>
      <c r="H94" s="124"/>
      <c r="I94" s="138"/>
      <c r="J94" s="139" t="s">
        <v>93</v>
      </c>
      <c r="K94" s="124"/>
      <c r="L94" s="33"/>
    </row>
    <row r="95" s="1" customFormat="1" ht="10.32" customHeight="1">
      <c r="B95" s="33"/>
      <c r="I95" s="114"/>
      <c r="L95" s="33"/>
    </row>
    <row r="96" s="1" customFormat="1" ht="22.8" customHeight="1">
      <c r="B96" s="33"/>
      <c r="C96" s="140" t="s">
        <v>94</v>
      </c>
      <c r="I96" s="114"/>
      <c r="J96" s="86">
        <f>J120</f>
        <v>0</v>
      </c>
      <c r="L96" s="33"/>
      <c r="AU96" s="14" t="s">
        <v>95</v>
      </c>
    </row>
    <row r="97" s="8" customFormat="1" ht="24.96" customHeight="1">
      <c r="B97" s="141"/>
      <c r="D97" s="142" t="s">
        <v>96</v>
      </c>
      <c r="E97" s="143"/>
      <c r="F97" s="143"/>
      <c r="G97" s="143"/>
      <c r="H97" s="143"/>
      <c r="I97" s="144"/>
      <c r="J97" s="145">
        <f>J121</f>
        <v>0</v>
      </c>
      <c r="L97" s="141"/>
    </row>
    <row r="98" s="9" customFormat="1" ht="19.92" customHeight="1">
      <c r="B98" s="146"/>
      <c r="D98" s="147" t="s">
        <v>97</v>
      </c>
      <c r="E98" s="148"/>
      <c r="F98" s="148"/>
      <c r="G98" s="148"/>
      <c r="H98" s="148"/>
      <c r="I98" s="149"/>
      <c r="J98" s="150">
        <f>J122</f>
        <v>0</v>
      </c>
      <c r="L98" s="146"/>
    </row>
    <row r="99" s="9" customFormat="1" ht="19.92" customHeight="1">
      <c r="B99" s="146"/>
      <c r="D99" s="147" t="s">
        <v>98</v>
      </c>
      <c r="E99" s="148"/>
      <c r="F99" s="148"/>
      <c r="G99" s="148"/>
      <c r="H99" s="148"/>
      <c r="I99" s="149"/>
      <c r="J99" s="150">
        <f>J179</f>
        <v>0</v>
      </c>
      <c r="L99" s="146"/>
    </row>
    <row r="100" s="8" customFormat="1" ht="24.96" customHeight="1">
      <c r="B100" s="141"/>
      <c r="D100" s="142" t="s">
        <v>99</v>
      </c>
      <c r="E100" s="143"/>
      <c r="F100" s="143"/>
      <c r="G100" s="143"/>
      <c r="H100" s="143"/>
      <c r="I100" s="144"/>
      <c r="J100" s="145">
        <f>J184</f>
        <v>0</v>
      </c>
      <c r="L100" s="141"/>
    </row>
    <row r="101" s="1" customFormat="1" ht="21.84" customHeight="1">
      <c r="B101" s="33"/>
      <c r="I101" s="114"/>
      <c r="L101" s="33"/>
    </row>
    <row r="102" s="1" customFormat="1" ht="6.96" customHeight="1">
      <c r="B102" s="52"/>
      <c r="C102" s="53"/>
      <c r="D102" s="53"/>
      <c r="E102" s="53"/>
      <c r="F102" s="53"/>
      <c r="G102" s="53"/>
      <c r="H102" s="53"/>
      <c r="I102" s="135"/>
      <c r="J102" s="53"/>
      <c r="K102" s="53"/>
      <c r="L102" s="33"/>
    </row>
    <row r="106" s="1" customFormat="1" ht="6.96" customHeight="1">
      <c r="B106" s="54"/>
      <c r="C106" s="55"/>
      <c r="D106" s="55"/>
      <c r="E106" s="55"/>
      <c r="F106" s="55"/>
      <c r="G106" s="55"/>
      <c r="H106" s="55"/>
      <c r="I106" s="136"/>
      <c r="J106" s="55"/>
      <c r="K106" s="55"/>
      <c r="L106" s="33"/>
    </row>
    <row r="107" s="1" customFormat="1" ht="24.96" customHeight="1">
      <c r="B107" s="33"/>
      <c r="C107" s="18" t="s">
        <v>100</v>
      </c>
      <c r="I107" s="114"/>
      <c r="L107" s="33"/>
    </row>
    <row r="108" s="1" customFormat="1" ht="6.96" customHeight="1">
      <c r="B108" s="33"/>
      <c r="I108" s="114"/>
      <c r="L108" s="33"/>
    </row>
    <row r="109" s="1" customFormat="1" ht="12" customHeight="1">
      <c r="B109" s="33"/>
      <c r="C109" s="27" t="s">
        <v>14</v>
      </c>
      <c r="I109" s="114"/>
      <c r="L109" s="33"/>
    </row>
    <row r="110" s="1" customFormat="1" ht="16.5" customHeight="1">
      <c r="B110" s="33"/>
      <c r="E110" s="113" t="str">
        <f>E7</f>
        <v>Rekonštrukcia verejného osvetlenia, mestského rozhlasu a časti chodníka na Hrnčírikovej ul.</v>
      </c>
      <c r="F110" s="27"/>
      <c r="G110" s="27"/>
      <c r="H110" s="27"/>
      <c r="I110" s="114"/>
      <c r="L110" s="33"/>
    </row>
    <row r="111" s="1" customFormat="1" ht="12" customHeight="1">
      <c r="B111" s="33"/>
      <c r="C111" s="27" t="s">
        <v>89</v>
      </c>
      <c r="I111" s="114"/>
      <c r="L111" s="33"/>
    </row>
    <row r="112" s="1" customFormat="1" ht="16.5" customHeight="1">
      <c r="B112" s="33"/>
      <c r="E112" s="59" t="str">
        <f>E9</f>
        <v>1 - SO 01 - Rekonštrukcia verejného osvetlenia</v>
      </c>
      <c r="F112" s="1"/>
      <c r="G112" s="1"/>
      <c r="H112" s="1"/>
      <c r="I112" s="114"/>
      <c r="L112" s="33"/>
    </row>
    <row r="113" s="1" customFormat="1" ht="6.96" customHeight="1">
      <c r="B113" s="33"/>
      <c r="I113" s="114"/>
      <c r="L113" s="33"/>
    </row>
    <row r="114" s="1" customFormat="1" ht="12" customHeight="1">
      <c r="B114" s="33"/>
      <c r="C114" s="27" t="s">
        <v>18</v>
      </c>
      <c r="F114" s="22" t="str">
        <f>F12</f>
        <v xml:space="preserve"> </v>
      </c>
      <c r="I114" s="115" t="s">
        <v>20</v>
      </c>
      <c r="J114" s="61" t="str">
        <f>IF(J12="","",J12)</f>
        <v>4. 10. 2018</v>
      </c>
      <c r="L114" s="33"/>
    </row>
    <row r="115" s="1" customFormat="1" ht="6.96" customHeight="1">
      <c r="B115" s="33"/>
      <c r="I115" s="114"/>
      <c r="L115" s="33"/>
    </row>
    <row r="116" s="1" customFormat="1" ht="15.15" customHeight="1">
      <c r="B116" s="33"/>
      <c r="C116" s="27" t="s">
        <v>22</v>
      </c>
      <c r="F116" s="22" t="str">
        <f>E15</f>
        <v>Mesto Partizánske</v>
      </c>
      <c r="I116" s="115" t="s">
        <v>28</v>
      </c>
      <c r="J116" s="31" t="str">
        <f>E21</f>
        <v xml:space="preserve"> </v>
      </c>
      <c r="L116" s="33"/>
    </row>
    <row r="117" s="1" customFormat="1" ht="15.15" customHeight="1">
      <c r="B117" s="33"/>
      <c r="C117" s="27" t="s">
        <v>26</v>
      </c>
      <c r="F117" s="22" t="str">
        <f>IF(E18="","",E18)</f>
        <v>Vyplň údaj</v>
      </c>
      <c r="I117" s="115" t="s">
        <v>31</v>
      </c>
      <c r="J117" s="31" t="str">
        <f>E24</f>
        <v xml:space="preserve"> </v>
      </c>
      <c r="L117" s="33"/>
    </row>
    <row r="118" s="1" customFormat="1" ht="10.32" customHeight="1">
      <c r="B118" s="33"/>
      <c r="I118" s="114"/>
      <c r="L118" s="33"/>
    </row>
    <row r="119" s="10" customFormat="1" ht="29.28" customHeight="1">
      <c r="B119" s="151"/>
      <c r="C119" s="152" t="s">
        <v>101</v>
      </c>
      <c r="D119" s="153" t="s">
        <v>58</v>
      </c>
      <c r="E119" s="153" t="s">
        <v>54</v>
      </c>
      <c r="F119" s="153" t="s">
        <v>55</v>
      </c>
      <c r="G119" s="153" t="s">
        <v>102</v>
      </c>
      <c r="H119" s="153" t="s">
        <v>103</v>
      </c>
      <c r="I119" s="154" t="s">
        <v>104</v>
      </c>
      <c r="J119" s="155" t="s">
        <v>93</v>
      </c>
      <c r="K119" s="156" t="s">
        <v>105</v>
      </c>
      <c r="L119" s="151"/>
      <c r="M119" s="78" t="s">
        <v>1</v>
      </c>
      <c r="N119" s="79" t="s">
        <v>37</v>
      </c>
      <c r="O119" s="79" t="s">
        <v>106</v>
      </c>
      <c r="P119" s="79" t="s">
        <v>107</v>
      </c>
      <c r="Q119" s="79" t="s">
        <v>108</v>
      </c>
      <c r="R119" s="79" t="s">
        <v>109</v>
      </c>
      <c r="S119" s="79" t="s">
        <v>110</v>
      </c>
      <c r="T119" s="80" t="s">
        <v>111</v>
      </c>
    </row>
    <row r="120" s="1" customFormat="1" ht="22.8" customHeight="1">
      <c r="B120" s="33"/>
      <c r="C120" s="83" t="s">
        <v>94</v>
      </c>
      <c r="I120" s="114"/>
      <c r="J120" s="157">
        <f>BK120</f>
        <v>0</v>
      </c>
      <c r="L120" s="33"/>
      <c r="M120" s="81"/>
      <c r="N120" s="65"/>
      <c r="O120" s="65"/>
      <c r="P120" s="158">
        <f>P121+P184</f>
        <v>0</v>
      </c>
      <c r="Q120" s="65"/>
      <c r="R120" s="158">
        <f>R121+R184</f>
        <v>65.683899999999994</v>
      </c>
      <c r="S120" s="65"/>
      <c r="T120" s="159">
        <f>T121+T184</f>
        <v>0</v>
      </c>
      <c r="AT120" s="14" t="s">
        <v>72</v>
      </c>
      <c r="AU120" s="14" t="s">
        <v>95</v>
      </c>
      <c r="BK120" s="160">
        <f>BK121+BK184</f>
        <v>0</v>
      </c>
    </row>
    <row r="121" s="11" customFormat="1" ht="25.92" customHeight="1">
      <c r="B121" s="161"/>
      <c r="D121" s="162" t="s">
        <v>72</v>
      </c>
      <c r="E121" s="163" t="s">
        <v>112</v>
      </c>
      <c r="F121" s="163" t="s">
        <v>113</v>
      </c>
      <c r="I121" s="164"/>
      <c r="J121" s="165">
        <f>BK121</f>
        <v>0</v>
      </c>
      <c r="L121" s="161"/>
      <c r="M121" s="166"/>
      <c r="N121" s="167"/>
      <c r="O121" s="167"/>
      <c r="P121" s="168">
        <f>P122+P179</f>
        <v>0</v>
      </c>
      <c r="Q121" s="167"/>
      <c r="R121" s="168">
        <f>R122+R179</f>
        <v>65.147849999999991</v>
      </c>
      <c r="S121" s="167"/>
      <c r="T121" s="169">
        <f>T122+T179</f>
        <v>0</v>
      </c>
      <c r="AR121" s="162" t="s">
        <v>85</v>
      </c>
      <c r="AT121" s="170" t="s">
        <v>72</v>
      </c>
      <c r="AU121" s="170" t="s">
        <v>73</v>
      </c>
      <c r="AY121" s="162" t="s">
        <v>114</v>
      </c>
      <c r="BK121" s="171">
        <f>BK122+BK179</f>
        <v>0</v>
      </c>
    </row>
    <row r="122" s="11" customFormat="1" ht="22.8" customHeight="1">
      <c r="B122" s="161"/>
      <c r="D122" s="162" t="s">
        <v>72</v>
      </c>
      <c r="E122" s="172" t="s">
        <v>115</v>
      </c>
      <c r="F122" s="172" t="s">
        <v>116</v>
      </c>
      <c r="I122" s="164"/>
      <c r="J122" s="173">
        <f>BK122</f>
        <v>0</v>
      </c>
      <c r="L122" s="161"/>
      <c r="M122" s="166"/>
      <c r="N122" s="167"/>
      <c r="O122" s="167"/>
      <c r="P122" s="168">
        <f>SUM(P123:P178)</f>
        <v>0</v>
      </c>
      <c r="Q122" s="167"/>
      <c r="R122" s="168">
        <f>SUM(R123:R178)</f>
        <v>0.0166</v>
      </c>
      <c r="S122" s="167"/>
      <c r="T122" s="169">
        <f>SUM(T123:T178)</f>
        <v>0</v>
      </c>
      <c r="AR122" s="162" t="s">
        <v>85</v>
      </c>
      <c r="AT122" s="170" t="s">
        <v>72</v>
      </c>
      <c r="AU122" s="170" t="s">
        <v>78</v>
      </c>
      <c r="AY122" s="162" t="s">
        <v>114</v>
      </c>
      <c r="BK122" s="171">
        <f>SUM(BK123:BK178)</f>
        <v>0</v>
      </c>
    </row>
    <row r="123" s="1" customFormat="1" ht="16.5" customHeight="1">
      <c r="B123" s="174"/>
      <c r="C123" s="175" t="s">
        <v>78</v>
      </c>
      <c r="D123" s="175" t="s">
        <v>117</v>
      </c>
      <c r="E123" s="176" t="s">
        <v>118</v>
      </c>
      <c r="F123" s="177" t="s">
        <v>119</v>
      </c>
      <c r="G123" s="178" t="s">
        <v>120</v>
      </c>
      <c r="H123" s="179">
        <v>11</v>
      </c>
      <c r="I123" s="180"/>
      <c r="J123" s="179">
        <f>ROUND(I123*H123,3)</f>
        <v>0</v>
      </c>
      <c r="K123" s="177" t="s">
        <v>1</v>
      </c>
      <c r="L123" s="33"/>
      <c r="M123" s="181" t="s">
        <v>1</v>
      </c>
      <c r="N123" s="182" t="s">
        <v>39</v>
      </c>
      <c r="O123" s="69"/>
      <c r="P123" s="183">
        <f>O123*H123</f>
        <v>0</v>
      </c>
      <c r="Q123" s="183">
        <v>0</v>
      </c>
      <c r="R123" s="183">
        <f>Q123*H123</f>
        <v>0</v>
      </c>
      <c r="S123" s="183">
        <v>0</v>
      </c>
      <c r="T123" s="184">
        <f>S123*H123</f>
        <v>0</v>
      </c>
      <c r="AR123" s="185" t="s">
        <v>121</v>
      </c>
      <c r="AT123" s="185" t="s">
        <v>117</v>
      </c>
      <c r="AU123" s="185" t="s">
        <v>82</v>
      </c>
      <c r="AY123" s="14" t="s">
        <v>114</v>
      </c>
      <c r="BE123" s="186">
        <f>IF(N123="základná",J123,0)</f>
        <v>0</v>
      </c>
      <c r="BF123" s="186">
        <f>IF(N123="znížená",J123,0)</f>
        <v>0</v>
      </c>
      <c r="BG123" s="186">
        <f>IF(N123="zákl. prenesená",J123,0)</f>
        <v>0</v>
      </c>
      <c r="BH123" s="186">
        <f>IF(N123="zníž. prenesená",J123,0)</f>
        <v>0</v>
      </c>
      <c r="BI123" s="186">
        <f>IF(N123="nulová",J123,0)</f>
        <v>0</v>
      </c>
      <c r="BJ123" s="14" t="s">
        <v>82</v>
      </c>
      <c r="BK123" s="187">
        <f>ROUND(I123*H123,3)</f>
        <v>0</v>
      </c>
      <c r="BL123" s="14" t="s">
        <v>121</v>
      </c>
      <c r="BM123" s="185" t="s">
        <v>82</v>
      </c>
    </row>
    <row r="124" s="1" customFormat="1" ht="16.5" customHeight="1">
      <c r="B124" s="174"/>
      <c r="C124" s="175" t="s">
        <v>82</v>
      </c>
      <c r="D124" s="175" t="s">
        <v>117</v>
      </c>
      <c r="E124" s="176" t="s">
        <v>122</v>
      </c>
      <c r="F124" s="177" t="s">
        <v>123</v>
      </c>
      <c r="G124" s="178" t="s">
        <v>120</v>
      </c>
      <c r="H124" s="179">
        <v>4</v>
      </c>
      <c r="I124" s="180"/>
      <c r="J124" s="179">
        <f>ROUND(I124*H124,3)</f>
        <v>0</v>
      </c>
      <c r="K124" s="177" t="s">
        <v>1</v>
      </c>
      <c r="L124" s="33"/>
      <c r="M124" s="181" t="s">
        <v>1</v>
      </c>
      <c r="N124" s="182" t="s">
        <v>39</v>
      </c>
      <c r="O124" s="69"/>
      <c r="P124" s="183">
        <f>O124*H124</f>
        <v>0</v>
      </c>
      <c r="Q124" s="183">
        <v>0</v>
      </c>
      <c r="R124" s="183">
        <f>Q124*H124</f>
        <v>0</v>
      </c>
      <c r="S124" s="183">
        <v>0</v>
      </c>
      <c r="T124" s="184">
        <f>S124*H124</f>
        <v>0</v>
      </c>
      <c r="AR124" s="185" t="s">
        <v>121</v>
      </c>
      <c r="AT124" s="185" t="s">
        <v>117</v>
      </c>
      <c r="AU124" s="185" t="s">
        <v>82</v>
      </c>
      <c r="AY124" s="14" t="s">
        <v>114</v>
      </c>
      <c r="BE124" s="186">
        <f>IF(N124="základná",J124,0)</f>
        <v>0</v>
      </c>
      <c r="BF124" s="186">
        <f>IF(N124="znížená",J124,0)</f>
        <v>0</v>
      </c>
      <c r="BG124" s="186">
        <f>IF(N124="zákl. prenesená",J124,0)</f>
        <v>0</v>
      </c>
      <c r="BH124" s="186">
        <f>IF(N124="zníž. prenesená",J124,0)</f>
        <v>0</v>
      </c>
      <c r="BI124" s="186">
        <f>IF(N124="nulová",J124,0)</f>
        <v>0</v>
      </c>
      <c r="BJ124" s="14" t="s">
        <v>82</v>
      </c>
      <c r="BK124" s="187">
        <f>ROUND(I124*H124,3)</f>
        <v>0</v>
      </c>
      <c r="BL124" s="14" t="s">
        <v>121</v>
      </c>
      <c r="BM124" s="185" t="s">
        <v>124</v>
      </c>
    </row>
    <row r="125" s="1" customFormat="1" ht="24" customHeight="1">
      <c r="B125" s="174"/>
      <c r="C125" s="175" t="s">
        <v>85</v>
      </c>
      <c r="D125" s="175" t="s">
        <v>117</v>
      </c>
      <c r="E125" s="176" t="s">
        <v>125</v>
      </c>
      <c r="F125" s="177" t="s">
        <v>126</v>
      </c>
      <c r="G125" s="178" t="s">
        <v>120</v>
      </c>
      <c r="H125" s="179">
        <v>4</v>
      </c>
      <c r="I125" s="180"/>
      <c r="J125" s="179">
        <f>ROUND(I125*H125,3)</f>
        <v>0</v>
      </c>
      <c r="K125" s="177" t="s">
        <v>1</v>
      </c>
      <c r="L125" s="33"/>
      <c r="M125" s="181" t="s">
        <v>1</v>
      </c>
      <c r="N125" s="182" t="s">
        <v>39</v>
      </c>
      <c r="O125" s="69"/>
      <c r="P125" s="183">
        <f>O125*H125</f>
        <v>0</v>
      </c>
      <c r="Q125" s="183">
        <v>0</v>
      </c>
      <c r="R125" s="183">
        <f>Q125*H125</f>
        <v>0</v>
      </c>
      <c r="S125" s="183">
        <v>0</v>
      </c>
      <c r="T125" s="184">
        <f>S125*H125</f>
        <v>0</v>
      </c>
      <c r="AR125" s="185" t="s">
        <v>121</v>
      </c>
      <c r="AT125" s="185" t="s">
        <v>117</v>
      </c>
      <c r="AU125" s="185" t="s">
        <v>82</v>
      </c>
      <c r="AY125" s="14" t="s">
        <v>114</v>
      </c>
      <c r="BE125" s="186">
        <f>IF(N125="základná",J125,0)</f>
        <v>0</v>
      </c>
      <c r="BF125" s="186">
        <f>IF(N125="znížená",J125,0)</f>
        <v>0</v>
      </c>
      <c r="BG125" s="186">
        <f>IF(N125="zákl. prenesená",J125,0)</f>
        <v>0</v>
      </c>
      <c r="BH125" s="186">
        <f>IF(N125="zníž. prenesená",J125,0)</f>
        <v>0</v>
      </c>
      <c r="BI125" s="186">
        <f>IF(N125="nulová",J125,0)</f>
        <v>0</v>
      </c>
      <c r="BJ125" s="14" t="s">
        <v>82</v>
      </c>
      <c r="BK125" s="187">
        <f>ROUND(I125*H125,3)</f>
        <v>0</v>
      </c>
      <c r="BL125" s="14" t="s">
        <v>121</v>
      </c>
      <c r="BM125" s="185" t="s">
        <v>127</v>
      </c>
    </row>
    <row r="126" s="1" customFormat="1" ht="16.5" customHeight="1">
      <c r="B126" s="174"/>
      <c r="C126" s="175" t="s">
        <v>124</v>
      </c>
      <c r="D126" s="175" t="s">
        <v>117</v>
      </c>
      <c r="E126" s="176" t="s">
        <v>128</v>
      </c>
      <c r="F126" s="177" t="s">
        <v>129</v>
      </c>
      <c r="G126" s="178" t="s">
        <v>120</v>
      </c>
      <c r="H126" s="179">
        <v>11</v>
      </c>
      <c r="I126" s="180"/>
      <c r="J126" s="179">
        <f>ROUND(I126*H126,3)</f>
        <v>0</v>
      </c>
      <c r="K126" s="177" t="s">
        <v>1</v>
      </c>
      <c r="L126" s="33"/>
      <c r="M126" s="181" t="s">
        <v>1</v>
      </c>
      <c r="N126" s="182" t="s">
        <v>39</v>
      </c>
      <c r="O126" s="69"/>
      <c r="P126" s="183">
        <f>O126*H126</f>
        <v>0</v>
      </c>
      <c r="Q126" s="183">
        <v>0</v>
      </c>
      <c r="R126" s="183">
        <f>Q126*H126</f>
        <v>0</v>
      </c>
      <c r="S126" s="183">
        <v>0</v>
      </c>
      <c r="T126" s="184">
        <f>S126*H126</f>
        <v>0</v>
      </c>
      <c r="AR126" s="185" t="s">
        <v>121</v>
      </c>
      <c r="AT126" s="185" t="s">
        <v>117</v>
      </c>
      <c r="AU126" s="185" t="s">
        <v>82</v>
      </c>
      <c r="AY126" s="14" t="s">
        <v>114</v>
      </c>
      <c r="BE126" s="186">
        <f>IF(N126="základná",J126,0)</f>
        <v>0</v>
      </c>
      <c r="BF126" s="186">
        <f>IF(N126="znížená",J126,0)</f>
        <v>0</v>
      </c>
      <c r="BG126" s="186">
        <f>IF(N126="zákl. prenesená",J126,0)</f>
        <v>0</v>
      </c>
      <c r="BH126" s="186">
        <f>IF(N126="zníž. prenesená",J126,0)</f>
        <v>0</v>
      </c>
      <c r="BI126" s="186">
        <f>IF(N126="nulová",J126,0)</f>
        <v>0</v>
      </c>
      <c r="BJ126" s="14" t="s">
        <v>82</v>
      </c>
      <c r="BK126" s="187">
        <f>ROUND(I126*H126,3)</f>
        <v>0</v>
      </c>
      <c r="BL126" s="14" t="s">
        <v>121</v>
      </c>
      <c r="BM126" s="185" t="s">
        <v>130</v>
      </c>
    </row>
    <row r="127" s="1" customFormat="1" ht="16.5" customHeight="1">
      <c r="B127" s="174"/>
      <c r="C127" s="175" t="s">
        <v>131</v>
      </c>
      <c r="D127" s="175" t="s">
        <v>117</v>
      </c>
      <c r="E127" s="176" t="s">
        <v>132</v>
      </c>
      <c r="F127" s="177" t="s">
        <v>133</v>
      </c>
      <c r="G127" s="178" t="s">
        <v>120</v>
      </c>
      <c r="H127" s="179">
        <v>4</v>
      </c>
      <c r="I127" s="180"/>
      <c r="J127" s="179">
        <f>ROUND(I127*H127,3)</f>
        <v>0</v>
      </c>
      <c r="K127" s="177" t="s">
        <v>1</v>
      </c>
      <c r="L127" s="33"/>
      <c r="M127" s="181" t="s">
        <v>1</v>
      </c>
      <c r="N127" s="182" t="s">
        <v>39</v>
      </c>
      <c r="O127" s="69"/>
      <c r="P127" s="183">
        <f>O127*H127</f>
        <v>0</v>
      </c>
      <c r="Q127" s="183">
        <v>0</v>
      </c>
      <c r="R127" s="183">
        <f>Q127*H127</f>
        <v>0</v>
      </c>
      <c r="S127" s="183">
        <v>0</v>
      </c>
      <c r="T127" s="184">
        <f>S127*H127</f>
        <v>0</v>
      </c>
      <c r="AR127" s="185" t="s">
        <v>121</v>
      </c>
      <c r="AT127" s="185" t="s">
        <v>117</v>
      </c>
      <c r="AU127" s="185" t="s">
        <v>82</v>
      </c>
      <c r="AY127" s="14" t="s">
        <v>114</v>
      </c>
      <c r="BE127" s="186">
        <f>IF(N127="základná",J127,0)</f>
        <v>0</v>
      </c>
      <c r="BF127" s="186">
        <f>IF(N127="znížená",J127,0)</f>
        <v>0</v>
      </c>
      <c r="BG127" s="186">
        <f>IF(N127="zákl. prenesená",J127,0)</f>
        <v>0</v>
      </c>
      <c r="BH127" s="186">
        <f>IF(N127="zníž. prenesená",J127,0)</f>
        <v>0</v>
      </c>
      <c r="BI127" s="186">
        <f>IF(N127="nulová",J127,0)</f>
        <v>0</v>
      </c>
      <c r="BJ127" s="14" t="s">
        <v>82</v>
      </c>
      <c r="BK127" s="187">
        <f>ROUND(I127*H127,3)</f>
        <v>0</v>
      </c>
      <c r="BL127" s="14" t="s">
        <v>121</v>
      </c>
      <c r="BM127" s="185" t="s">
        <v>134</v>
      </c>
    </row>
    <row r="128" s="1" customFormat="1" ht="16.5" customHeight="1">
      <c r="B128" s="174"/>
      <c r="C128" s="175" t="s">
        <v>127</v>
      </c>
      <c r="D128" s="175" t="s">
        <v>117</v>
      </c>
      <c r="E128" s="176" t="s">
        <v>135</v>
      </c>
      <c r="F128" s="177" t="s">
        <v>136</v>
      </c>
      <c r="G128" s="178" t="s">
        <v>120</v>
      </c>
      <c r="H128" s="179">
        <v>4</v>
      </c>
      <c r="I128" s="180"/>
      <c r="J128" s="179">
        <f>ROUND(I128*H128,3)</f>
        <v>0</v>
      </c>
      <c r="K128" s="177" t="s">
        <v>1</v>
      </c>
      <c r="L128" s="33"/>
      <c r="M128" s="181" t="s">
        <v>1</v>
      </c>
      <c r="N128" s="182" t="s">
        <v>39</v>
      </c>
      <c r="O128" s="69"/>
      <c r="P128" s="183">
        <f>O128*H128</f>
        <v>0</v>
      </c>
      <c r="Q128" s="183">
        <v>0</v>
      </c>
      <c r="R128" s="183">
        <f>Q128*H128</f>
        <v>0</v>
      </c>
      <c r="S128" s="183">
        <v>0</v>
      </c>
      <c r="T128" s="184">
        <f>S128*H128</f>
        <v>0</v>
      </c>
      <c r="AR128" s="185" t="s">
        <v>121</v>
      </c>
      <c r="AT128" s="185" t="s">
        <v>117</v>
      </c>
      <c r="AU128" s="185" t="s">
        <v>82</v>
      </c>
      <c r="AY128" s="14" t="s">
        <v>114</v>
      </c>
      <c r="BE128" s="186">
        <f>IF(N128="základná",J128,0)</f>
        <v>0</v>
      </c>
      <c r="BF128" s="186">
        <f>IF(N128="znížená",J128,0)</f>
        <v>0</v>
      </c>
      <c r="BG128" s="186">
        <f>IF(N128="zákl. prenesená",J128,0)</f>
        <v>0</v>
      </c>
      <c r="BH128" s="186">
        <f>IF(N128="zníž. prenesená",J128,0)</f>
        <v>0</v>
      </c>
      <c r="BI128" s="186">
        <f>IF(N128="nulová",J128,0)</f>
        <v>0</v>
      </c>
      <c r="BJ128" s="14" t="s">
        <v>82</v>
      </c>
      <c r="BK128" s="187">
        <f>ROUND(I128*H128,3)</f>
        <v>0</v>
      </c>
      <c r="BL128" s="14" t="s">
        <v>121</v>
      </c>
      <c r="BM128" s="185" t="s">
        <v>137</v>
      </c>
    </row>
    <row r="129" s="1" customFormat="1" ht="16.5" customHeight="1">
      <c r="B129" s="174"/>
      <c r="C129" s="175" t="s">
        <v>138</v>
      </c>
      <c r="D129" s="175" t="s">
        <v>117</v>
      </c>
      <c r="E129" s="176" t="s">
        <v>139</v>
      </c>
      <c r="F129" s="177" t="s">
        <v>140</v>
      </c>
      <c r="G129" s="178" t="s">
        <v>120</v>
      </c>
      <c r="H129" s="179">
        <v>13</v>
      </c>
      <c r="I129" s="180"/>
      <c r="J129" s="179">
        <f>ROUND(I129*H129,3)</f>
        <v>0</v>
      </c>
      <c r="K129" s="177" t="s">
        <v>1</v>
      </c>
      <c r="L129" s="33"/>
      <c r="M129" s="181" t="s">
        <v>1</v>
      </c>
      <c r="N129" s="182" t="s">
        <v>39</v>
      </c>
      <c r="O129" s="69"/>
      <c r="P129" s="183">
        <f>O129*H129</f>
        <v>0</v>
      </c>
      <c r="Q129" s="183">
        <v>0</v>
      </c>
      <c r="R129" s="183">
        <f>Q129*H129</f>
        <v>0</v>
      </c>
      <c r="S129" s="183">
        <v>0</v>
      </c>
      <c r="T129" s="184">
        <f>S129*H129</f>
        <v>0</v>
      </c>
      <c r="AR129" s="185" t="s">
        <v>121</v>
      </c>
      <c r="AT129" s="185" t="s">
        <v>117</v>
      </c>
      <c r="AU129" s="185" t="s">
        <v>82</v>
      </c>
      <c r="AY129" s="14" t="s">
        <v>114</v>
      </c>
      <c r="BE129" s="186">
        <f>IF(N129="základná",J129,0)</f>
        <v>0</v>
      </c>
      <c r="BF129" s="186">
        <f>IF(N129="znížená",J129,0)</f>
        <v>0</v>
      </c>
      <c r="BG129" s="186">
        <f>IF(N129="zákl. prenesená",J129,0)</f>
        <v>0</v>
      </c>
      <c r="BH129" s="186">
        <f>IF(N129="zníž. prenesená",J129,0)</f>
        <v>0</v>
      </c>
      <c r="BI129" s="186">
        <f>IF(N129="nulová",J129,0)</f>
        <v>0</v>
      </c>
      <c r="BJ129" s="14" t="s">
        <v>82</v>
      </c>
      <c r="BK129" s="187">
        <f>ROUND(I129*H129,3)</f>
        <v>0</v>
      </c>
      <c r="BL129" s="14" t="s">
        <v>121</v>
      </c>
      <c r="BM129" s="185" t="s">
        <v>141</v>
      </c>
    </row>
    <row r="130" s="1" customFormat="1" ht="36" customHeight="1">
      <c r="B130" s="174"/>
      <c r="C130" s="175" t="s">
        <v>130</v>
      </c>
      <c r="D130" s="175" t="s">
        <v>117</v>
      </c>
      <c r="E130" s="176" t="s">
        <v>142</v>
      </c>
      <c r="F130" s="177" t="s">
        <v>143</v>
      </c>
      <c r="G130" s="178" t="s">
        <v>120</v>
      </c>
      <c r="H130" s="179">
        <v>4</v>
      </c>
      <c r="I130" s="180"/>
      <c r="J130" s="179">
        <f>ROUND(I130*H130,3)</f>
        <v>0</v>
      </c>
      <c r="K130" s="177" t="s">
        <v>1</v>
      </c>
      <c r="L130" s="33"/>
      <c r="M130" s="181" t="s">
        <v>1</v>
      </c>
      <c r="N130" s="182" t="s">
        <v>39</v>
      </c>
      <c r="O130" s="69"/>
      <c r="P130" s="183">
        <f>O130*H130</f>
        <v>0</v>
      </c>
      <c r="Q130" s="183">
        <v>0</v>
      </c>
      <c r="R130" s="183">
        <f>Q130*H130</f>
        <v>0</v>
      </c>
      <c r="S130" s="183">
        <v>0</v>
      </c>
      <c r="T130" s="184">
        <f>S130*H130</f>
        <v>0</v>
      </c>
      <c r="AR130" s="185" t="s">
        <v>121</v>
      </c>
      <c r="AT130" s="185" t="s">
        <v>117</v>
      </c>
      <c r="AU130" s="185" t="s">
        <v>82</v>
      </c>
      <c r="AY130" s="14" t="s">
        <v>114</v>
      </c>
      <c r="BE130" s="186">
        <f>IF(N130="základná",J130,0)</f>
        <v>0</v>
      </c>
      <c r="BF130" s="186">
        <f>IF(N130="znížená",J130,0)</f>
        <v>0</v>
      </c>
      <c r="BG130" s="186">
        <f>IF(N130="zákl. prenesená",J130,0)</f>
        <v>0</v>
      </c>
      <c r="BH130" s="186">
        <f>IF(N130="zníž. prenesená",J130,0)</f>
        <v>0</v>
      </c>
      <c r="BI130" s="186">
        <f>IF(N130="nulová",J130,0)</f>
        <v>0</v>
      </c>
      <c r="BJ130" s="14" t="s">
        <v>82</v>
      </c>
      <c r="BK130" s="187">
        <f>ROUND(I130*H130,3)</f>
        <v>0</v>
      </c>
      <c r="BL130" s="14" t="s">
        <v>121</v>
      </c>
      <c r="BM130" s="185" t="s">
        <v>144</v>
      </c>
    </row>
    <row r="131" s="1" customFormat="1" ht="36" customHeight="1">
      <c r="B131" s="174"/>
      <c r="C131" s="175" t="s">
        <v>145</v>
      </c>
      <c r="D131" s="175" t="s">
        <v>117</v>
      </c>
      <c r="E131" s="176" t="s">
        <v>146</v>
      </c>
      <c r="F131" s="177" t="s">
        <v>147</v>
      </c>
      <c r="G131" s="178" t="s">
        <v>120</v>
      </c>
      <c r="H131" s="179">
        <v>13</v>
      </c>
      <c r="I131" s="180"/>
      <c r="J131" s="179">
        <f>ROUND(I131*H131,3)</f>
        <v>0</v>
      </c>
      <c r="K131" s="177" t="s">
        <v>1</v>
      </c>
      <c r="L131" s="33"/>
      <c r="M131" s="181" t="s">
        <v>1</v>
      </c>
      <c r="N131" s="182" t="s">
        <v>39</v>
      </c>
      <c r="O131" s="69"/>
      <c r="P131" s="183">
        <f>O131*H131</f>
        <v>0</v>
      </c>
      <c r="Q131" s="183">
        <v>0</v>
      </c>
      <c r="R131" s="183">
        <f>Q131*H131</f>
        <v>0</v>
      </c>
      <c r="S131" s="183">
        <v>0</v>
      </c>
      <c r="T131" s="184">
        <f>S131*H131</f>
        <v>0</v>
      </c>
      <c r="AR131" s="185" t="s">
        <v>121</v>
      </c>
      <c r="AT131" s="185" t="s">
        <v>117</v>
      </c>
      <c r="AU131" s="185" t="s">
        <v>82</v>
      </c>
      <c r="AY131" s="14" t="s">
        <v>114</v>
      </c>
      <c r="BE131" s="186">
        <f>IF(N131="základná",J131,0)</f>
        <v>0</v>
      </c>
      <c r="BF131" s="186">
        <f>IF(N131="znížená",J131,0)</f>
        <v>0</v>
      </c>
      <c r="BG131" s="186">
        <f>IF(N131="zákl. prenesená",J131,0)</f>
        <v>0</v>
      </c>
      <c r="BH131" s="186">
        <f>IF(N131="zníž. prenesená",J131,0)</f>
        <v>0</v>
      </c>
      <c r="BI131" s="186">
        <f>IF(N131="nulová",J131,0)</f>
        <v>0</v>
      </c>
      <c r="BJ131" s="14" t="s">
        <v>82</v>
      </c>
      <c r="BK131" s="187">
        <f>ROUND(I131*H131,3)</f>
        <v>0</v>
      </c>
      <c r="BL131" s="14" t="s">
        <v>121</v>
      </c>
      <c r="BM131" s="185" t="s">
        <v>148</v>
      </c>
    </row>
    <row r="132" s="1" customFormat="1" ht="16.5" customHeight="1">
      <c r="B132" s="174"/>
      <c r="C132" s="175" t="s">
        <v>134</v>
      </c>
      <c r="D132" s="175" t="s">
        <v>117</v>
      </c>
      <c r="E132" s="176" t="s">
        <v>149</v>
      </c>
      <c r="F132" s="177" t="s">
        <v>150</v>
      </c>
      <c r="G132" s="178" t="s">
        <v>120</v>
      </c>
      <c r="H132" s="179">
        <v>4</v>
      </c>
      <c r="I132" s="180"/>
      <c r="J132" s="179">
        <f>ROUND(I132*H132,3)</f>
        <v>0</v>
      </c>
      <c r="K132" s="177" t="s">
        <v>1</v>
      </c>
      <c r="L132" s="33"/>
      <c r="M132" s="181" t="s">
        <v>1</v>
      </c>
      <c r="N132" s="182" t="s">
        <v>39</v>
      </c>
      <c r="O132" s="69"/>
      <c r="P132" s="183">
        <f>O132*H132</f>
        <v>0</v>
      </c>
      <c r="Q132" s="183">
        <v>0</v>
      </c>
      <c r="R132" s="183">
        <f>Q132*H132</f>
        <v>0</v>
      </c>
      <c r="S132" s="183">
        <v>0</v>
      </c>
      <c r="T132" s="184">
        <f>S132*H132</f>
        <v>0</v>
      </c>
      <c r="AR132" s="185" t="s">
        <v>121</v>
      </c>
      <c r="AT132" s="185" t="s">
        <v>117</v>
      </c>
      <c r="AU132" s="185" t="s">
        <v>82</v>
      </c>
      <c r="AY132" s="14" t="s">
        <v>114</v>
      </c>
      <c r="BE132" s="186">
        <f>IF(N132="základná",J132,0)</f>
        <v>0</v>
      </c>
      <c r="BF132" s="186">
        <f>IF(N132="znížená",J132,0)</f>
        <v>0</v>
      </c>
      <c r="BG132" s="186">
        <f>IF(N132="zákl. prenesená",J132,0)</f>
        <v>0</v>
      </c>
      <c r="BH132" s="186">
        <f>IF(N132="zníž. prenesená",J132,0)</f>
        <v>0</v>
      </c>
      <c r="BI132" s="186">
        <f>IF(N132="nulová",J132,0)</f>
        <v>0</v>
      </c>
      <c r="BJ132" s="14" t="s">
        <v>82</v>
      </c>
      <c r="BK132" s="187">
        <f>ROUND(I132*H132,3)</f>
        <v>0</v>
      </c>
      <c r="BL132" s="14" t="s">
        <v>121</v>
      </c>
      <c r="BM132" s="185" t="s">
        <v>151</v>
      </c>
    </row>
    <row r="133" s="1" customFormat="1" ht="16.5" customHeight="1">
      <c r="B133" s="174"/>
      <c r="C133" s="188" t="s">
        <v>152</v>
      </c>
      <c r="D133" s="188" t="s">
        <v>112</v>
      </c>
      <c r="E133" s="189" t="s">
        <v>153</v>
      </c>
      <c r="F133" s="190" t="s">
        <v>154</v>
      </c>
      <c r="G133" s="191" t="s">
        <v>120</v>
      </c>
      <c r="H133" s="192">
        <v>4</v>
      </c>
      <c r="I133" s="193"/>
      <c r="J133" s="192">
        <f>ROUND(I133*H133,3)</f>
        <v>0</v>
      </c>
      <c r="K133" s="190" t="s">
        <v>1</v>
      </c>
      <c r="L133" s="194"/>
      <c r="M133" s="195" t="s">
        <v>1</v>
      </c>
      <c r="N133" s="196" t="s">
        <v>39</v>
      </c>
      <c r="O133" s="69"/>
      <c r="P133" s="183">
        <f>O133*H133</f>
        <v>0</v>
      </c>
      <c r="Q133" s="183">
        <v>0.00415</v>
      </c>
      <c r="R133" s="183">
        <f>Q133*H133</f>
        <v>0.0166</v>
      </c>
      <c r="S133" s="183">
        <v>0</v>
      </c>
      <c r="T133" s="184">
        <f>S133*H133</f>
        <v>0</v>
      </c>
      <c r="AR133" s="185" t="s">
        <v>155</v>
      </c>
      <c r="AT133" s="185" t="s">
        <v>112</v>
      </c>
      <c r="AU133" s="185" t="s">
        <v>82</v>
      </c>
      <c r="AY133" s="14" t="s">
        <v>114</v>
      </c>
      <c r="BE133" s="186">
        <f>IF(N133="základná",J133,0)</f>
        <v>0</v>
      </c>
      <c r="BF133" s="186">
        <f>IF(N133="znížená",J133,0)</f>
        <v>0</v>
      </c>
      <c r="BG133" s="186">
        <f>IF(N133="zákl. prenesená",J133,0)</f>
        <v>0</v>
      </c>
      <c r="BH133" s="186">
        <f>IF(N133="zníž. prenesená",J133,0)</f>
        <v>0</v>
      </c>
      <c r="BI133" s="186">
        <f>IF(N133="nulová",J133,0)</f>
        <v>0</v>
      </c>
      <c r="BJ133" s="14" t="s">
        <v>82</v>
      </c>
      <c r="BK133" s="187">
        <f>ROUND(I133*H133,3)</f>
        <v>0</v>
      </c>
      <c r="BL133" s="14" t="s">
        <v>155</v>
      </c>
      <c r="BM133" s="185" t="s">
        <v>156</v>
      </c>
    </row>
    <row r="134" s="1" customFormat="1" ht="16.5" customHeight="1">
      <c r="B134" s="174"/>
      <c r="C134" s="175" t="s">
        <v>137</v>
      </c>
      <c r="D134" s="175" t="s">
        <v>117</v>
      </c>
      <c r="E134" s="176" t="s">
        <v>157</v>
      </c>
      <c r="F134" s="177" t="s">
        <v>158</v>
      </c>
      <c r="G134" s="178" t="s">
        <v>120</v>
      </c>
      <c r="H134" s="179">
        <v>17</v>
      </c>
      <c r="I134" s="180"/>
      <c r="J134" s="179">
        <f>ROUND(I134*H134,3)</f>
        <v>0</v>
      </c>
      <c r="K134" s="177" t="s">
        <v>1</v>
      </c>
      <c r="L134" s="33"/>
      <c r="M134" s="181" t="s">
        <v>1</v>
      </c>
      <c r="N134" s="182" t="s">
        <v>39</v>
      </c>
      <c r="O134" s="69"/>
      <c r="P134" s="183">
        <f>O134*H134</f>
        <v>0</v>
      </c>
      <c r="Q134" s="183">
        <v>0</v>
      </c>
      <c r="R134" s="183">
        <f>Q134*H134</f>
        <v>0</v>
      </c>
      <c r="S134" s="183">
        <v>0</v>
      </c>
      <c r="T134" s="184">
        <f>S134*H134</f>
        <v>0</v>
      </c>
      <c r="AR134" s="185" t="s">
        <v>121</v>
      </c>
      <c r="AT134" s="185" t="s">
        <v>117</v>
      </c>
      <c r="AU134" s="185" t="s">
        <v>82</v>
      </c>
      <c r="AY134" s="14" t="s">
        <v>114</v>
      </c>
      <c r="BE134" s="186">
        <f>IF(N134="základná",J134,0)</f>
        <v>0</v>
      </c>
      <c r="BF134" s="186">
        <f>IF(N134="znížená",J134,0)</f>
        <v>0</v>
      </c>
      <c r="BG134" s="186">
        <f>IF(N134="zákl. prenesená",J134,0)</f>
        <v>0</v>
      </c>
      <c r="BH134" s="186">
        <f>IF(N134="zníž. prenesená",J134,0)</f>
        <v>0</v>
      </c>
      <c r="BI134" s="186">
        <f>IF(N134="nulová",J134,0)</f>
        <v>0</v>
      </c>
      <c r="BJ134" s="14" t="s">
        <v>82</v>
      </c>
      <c r="BK134" s="187">
        <f>ROUND(I134*H134,3)</f>
        <v>0</v>
      </c>
      <c r="BL134" s="14" t="s">
        <v>121</v>
      </c>
      <c r="BM134" s="185" t="s">
        <v>7</v>
      </c>
    </row>
    <row r="135" s="1" customFormat="1" ht="16.5" customHeight="1">
      <c r="B135" s="174"/>
      <c r="C135" s="175" t="s">
        <v>159</v>
      </c>
      <c r="D135" s="175" t="s">
        <v>117</v>
      </c>
      <c r="E135" s="176" t="s">
        <v>160</v>
      </c>
      <c r="F135" s="177" t="s">
        <v>161</v>
      </c>
      <c r="G135" s="178" t="s">
        <v>120</v>
      </c>
      <c r="H135" s="179">
        <v>17</v>
      </c>
      <c r="I135" s="180"/>
      <c r="J135" s="179">
        <f>ROUND(I135*H135,3)</f>
        <v>0</v>
      </c>
      <c r="K135" s="177" t="s">
        <v>1</v>
      </c>
      <c r="L135" s="33"/>
      <c r="M135" s="181" t="s">
        <v>1</v>
      </c>
      <c r="N135" s="182" t="s">
        <v>39</v>
      </c>
      <c r="O135" s="69"/>
      <c r="P135" s="183">
        <f>O135*H135</f>
        <v>0</v>
      </c>
      <c r="Q135" s="183">
        <v>0</v>
      </c>
      <c r="R135" s="183">
        <f>Q135*H135</f>
        <v>0</v>
      </c>
      <c r="S135" s="183">
        <v>0</v>
      </c>
      <c r="T135" s="184">
        <f>S135*H135</f>
        <v>0</v>
      </c>
      <c r="AR135" s="185" t="s">
        <v>121</v>
      </c>
      <c r="AT135" s="185" t="s">
        <v>117</v>
      </c>
      <c r="AU135" s="185" t="s">
        <v>82</v>
      </c>
      <c r="AY135" s="14" t="s">
        <v>114</v>
      </c>
      <c r="BE135" s="186">
        <f>IF(N135="základná",J135,0)</f>
        <v>0</v>
      </c>
      <c r="BF135" s="186">
        <f>IF(N135="znížená",J135,0)</f>
        <v>0</v>
      </c>
      <c r="BG135" s="186">
        <f>IF(N135="zákl. prenesená",J135,0)</f>
        <v>0</v>
      </c>
      <c r="BH135" s="186">
        <f>IF(N135="zníž. prenesená",J135,0)</f>
        <v>0</v>
      </c>
      <c r="BI135" s="186">
        <f>IF(N135="nulová",J135,0)</f>
        <v>0</v>
      </c>
      <c r="BJ135" s="14" t="s">
        <v>82</v>
      </c>
      <c r="BK135" s="187">
        <f>ROUND(I135*H135,3)</f>
        <v>0</v>
      </c>
      <c r="BL135" s="14" t="s">
        <v>121</v>
      </c>
      <c r="BM135" s="185" t="s">
        <v>162</v>
      </c>
    </row>
    <row r="136" s="1" customFormat="1" ht="24" customHeight="1">
      <c r="B136" s="174"/>
      <c r="C136" s="175" t="s">
        <v>141</v>
      </c>
      <c r="D136" s="175" t="s">
        <v>117</v>
      </c>
      <c r="E136" s="176" t="s">
        <v>163</v>
      </c>
      <c r="F136" s="177" t="s">
        <v>164</v>
      </c>
      <c r="G136" s="178" t="s">
        <v>120</v>
      </c>
      <c r="H136" s="179">
        <v>17</v>
      </c>
      <c r="I136" s="180"/>
      <c r="J136" s="179">
        <f>ROUND(I136*H136,3)</f>
        <v>0</v>
      </c>
      <c r="K136" s="177" t="s">
        <v>1</v>
      </c>
      <c r="L136" s="33"/>
      <c r="M136" s="181" t="s">
        <v>1</v>
      </c>
      <c r="N136" s="182" t="s">
        <v>39</v>
      </c>
      <c r="O136" s="69"/>
      <c r="P136" s="183">
        <f>O136*H136</f>
        <v>0</v>
      </c>
      <c r="Q136" s="183">
        <v>0</v>
      </c>
      <c r="R136" s="183">
        <f>Q136*H136</f>
        <v>0</v>
      </c>
      <c r="S136" s="183">
        <v>0</v>
      </c>
      <c r="T136" s="184">
        <f>S136*H136</f>
        <v>0</v>
      </c>
      <c r="AR136" s="185" t="s">
        <v>121</v>
      </c>
      <c r="AT136" s="185" t="s">
        <v>117</v>
      </c>
      <c r="AU136" s="185" t="s">
        <v>82</v>
      </c>
      <c r="AY136" s="14" t="s">
        <v>114</v>
      </c>
      <c r="BE136" s="186">
        <f>IF(N136="základná",J136,0)</f>
        <v>0</v>
      </c>
      <c r="BF136" s="186">
        <f>IF(N136="znížená",J136,0)</f>
        <v>0</v>
      </c>
      <c r="BG136" s="186">
        <f>IF(N136="zákl. prenesená",J136,0)</f>
        <v>0</v>
      </c>
      <c r="BH136" s="186">
        <f>IF(N136="zníž. prenesená",J136,0)</f>
        <v>0</v>
      </c>
      <c r="BI136" s="186">
        <f>IF(N136="nulová",J136,0)</f>
        <v>0</v>
      </c>
      <c r="BJ136" s="14" t="s">
        <v>82</v>
      </c>
      <c r="BK136" s="187">
        <f>ROUND(I136*H136,3)</f>
        <v>0</v>
      </c>
      <c r="BL136" s="14" t="s">
        <v>121</v>
      </c>
      <c r="BM136" s="185" t="s">
        <v>165</v>
      </c>
    </row>
    <row r="137" s="1" customFormat="1" ht="16.5" customHeight="1">
      <c r="B137" s="174"/>
      <c r="C137" s="175" t="s">
        <v>166</v>
      </c>
      <c r="D137" s="175" t="s">
        <v>117</v>
      </c>
      <c r="E137" s="176" t="s">
        <v>167</v>
      </c>
      <c r="F137" s="177" t="s">
        <v>168</v>
      </c>
      <c r="G137" s="178" t="s">
        <v>169</v>
      </c>
      <c r="H137" s="179">
        <v>600</v>
      </c>
      <c r="I137" s="180"/>
      <c r="J137" s="179">
        <f>ROUND(I137*H137,3)</f>
        <v>0</v>
      </c>
      <c r="K137" s="177" t="s">
        <v>1</v>
      </c>
      <c r="L137" s="33"/>
      <c r="M137" s="181" t="s">
        <v>1</v>
      </c>
      <c r="N137" s="182" t="s">
        <v>39</v>
      </c>
      <c r="O137" s="69"/>
      <c r="P137" s="183">
        <f>O137*H137</f>
        <v>0</v>
      </c>
      <c r="Q137" s="183">
        <v>0</v>
      </c>
      <c r="R137" s="183">
        <f>Q137*H137</f>
        <v>0</v>
      </c>
      <c r="S137" s="183">
        <v>0</v>
      </c>
      <c r="T137" s="184">
        <f>S137*H137</f>
        <v>0</v>
      </c>
      <c r="AR137" s="185" t="s">
        <v>121</v>
      </c>
      <c r="AT137" s="185" t="s">
        <v>117</v>
      </c>
      <c r="AU137" s="185" t="s">
        <v>82</v>
      </c>
      <c r="AY137" s="14" t="s">
        <v>114</v>
      </c>
      <c r="BE137" s="186">
        <f>IF(N137="základná",J137,0)</f>
        <v>0</v>
      </c>
      <c r="BF137" s="186">
        <f>IF(N137="znížená",J137,0)</f>
        <v>0</v>
      </c>
      <c r="BG137" s="186">
        <f>IF(N137="zákl. prenesená",J137,0)</f>
        <v>0</v>
      </c>
      <c r="BH137" s="186">
        <f>IF(N137="zníž. prenesená",J137,0)</f>
        <v>0</v>
      </c>
      <c r="BI137" s="186">
        <f>IF(N137="nulová",J137,0)</f>
        <v>0</v>
      </c>
      <c r="BJ137" s="14" t="s">
        <v>82</v>
      </c>
      <c r="BK137" s="187">
        <f>ROUND(I137*H137,3)</f>
        <v>0</v>
      </c>
      <c r="BL137" s="14" t="s">
        <v>121</v>
      </c>
      <c r="BM137" s="185" t="s">
        <v>170</v>
      </c>
    </row>
    <row r="138" s="1" customFormat="1" ht="24" customHeight="1">
      <c r="B138" s="174"/>
      <c r="C138" s="175" t="s">
        <v>144</v>
      </c>
      <c r="D138" s="175" t="s">
        <v>117</v>
      </c>
      <c r="E138" s="176" t="s">
        <v>171</v>
      </c>
      <c r="F138" s="177" t="s">
        <v>172</v>
      </c>
      <c r="G138" s="178" t="s">
        <v>169</v>
      </c>
      <c r="H138" s="179">
        <v>520</v>
      </c>
      <c r="I138" s="180"/>
      <c r="J138" s="179">
        <f>ROUND(I138*H138,3)</f>
        <v>0</v>
      </c>
      <c r="K138" s="177" t="s">
        <v>1</v>
      </c>
      <c r="L138" s="33"/>
      <c r="M138" s="181" t="s">
        <v>1</v>
      </c>
      <c r="N138" s="182" t="s">
        <v>39</v>
      </c>
      <c r="O138" s="69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AR138" s="185" t="s">
        <v>121</v>
      </c>
      <c r="AT138" s="185" t="s">
        <v>117</v>
      </c>
      <c r="AU138" s="185" t="s">
        <v>82</v>
      </c>
      <c r="AY138" s="14" t="s">
        <v>114</v>
      </c>
      <c r="BE138" s="186">
        <f>IF(N138="základná",J138,0)</f>
        <v>0</v>
      </c>
      <c r="BF138" s="186">
        <f>IF(N138="znížená",J138,0)</f>
        <v>0</v>
      </c>
      <c r="BG138" s="186">
        <f>IF(N138="zákl. prenesená",J138,0)</f>
        <v>0</v>
      </c>
      <c r="BH138" s="186">
        <f>IF(N138="zníž. prenesená",J138,0)</f>
        <v>0</v>
      </c>
      <c r="BI138" s="186">
        <f>IF(N138="nulová",J138,0)</f>
        <v>0</v>
      </c>
      <c r="BJ138" s="14" t="s">
        <v>82</v>
      </c>
      <c r="BK138" s="187">
        <f>ROUND(I138*H138,3)</f>
        <v>0</v>
      </c>
      <c r="BL138" s="14" t="s">
        <v>121</v>
      </c>
      <c r="BM138" s="185" t="s">
        <v>173</v>
      </c>
    </row>
    <row r="139" s="1" customFormat="1" ht="16.5" customHeight="1">
      <c r="B139" s="174"/>
      <c r="C139" s="175" t="s">
        <v>174</v>
      </c>
      <c r="D139" s="175" t="s">
        <v>117</v>
      </c>
      <c r="E139" s="176" t="s">
        <v>175</v>
      </c>
      <c r="F139" s="177" t="s">
        <v>176</v>
      </c>
      <c r="G139" s="178" t="s">
        <v>120</v>
      </c>
      <c r="H139" s="179">
        <v>1</v>
      </c>
      <c r="I139" s="180"/>
      <c r="J139" s="179">
        <f>ROUND(I139*H139,3)</f>
        <v>0</v>
      </c>
      <c r="K139" s="177" t="s">
        <v>1</v>
      </c>
      <c r="L139" s="33"/>
      <c r="M139" s="181" t="s">
        <v>1</v>
      </c>
      <c r="N139" s="182" t="s">
        <v>39</v>
      </c>
      <c r="O139" s="69"/>
      <c r="P139" s="183">
        <f>O139*H139</f>
        <v>0</v>
      </c>
      <c r="Q139" s="183">
        <v>0</v>
      </c>
      <c r="R139" s="183">
        <f>Q139*H139</f>
        <v>0</v>
      </c>
      <c r="S139" s="183">
        <v>0</v>
      </c>
      <c r="T139" s="184">
        <f>S139*H139</f>
        <v>0</v>
      </c>
      <c r="AR139" s="185" t="s">
        <v>121</v>
      </c>
      <c r="AT139" s="185" t="s">
        <v>117</v>
      </c>
      <c r="AU139" s="185" t="s">
        <v>82</v>
      </c>
      <c r="AY139" s="14" t="s">
        <v>114</v>
      </c>
      <c r="BE139" s="186">
        <f>IF(N139="základná",J139,0)</f>
        <v>0</v>
      </c>
      <c r="BF139" s="186">
        <f>IF(N139="znížená",J139,0)</f>
        <v>0</v>
      </c>
      <c r="BG139" s="186">
        <f>IF(N139="zákl. prenesená",J139,0)</f>
        <v>0</v>
      </c>
      <c r="BH139" s="186">
        <f>IF(N139="zníž. prenesená",J139,0)</f>
        <v>0</v>
      </c>
      <c r="BI139" s="186">
        <f>IF(N139="nulová",J139,0)</f>
        <v>0</v>
      </c>
      <c r="BJ139" s="14" t="s">
        <v>82</v>
      </c>
      <c r="BK139" s="187">
        <f>ROUND(I139*H139,3)</f>
        <v>0</v>
      </c>
      <c r="BL139" s="14" t="s">
        <v>121</v>
      </c>
      <c r="BM139" s="185" t="s">
        <v>177</v>
      </c>
    </row>
    <row r="140" s="1" customFormat="1" ht="16.5" customHeight="1">
      <c r="B140" s="174"/>
      <c r="C140" s="175" t="s">
        <v>148</v>
      </c>
      <c r="D140" s="175" t="s">
        <v>117</v>
      </c>
      <c r="E140" s="176" t="s">
        <v>178</v>
      </c>
      <c r="F140" s="177" t="s">
        <v>179</v>
      </c>
      <c r="G140" s="178" t="s">
        <v>120</v>
      </c>
      <c r="H140" s="179">
        <v>17</v>
      </c>
      <c r="I140" s="180"/>
      <c r="J140" s="179">
        <f>ROUND(I140*H140,3)</f>
        <v>0</v>
      </c>
      <c r="K140" s="177" t="s">
        <v>1</v>
      </c>
      <c r="L140" s="33"/>
      <c r="M140" s="181" t="s">
        <v>1</v>
      </c>
      <c r="N140" s="182" t="s">
        <v>39</v>
      </c>
      <c r="O140" s="69"/>
      <c r="P140" s="183">
        <f>O140*H140</f>
        <v>0</v>
      </c>
      <c r="Q140" s="183">
        <v>0</v>
      </c>
      <c r="R140" s="183">
        <f>Q140*H140</f>
        <v>0</v>
      </c>
      <c r="S140" s="183">
        <v>0</v>
      </c>
      <c r="T140" s="184">
        <f>S140*H140</f>
        <v>0</v>
      </c>
      <c r="AR140" s="185" t="s">
        <v>121</v>
      </c>
      <c r="AT140" s="185" t="s">
        <v>117</v>
      </c>
      <c r="AU140" s="185" t="s">
        <v>82</v>
      </c>
      <c r="AY140" s="14" t="s">
        <v>114</v>
      </c>
      <c r="BE140" s="186">
        <f>IF(N140="základná",J140,0)</f>
        <v>0</v>
      </c>
      <c r="BF140" s="186">
        <f>IF(N140="znížená",J140,0)</f>
        <v>0</v>
      </c>
      <c r="BG140" s="186">
        <f>IF(N140="zákl. prenesená",J140,0)</f>
        <v>0</v>
      </c>
      <c r="BH140" s="186">
        <f>IF(N140="zníž. prenesená",J140,0)</f>
        <v>0</v>
      </c>
      <c r="BI140" s="186">
        <f>IF(N140="nulová",J140,0)</f>
        <v>0</v>
      </c>
      <c r="BJ140" s="14" t="s">
        <v>82</v>
      </c>
      <c r="BK140" s="187">
        <f>ROUND(I140*H140,3)</f>
        <v>0</v>
      </c>
      <c r="BL140" s="14" t="s">
        <v>121</v>
      </c>
      <c r="BM140" s="185" t="s">
        <v>180</v>
      </c>
    </row>
    <row r="141" s="1" customFormat="1" ht="36" customHeight="1">
      <c r="B141" s="174"/>
      <c r="C141" s="175" t="s">
        <v>181</v>
      </c>
      <c r="D141" s="175" t="s">
        <v>117</v>
      </c>
      <c r="E141" s="176" t="s">
        <v>182</v>
      </c>
      <c r="F141" s="177" t="s">
        <v>183</v>
      </c>
      <c r="G141" s="178" t="s">
        <v>120</v>
      </c>
      <c r="H141" s="179">
        <v>17</v>
      </c>
      <c r="I141" s="180"/>
      <c r="J141" s="179">
        <f>ROUND(I141*H141,3)</f>
        <v>0</v>
      </c>
      <c r="K141" s="177" t="s">
        <v>1</v>
      </c>
      <c r="L141" s="33"/>
      <c r="M141" s="181" t="s">
        <v>1</v>
      </c>
      <c r="N141" s="182" t="s">
        <v>39</v>
      </c>
      <c r="O141" s="69"/>
      <c r="P141" s="183">
        <f>O141*H141</f>
        <v>0</v>
      </c>
      <c r="Q141" s="183">
        <v>0</v>
      </c>
      <c r="R141" s="183">
        <f>Q141*H141</f>
        <v>0</v>
      </c>
      <c r="S141" s="183">
        <v>0</v>
      </c>
      <c r="T141" s="184">
        <f>S141*H141</f>
        <v>0</v>
      </c>
      <c r="AR141" s="185" t="s">
        <v>121</v>
      </c>
      <c r="AT141" s="185" t="s">
        <v>117</v>
      </c>
      <c r="AU141" s="185" t="s">
        <v>82</v>
      </c>
      <c r="AY141" s="14" t="s">
        <v>114</v>
      </c>
      <c r="BE141" s="186">
        <f>IF(N141="základná",J141,0)</f>
        <v>0</v>
      </c>
      <c r="BF141" s="186">
        <f>IF(N141="znížená",J141,0)</f>
        <v>0</v>
      </c>
      <c r="BG141" s="186">
        <f>IF(N141="zákl. prenesená",J141,0)</f>
        <v>0</v>
      </c>
      <c r="BH141" s="186">
        <f>IF(N141="zníž. prenesená",J141,0)</f>
        <v>0</v>
      </c>
      <c r="BI141" s="186">
        <f>IF(N141="nulová",J141,0)</f>
        <v>0</v>
      </c>
      <c r="BJ141" s="14" t="s">
        <v>82</v>
      </c>
      <c r="BK141" s="187">
        <f>ROUND(I141*H141,3)</f>
        <v>0</v>
      </c>
      <c r="BL141" s="14" t="s">
        <v>121</v>
      </c>
      <c r="BM141" s="185" t="s">
        <v>184</v>
      </c>
    </row>
    <row r="142" s="1" customFormat="1" ht="36" customHeight="1">
      <c r="B142" s="174"/>
      <c r="C142" s="175" t="s">
        <v>7</v>
      </c>
      <c r="D142" s="175" t="s">
        <v>117</v>
      </c>
      <c r="E142" s="176" t="s">
        <v>185</v>
      </c>
      <c r="F142" s="177" t="s">
        <v>186</v>
      </c>
      <c r="G142" s="178" t="s">
        <v>120</v>
      </c>
      <c r="H142" s="179">
        <v>17</v>
      </c>
      <c r="I142" s="180"/>
      <c r="J142" s="179">
        <f>ROUND(I142*H142,3)</f>
        <v>0</v>
      </c>
      <c r="K142" s="177" t="s">
        <v>1</v>
      </c>
      <c r="L142" s="33"/>
      <c r="M142" s="181" t="s">
        <v>1</v>
      </c>
      <c r="N142" s="182" t="s">
        <v>39</v>
      </c>
      <c r="O142" s="69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AR142" s="185" t="s">
        <v>121</v>
      </c>
      <c r="AT142" s="185" t="s">
        <v>117</v>
      </c>
      <c r="AU142" s="185" t="s">
        <v>82</v>
      </c>
      <c r="AY142" s="14" t="s">
        <v>114</v>
      </c>
      <c r="BE142" s="186">
        <f>IF(N142="základná",J142,0)</f>
        <v>0</v>
      </c>
      <c r="BF142" s="186">
        <f>IF(N142="znížená",J142,0)</f>
        <v>0</v>
      </c>
      <c r="BG142" s="186">
        <f>IF(N142="zákl. prenesená",J142,0)</f>
        <v>0</v>
      </c>
      <c r="BH142" s="186">
        <f>IF(N142="zníž. prenesená",J142,0)</f>
        <v>0</v>
      </c>
      <c r="BI142" s="186">
        <f>IF(N142="nulová",J142,0)</f>
        <v>0</v>
      </c>
      <c r="BJ142" s="14" t="s">
        <v>82</v>
      </c>
      <c r="BK142" s="187">
        <f>ROUND(I142*H142,3)</f>
        <v>0</v>
      </c>
      <c r="BL142" s="14" t="s">
        <v>121</v>
      </c>
      <c r="BM142" s="185" t="s">
        <v>187</v>
      </c>
    </row>
    <row r="143" s="1" customFormat="1" ht="48" customHeight="1">
      <c r="B143" s="174"/>
      <c r="C143" s="175" t="s">
        <v>188</v>
      </c>
      <c r="D143" s="175" t="s">
        <v>117</v>
      </c>
      <c r="E143" s="176" t="s">
        <v>189</v>
      </c>
      <c r="F143" s="177" t="s">
        <v>190</v>
      </c>
      <c r="G143" s="178" t="s">
        <v>120</v>
      </c>
      <c r="H143" s="179">
        <v>17</v>
      </c>
      <c r="I143" s="180"/>
      <c r="J143" s="179">
        <f>ROUND(I143*H143,3)</f>
        <v>0</v>
      </c>
      <c r="K143" s="177" t="s">
        <v>1</v>
      </c>
      <c r="L143" s="33"/>
      <c r="M143" s="181" t="s">
        <v>1</v>
      </c>
      <c r="N143" s="182" t="s">
        <v>39</v>
      </c>
      <c r="O143" s="69"/>
      <c r="P143" s="183">
        <f>O143*H143</f>
        <v>0</v>
      </c>
      <c r="Q143" s="183">
        <v>0</v>
      </c>
      <c r="R143" s="183">
        <f>Q143*H143</f>
        <v>0</v>
      </c>
      <c r="S143" s="183">
        <v>0</v>
      </c>
      <c r="T143" s="184">
        <f>S143*H143</f>
        <v>0</v>
      </c>
      <c r="AR143" s="185" t="s">
        <v>121</v>
      </c>
      <c r="AT143" s="185" t="s">
        <v>117</v>
      </c>
      <c r="AU143" s="185" t="s">
        <v>82</v>
      </c>
      <c r="AY143" s="14" t="s">
        <v>114</v>
      </c>
      <c r="BE143" s="186">
        <f>IF(N143="základná",J143,0)</f>
        <v>0</v>
      </c>
      <c r="BF143" s="186">
        <f>IF(N143="znížená",J143,0)</f>
        <v>0</v>
      </c>
      <c r="BG143" s="186">
        <f>IF(N143="zákl. prenesená",J143,0)</f>
        <v>0</v>
      </c>
      <c r="BH143" s="186">
        <f>IF(N143="zníž. prenesená",J143,0)</f>
        <v>0</v>
      </c>
      <c r="BI143" s="186">
        <f>IF(N143="nulová",J143,0)</f>
        <v>0</v>
      </c>
      <c r="BJ143" s="14" t="s">
        <v>82</v>
      </c>
      <c r="BK143" s="187">
        <f>ROUND(I143*H143,3)</f>
        <v>0</v>
      </c>
      <c r="BL143" s="14" t="s">
        <v>121</v>
      </c>
      <c r="BM143" s="185" t="s">
        <v>191</v>
      </c>
    </row>
    <row r="144" s="1" customFormat="1" ht="24" customHeight="1">
      <c r="B144" s="174"/>
      <c r="C144" s="175" t="s">
        <v>162</v>
      </c>
      <c r="D144" s="175" t="s">
        <v>117</v>
      </c>
      <c r="E144" s="176" t="s">
        <v>192</v>
      </c>
      <c r="F144" s="177" t="s">
        <v>193</v>
      </c>
      <c r="G144" s="178" t="s">
        <v>120</v>
      </c>
      <c r="H144" s="179">
        <v>4</v>
      </c>
      <c r="I144" s="180"/>
      <c r="J144" s="179">
        <f>ROUND(I144*H144,3)</f>
        <v>0</v>
      </c>
      <c r="K144" s="177" t="s">
        <v>1</v>
      </c>
      <c r="L144" s="33"/>
      <c r="M144" s="181" t="s">
        <v>1</v>
      </c>
      <c r="N144" s="182" t="s">
        <v>39</v>
      </c>
      <c r="O144" s="69"/>
      <c r="P144" s="183">
        <f>O144*H144</f>
        <v>0</v>
      </c>
      <c r="Q144" s="183">
        <v>0</v>
      </c>
      <c r="R144" s="183">
        <f>Q144*H144</f>
        <v>0</v>
      </c>
      <c r="S144" s="183">
        <v>0</v>
      </c>
      <c r="T144" s="184">
        <f>S144*H144</f>
        <v>0</v>
      </c>
      <c r="AR144" s="185" t="s">
        <v>121</v>
      </c>
      <c r="AT144" s="185" t="s">
        <v>117</v>
      </c>
      <c r="AU144" s="185" t="s">
        <v>82</v>
      </c>
      <c r="AY144" s="14" t="s">
        <v>114</v>
      </c>
      <c r="BE144" s="186">
        <f>IF(N144="základná",J144,0)</f>
        <v>0</v>
      </c>
      <c r="BF144" s="186">
        <f>IF(N144="znížená",J144,0)</f>
        <v>0</v>
      </c>
      <c r="BG144" s="186">
        <f>IF(N144="zákl. prenesená",J144,0)</f>
        <v>0</v>
      </c>
      <c r="BH144" s="186">
        <f>IF(N144="zníž. prenesená",J144,0)</f>
        <v>0</v>
      </c>
      <c r="BI144" s="186">
        <f>IF(N144="nulová",J144,0)</f>
        <v>0</v>
      </c>
      <c r="BJ144" s="14" t="s">
        <v>82</v>
      </c>
      <c r="BK144" s="187">
        <f>ROUND(I144*H144,3)</f>
        <v>0</v>
      </c>
      <c r="BL144" s="14" t="s">
        <v>121</v>
      </c>
      <c r="BM144" s="185" t="s">
        <v>194</v>
      </c>
    </row>
    <row r="145" s="1" customFormat="1" ht="16.5" customHeight="1">
      <c r="B145" s="174"/>
      <c r="C145" s="175" t="s">
        <v>195</v>
      </c>
      <c r="D145" s="175" t="s">
        <v>117</v>
      </c>
      <c r="E145" s="176" t="s">
        <v>196</v>
      </c>
      <c r="F145" s="177" t="s">
        <v>197</v>
      </c>
      <c r="G145" s="178" t="s">
        <v>120</v>
      </c>
      <c r="H145" s="179">
        <v>13</v>
      </c>
      <c r="I145" s="180"/>
      <c r="J145" s="179">
        <f>ROUND(I145*H145,3)</f>
        <v>0</v>
      </c>
      <c r="K145" s="177" t="s">
        <v>1</v>
      </c>
      <c r="L145" s="33"/>
      <c r="M145" s="181" t="s">
        <v>1</v>
      </c>
      <c r="N145" s="182" t="s">
        <v>39</v>
      </c>
      <c r="O145" s="69"/>
      <c r="P145" s="183">
        <f>O145*H145</f>
        <v>0</v>
      </c>
      <c r="Q145" s="183">
        <v>0</v>
      </c>
      <c r="R145" s="183">
        <f>Q145*H145</f>
        <v>0</v>
      </c>
      <c r="S145" s="183">
        <v>0</v>
      </c>
      <c r="T145" s="184">
        <f>S145*H145</f>
        <v>0</v>
      </c>
      <c r="AR145" s="185" t="s">
        <v>121</v>
      </c>
      <c r="AT145" s="185" t="s">
        <v>117</v>
      </c>
      <c r="AU145" s="185" t="s">
        <v>82</v>
      </c>
      <c r="AY145" s="14" t="s">
        <v>114</v>
      </c>
      <c r="BE145" s="186">
        <f>IF(N145="základná",J145,0)</f>
        <v>0</v>
      </c>
      <c r="BF145" s="186">
        <f>IF(N145="znížená",J145,0)</f>
        <v>0</v>
      </c>
      <c r="BG145" s="186">
        <f>IF(N145="zákl. prenesená",J145,0)</f>
        <v>0</v>
      </c>
      <c r="BH145" s="186">
        <f>IF(N145="zníž. prenesená",J145,0)</f>
        <v>0</v>
      </c>
      <c r="BI145" s="186">
        <f>IF(N145="nulová",J145,0)</f>
        <v>0</v>
      </c>
      <c r="BJ145" s="14" t="s">
        <v>82</v>
      </c>
      <c r="BK145" s="187">
        <f>ROUND(I145*H145,3)</f>
        <v>0</v>
      </c>
      <c r="BL145" s="14" t="s">
        <v>121</v>
      </c>
      <c r="BM145" s="185" t="s">
        <v>198</v>
      </c>
    </row>
    <row r="146" s="1" customFormat="1" ht="36" customHeight="1">
      <c r="B146" s="174"/>
      <c r="C146" s="175" t="s">
        <v>199</v>
      </c>
      <c r="D146" s="175" t="s">
        <v>117</v>
      </c>
      <c r="E146" s="176" t="s">
        <v>200</v>
      </c>
      <c r="F146" s="177" t="s">
        <v>201</v>
      </c>
      <c r="G146" s="178" t="s">
        <v>169</v>
      </c>
      <c r="H146" s="179">
        <v>30</v>
      </c>
      <c r="I146" s="180"/>
      <c r="J146" s="179">
        <f>ROUND(I146*H146,3)</f>
        <v>0</v>
      </c>
      <c r="K146" s="177" t="s">
        <v>1</v>
      </c>
      <c r="L146" s="33"/>
      <c r="M146" s="181" t="s">
        <v>1</v>
      </c>
      <c r="N146" s="182" t="s">
        <v>39</v>
      </c>
      <c r="O146" s="69"/>
      <c r="P146" s="183">
        <f>O146*H146</f>
        <v>0</v>
      </c>
      <c r="Q146" s="183">
        <v>0</v>
      </c>
      <c r="R146" s="183">
        <f>Q146*H146</f>
        <v>0</v>
      </c>
      <c r="S146" s="183">
        <v>0</v>
      </c>
      <c r="T146" s="184">
        <f>S146*H146</f>
        <v>0</v>
      </c>
      <c r="AR146" s="185" t="s">
        <v>121</v>
      </c>
      <c r="AT146" s="185" t="s">
        <v>117</v>
      </c>
      <c r="AU146" s="185" t="s">
        <v>82</v>
      </c>
      <c r="AY146" s="14" t="s">
        <v>114</v>
      </c>
      <c r="BE146" s="186">
        <f>IF(N146="základná",J146,0)</f>
        <v>0</v>
      </c>
      <c r="BF146" s="186">
        <f>IF(N146="znížená",J146,0)</f>
        <v>0</v>
      </c>
      <c r="BG146" s="186">
        <f>IF(N146="zákl. prenesená",J146,0)</f>
        <v>0</v>
      </c>
      <c r="BH146" s="186">
        <f>IF(N146="zníž. prenesená",J146,0)</f>
        <v>0</v>
      </c>
      <c r="BI146" s="186">
        <f>IF(N146="nulová",J146,0)</f>
        <v>0</v>
      </c>
      <c r="BJ146" s="14" t="s">
        <v>82</v>
      </c>
      <c r="BK146" s="187">
        <f>ROUND(I146*H146,3)</f>
        <v>0</v>
      </c>
      <c r="BL146" s="14" t="s">
        <v>121</v>
      </c>
      <c r="BM146" s="185" t="s">
        <v>202</v>
      </c>
    </row>
    <row r="147" s="1" customFormat="1" ht="36" customHeight="1">
      <c r="B147" s="174"/>
      <c r="C147" s="175" t="s">
        <v>203</v>
      </c>
      <c r="D147" s="175" t="s">
        <v>117</v>
      </c>
      <c r="E147" s="176" t="s">
        <v>204</v>
      </c>
      <c r="F147" s="177" t="s">
        <v>205</v>
      </c>
      <c r="G147" s="178" t="s">
        <v>169</v>
      </c>
      <c r="H147" s="179">
        <v>150</v>
      </c>
      <c r="I147" s="180"/>
      <c r="J147" s="179">
        <f>ROUND(I147*H147,3)</f>
        <v>0</v>
      </c>
      <c r="K147" s="177" t="s">
        <v>1</v>
      </c>
      <c r="L147" s="33"/>
      <c r="M147" s="181" t="s">
        <v>1</v>
      </c>
      <c r="N147" s="182" t="s">
        <v>39</v>
      </c>
      <c r="O147" s="69"/>
      <c r="P147" s="183">
        <f>O147*H147</f>
        <v>0</v>
      </c>
      <c r="Q147" s="183">
        <v>0</v>
      </c>
      <c r="R147" s="183">
        <f>Q147*H147</f>
        <v>0</v>
      </c>
      <c r="S147" s="183">
        <v>0</v>
      </c>
      <c r="T147" s="184">
        <f>S147*H147</f>
        <v>0</v>
      </c>
      <c r="AR147" s="185" t="s">
        <v>121</v>
      </c>
      <c r="AT147" s="185" t="s">
        <v>117</v>
      </c>
      <c r="AU147" s="185" t="s">
        <v>82</v>
      </c>
      <c r="AY147" s="14" t="s">
        <v>114</v>
      </c>
      <c r="BE147" s="186">
        <f>IF(N147="základná",J147,0)</f>
        <v>0</v>
      </c>
      <c r="BF147" s="186">
        <f>IF(N147="znížená",J147,0)</f>
        <v>0</v>
      </c>
      <c r="BG147" s="186">
        <f>IF(N147="zákl. prenesená",J147,0)</f>
        <v>0</v>
      </c>
      <c r="BH147" s="186">
        <f>IF(N147="zníž. prenesená",J147,0)</f>
        <v>0</v>
      </c>
      <c r="BI147" s="186">
        <f>IF(N147="nulová",J147,0)</f>
        <v>0</v>
      </c>
      <c r="BJ147" s="14" t="s">
        <v>82</v>
      </c>
      <c r="BK147" s="187">
        <f>ROUND(I147*H147,3)</f>
        <v>0</v>
      </c>
      <c r="BL147" s="14" t="s">
        <v>121</v>
      </c>
      <c r="BM147" s="185" t="s">
        <v>206</v>
      </c>
    </row>
    <row r="148" s="1" customFormat="1" ht="24" customHeight="1">
      <c r="B148" s="174"/>
      <c r="C148" s="175" t="s">
        <v>207</v>
      </c>
      <c r="D148" s="175" t="s">
        <v>117</v>
      </c>
      <c r="E148" s="176" t="s">
        <v>208</v>
      </c>
      <c r="F148" s="177" t="s">
        <v>209</v>
      </c>
      <c r="G148" s="178" t="s">
        <v>169</v>
      </c>
      <c r="H148" s="179">
        <v>280</v>
      </c>
      <c r="I148" s="180"/>
      <c r="J148" s="179">
        <f>ROUND(I148*H148,3)</f>
        <v>0</v>
      </c>
      <c r="K148" s="177" t="s">
        <v>1</v>
      </c>
      <c r="L148" s="33"/>
      <c r="M148" s="181" t="s">
        <v>1</v>
      </c>
      <c r="N148" s="182" t="s">
        <v>39</v>
      </c>
      <c r="O148" s="69"/>
      <c r="P148" s="183">
        <f>O148*H148</f>
        <v>0</v>
      </c>
      <c r="Q148" s="183">
        <v>0</v>
      </c>
      <c r="R148" s="183">
        <f>Q148*H148</f>
        <v>0</v>
      </c>
      <c r="S148" s="183">
        <v>0</v>
      </c>
      <c r="T148" s="184">
        <f>S148*H148</f>
        <v>0</v>
      </c>
      <c r="AR148" s="185" t="s">
        <v>121</v>
      </c>
      <c r="AT148" s="185" t="s">
        <v>117</v>
      </c>
      <c r="AU148" s="185" t="s">
        <v>82</v>
      </c>
      <c r="AY148" s="14" t="s">
        <v>114</v>
      </c>
      <c r="BE148" s="186">
        <f>IF(N148="základná",J148,0)</f>
        <v>0</v>
      </c>
      <c r="BF148" s="186">
        <f>IF(N148="znížená",J148,0)</f>
        <v>0</v>
      </c>
      <c r="BG148" s="186">
        <f>IF(N148="zákl. prenesená",J148,0)</f>
        <v>0</v>
      </c>
      <c r="BH148" s="186">
        <f>IF(N148="zníž. prenesená",J148,0)</f>
        <v>0</v>
      </c>
      <c r="BI148" s="186">
        <f>IF(N148="nulová",J148,0)</f>
        <v>0</v>
      </c>
      <c r="BJ148" s="14" t="s">
        <v>82</v>
      </c>
      <c r="BK148" s="187">
        <f>ROUND(I148*H148,3)</f>
        <v>0</v>
      </c>
      <c r="BL148" s="14" t="s">
        <v>121</v>
      </c>
      <c r="BM148" s="185" t="s">
        <v>210</v>
      </c>
    </row>
    <row r="149" s="1" customFormat="1" ht="48" customHeight="1">
      <c r="B149" s="174"/>
      <c r="C149" s="175" t="s">
        <v>211</v>
      </c>
      <c r="D149" s="175" t="s">
        <v>117</v>
      </c>
      <c r="E149" s="176" t="s">
        <v>212</v>
      </c>
      <c r="F149" s="177" t="s">
        <v>213</v>
      </c>
      <c r="G149" s="178" t="s">
        <v>169</v>
      </c>
      <c r="H149" s="179">
        <v>40</v>
      </c>
      <c r="I149" s="180"/>
      <c r="J149" s="179">
        <f>ROUND(I149*H149,3)</f>
        <v>0</v>
      </c>
      <c r="K149" s="177" t="s">
        <v>1</v>
      </c>
      <c r="L149" s="33"/>
      <c r="M149" s="181" t="s">
        <v>1</v>
      </c>
      <c r="N149" s="182" t="s">
        <v>39</v>
      </c>
      <c r="O149" s="69"/>
      <c r="P149" s="183">
        <f>O149*H149</f>
        <v>0</v>
      </c>
      <c r="Q149" s="183">
        <v>0</v>
      </c>
      <c r="R149" s="183">
        <f>Q149*H149</f>
        <v>0</v>
      </c>
      <c r="S149" s="183">
        <v>0</v>
      </c>
      <c r="T149" s="184">
        <f>S149*H149</f>
        <v>0</v>
      </c>
      <c r="AR149" s="185" t="s">
        <v>121</v>
      </c>
      <c r="AT149" s="185" t="s">
        <v>117</v>
      </c>
      <c r="AU149" s="185" t="s">
        <v>82</v>
      </c>
      <c r="AY149" s="14" t="s">
        <v>114</v>
      </c>
      <c r="BE149" s="186">
        <f>IF(N149="základná",J149,0)</f>
        <v>0</v>
      </c>
      <c r="BF149" s="186">
        <f>IF(N149="znížená",J149,0)</f>
        <v>0</v>
      </c>
      <c r="BG149" s="186">
        <f>IF(N149="zákl. prenesená",J149,0)</f>
        <v>0</v>
      </c>
      <c r="BH149" s="186">
        <f>IF(N149="zníž. prenesená",J149,0)</f>
        <v>0</v>
      </c>
      <c r="BI149" s="186">
        <f>IF(N149="nulová",J149,0)</f>
        <v>0</v>
      </c>
      <c r="BJ149" s="14" t="s">
        <v>82</v>
      </c>
      <c r="BK149" s="187">
        <f>ROUND(I149*H149,3)</f>
        <v>0</v>
      </c>
      <c r="BL149" s="14" t="s">
        <v>121</v>
      </c>
      <c r="BM149" s="185" t="s">
        <v>214</v>
      </c>
    </row>
    <row r="150" s="1" customFormat="1" ht="16.5" customHeight="1">
      <c r="B150" s="174"/>
      <c r="C150" s="175" t="s">
        <v>215</v>
      </c>
      <c r="D150" s="175" t="s">
        <v>117</v>
      </c>
      <c r="E150" s="176" t="s">
        <v>216</v>
      </c>
      <c r="F150" s="177" t="s">
        <v>217</v>
      </c>
      <c r="G150" s="178" t="s">
        <v>169</v>
      </c>
      <c r="H150" s="179">
        <v>520</v>
      </c>
      <c r="I150" s="180"/>
      <c r="J150" s="179">
        <f>ROUND(I150*H150,3)</f>
        <v>0</v>
      </c>
      <c r="K150" s="177" t="s">
        <v>1</v>
      </c>
      <c r="L150" s="33"/>
      <c r="M150" s="181" t="s">
        <v>1</v>
      </c>
      <c r="N150" s="182" t="s">
        <v>39</v>
      </c>
      <c r="O150" s="69"/>
      <c r="P150" s="183">
        <f>O150*H150</f>
        <v>0</v>
      </c>
      <c r="Q150" s="183">
        <v>0</v>
      </c>
      <c r="R150" s="183">
        <f>Q150*H150</f>
        <v>0</v>
      </c>
      <c r="S150" s="183">
        <v>0</v>
      </c>
      <c r="T150" s="184">
        <f>S150*H150</f>
        <v>0</v>
      </c>
      <c r="AR150" s="185" t="s">
        <v>121</v>
      </c>
      <c r="AT150" s="185" t="s">
        <v>117</v>
      </c>
      <c r="AU150" s="185" t="s">
        <v>82</v>
      </c>
      <c r="AY150" s="14" t="s">
        <v>114</v>
      </c>
      <c r="BE150" s="186">
        <f>IF(N150="základná",J150,0)</f>
        <v>0</v>
      </c>
      <c r="BF150" s="186">
        <f>IF(N150="znížená",J150,0)</f>
        <v>0</v>
      </c>
      <c r="BG150" s="186">
        <f>IF(N150="zákl. prenesená",J150,0)</f>
        <v>0</v>
      </c>
      <c r="BH150" s="186">
        <f>IF(N150="zníž. prenesená",J150,0)</f>
        <v>0</v>
      </c>
      <c r="BI150" s="186">
        <f>IF(N150="nulová",J150,0)</f>
        <v>0</v>
      </c>
      <c r="BJ150" s="14" t="s">
        <v>82</v>
      </c>
      <c r="BK150" s="187">
        <f>ROUND(I150*H150,3)</f>
        <v>0</v>
      </c>
      <c r="BL150" s="14" t="s">
        <v>121</v>
      </c>
      <c r="BM150" s="185" t="s">
        <v>218</v>
      </c>
    </row>
    <row r="151" s="1" customFormat="1" ht="24" customHeight="1">
      <c r="B151" s="174"/>
      <c r="C151" s="175" t="s">
        <v>219</v>
      </c>
      <c r="D151" s="175" t="s">
        <v>117</v>
      </c>
      <c r="E151" s="176" t="s">
        <v>220</v>
      </c>
      <c r="F151" s="177" t="s">
        <v>221</v>
      </c>
      <c r="G151" s="178" t="s">
        <v>120</v>
      </c>
      <c r="H151" s="179">
        <v>20</v>
      </c>
      <c r="I151" s="180"/>
      <c r="J151" s="179">
        <f>ROUND(I151*H151,3)</f>
        <v>0</v>
      </c>
      <c r="K151" s="177" t="s">
        <v>1</v>
      </c>
      <c r="L151" s="33"/>
      <c r="M151" s="181" t="s">
        <v>1</v>
      </c>
      <c r="N151" s="182" t="s">
        <v>39</v>
      </c>
      <c r="O151" s="69"/>
      <c r="P151" s="183">
        <f>O151*H151</f>
        <v>0</v>
      </c>
      <c r="Q151" s="183">
        <v>0</v>
      </c>
      <c r="R151" s="183">
        <f>Q151*H151</f>
        <v>0</v>
      </c>
      <c r="S151" s="183">
        <v>0</v>
      </c>
      <c r="T151" s="184">
        <f>S151*H151</f>
        <v>0</v>
      </c>
      <c r="AR151" s="185" t="s">
        <v>121</v>
      </c>
      <c r="AT151" s="185" t="s">
        <v>117</v>
      </c>
      <c r="AU151" s="185" t="s">
        <v>82</v>
      </c>
      <c r="AY151" s="14" t="s">
        <v>114</v>
      </c>
      <c r="BE151" s="186">
        <f>IF(N151="základná",J151,0)</f>
        <v>0</v>
      </c>
      <c r="BF151" s="186">
        <f>IF(N151="znížená",J151,0)</f>
        <v>0</v>
      </c>
      <c r="BG151" s="186">
        <f>IF(N151="zákl. prenesená",J151,0)</f>
        <v>0</v>
      </c>
      <c r="BH151" s="186">
        <f>IF(N151="zníž. prenesená",J151,0)</f>
        <v>0</v>
      </c>
      <c r="BI151" s="186">
        <f>IF(N151="nulová",J151,0)</f>
        <v>0</v>
      </c>
      <c r="BJ151" s="14" t="s">
        <v>82</v>
      </c>
      <c r="BK151" s="187">
        <f>ROUND(I151*H151,3)</f>
        <v>0</v>
      </c>
      <c r="BL151" s="14" t="s">
        <v>121</v>
      </c>
      <c r="BM151" s="185" t="s">
        <v>222</v>
      </c>
    </row>
    <row r="152" s="1" customFormat="1" ht="16.5" customHeight="1">
      <c r="B152" s="174"/>
      <c r="C152" s="175" t="s">
        <v>165</v>
      </c>
      <c r="D152" s="175" t="s">
        <v>117</v>
      </c>
      <c r="E152" s="176" t="s">
        <v>223</v>
      </c>
      <c r="F152" s="177" t="s">
        <v>224</v>
      </c>
      <c r="G152" s="178" t="s">
        <v>120</v>
      </c>
      <c r="H152" s="179">
        <v>40</v>
      </c>
      <c r="I152" s="180"/>
      <c r="J152" s="179">
        <f>ROUND(I152*H152,3)</f>
        <v>0</v>
      </c>
      <c r="K152" s="177" t="s">
        <v>1</v>
      </c>
      <c r="L152" s="33"/>
      <c r="M152" s="181" t="s">
        <v>1</v>
      </c>
      <c r="N152" s="182" t="s">
        <v>39</v>
      </c>
      <c r="O152" s="69"/>
      <c r="P152" s="183">
        <f>O152*H152</f>
        <v>0</v>
      </c>
      <c r="Q152" s="183">
        <v>0</v>
      </c>
      <c r="R152" s="183">
        <f>Q152*H152</f>
        <v>0</v>
      </c>
      <c r="S152" s="183">
        <v>0</v>
      </c>
      <c r="T152" s="184">
        <f>S152*H152</f>
        <v>0</v>
      </c>
      <c r="AR152" s="185" t="s">
        <v>121</v>
      </c>
      <c r="AT152" s="185" t="s">
        <v>117</v>
      </c>
      <c r="AU152" s="185" t="s">
        <v>82</v>
      </c>
      <c r="AY152" s="14" t="s">
        <v>114</v>
      </c>
      <c r="BE152" s="186">
        <f>IF(N152="základná",J152,0)</f>
        <v>0</v>
      </c>
      <c r="BF152" s="186">
        <f>IF(N152="znížená",J152,0)</f>
        <v>0</v>
      </c>
      <c r="BG152" s="186">
        <f>IF(N152="zákl. prenesená",J152,0)</f>
        <v>0</v>
      </c>
      <c r="BH152" s="186">
        <f>IF(N152="zníž. prenesená",J152,0)</f>
        <v>0</v>
      </c>
      <c r="BI152" s="186">
        <f>IF(N152="nulová",J152,0)</f>
        <v>0</v>
      </c>
      <c r="BJ152" s="14" t="s">
        <v>82</v>
      </c>
      <c r="BK152" s="187">
        <f>ROUND(I152*H152,3)</f>
        <v>0</v>
      </c>
      <c r="BL152" s="14" t="s">
        <v>121</v>
      </c>
      <c r="BM152" s="185" t="s">
        <v>121</v>
      </c>
    </row>
    <row r="153" s="1" customFormat="1" ht="24" customHeight="1">
      <c r="B153" s="174"/>
      <c r="C153" s="175" t="s">
        <v>225</v>
      </c>
      <c r="D153" s="175" t="s">
        <v>117</v>
      </c>
      <c r="E153" s="176" t="s">
        <v>226</v>
      </c>
      <c r="F153" s="177" t="s">
        <v>227</v>
      </c>
      <c r="G153" s="178" t="s">
        <v>120</v>
      </c>
      <c r="H153" s="179">
        <v>17</v>
      </c>
      <c r="I153" s="180"/>
      <c r="J153" s="179">
        <f>ROUND(I153*H153,3)</f>
        <v>0</v>
      </c>
      <c r="K153" s="177" t="s">
        <v>1</v>
      </c>
      <c r="L153" s="33"/>
      <c r="M153" s="181" t="s">
        <v>1</v>
      </c>
      <c r="N153" s="182" t="s">
        <v>39</v>
      </c>
      <c r="O153" s="69"/>
      <c r="P153" s="183">
        <f>O153*H153</f>
        <v>0</v>
      </c>
      <c r="Q153" s="183">
        <v>0</v>
      </c>
      <c r="R153" s="183">
        <f>Q153*H153</f>
        <v>0</v>
      </c>
      <c r="S153" s="183">
        <v>0</v>
      </c>
      <c r="T153" s="184">
        <f>S153*H153</f>
        <v>0</v>
      </c>
      <c r="AR153" s="185" t="s">
        <v>121</v>
      </c>
      <c r="AT153" s="185" t="s">
        <v>117</v>
      </c>
      <c r="AU153" s="185" t="s">
        <v>82</v>
      </c>
      <c r="AY153" s="14" t="s">
        <v>114</v>
      </c>
      <c r="BE153" s="186">
        <f>IF(N153="základná",J153,0)</f>
        <v>0</v>
      </c>
      <c r="BF153" s="186">
        <f>IF(N153="znížená",J153,0)</f>
        <v>0</v>
      </c>
      <c r="BG153" s="186">
        <f>IF(N153="zákl. prenesená",J153,0)</f>
        <v>0</v>
      </c>
      <c r="BH153" s="186">
        <f>IF(N153="zníž. prenesená",J153,0)</f>
        <v>0</v>
      </c>
      <c r="BI153" s="186">
        <f>IF(N153="nulová",J153,0)</f>
        <v>0</v>
      </c>
      <c r="BJ153" s="14" t="s">
        <v>82</v>
      </c>
      <c r="BK153" s="187">
        <f>ROUND(I153*H153,3)</f>
        <v>0</v>
      </c>
      <c r="BL153" s="14" t="s">
        <v>121</v>
      </c>
      <c r="BM153" s="185" t="s">
        <v>228</v>
      </c>
    </row>
    <row r="154" s="1" customFormat="1" ht="16.5" customHeight="1">
      <c r="B154" s="174"/>
      <c r="C154" s="175" t="s">
        <v>229</v>
      </c>
      <c r="D154" s="175" t="s">
        <v>117</v>
      </c>
      <c r="E154" s="176" t="s">
        <v>230</v>
      </c>
      <c r="F154" s="177" t="s">
        <v>231</v>
      </c>
      <c r="G154" s="178" t="s">
        <v>120</v>
      </c>
      <c r="H154" s="179">
        <v>3</v>
      </c>
      <c r="I154" s="180"/>
      <c r="J154" s="179">
        <f>ROUND(I154*H154,3)</f>
        <v>0</v>
      </c>
      <c r="K154" s="177" t="s">
        <v>1</v>
      </c>
      <c r="L154" s="33"/>
      <c r="M154" s="181" t="s">
        <v>1</v>
      </c>
      <c r="N154" s="182" t="s">
        <v>39</v>
      </c>
      <c r="O154" s="69"/>
      <c r="P154" s="183">
        <f>O154*H154</f>
        <v>0</v>
      </c>
      <c r="Q154" s="183">
        <v>0</v>
      </c>
      <c r="R154" s="183">
        <f>Q154*H154</f>
        <v>0</v>
      </c>
      <c r="S154" s="183">
        <v>0</v>
      </c>
      <c r="T154" s="184">
        <f>S154*H154</f>
        <v>0</v>
      </c>
      <c r="AR154" s="185" t="s">
        <v>121</v>
      </c>
      <c r="AT154" s="185" t="s">
        <v>117</v>
      </c>
      <c r="AU154" s="185" t="s">
        <v>82</v>
      </c>
      <c r="AY154" s="14" t="s">
        <v>114</v>
      </c>
      <c r="BE154" s="186">
        <f>IF(N154="základná",J154,0)</f>
        <v>0</v>
      </c>
      <c r="BF154" s="186">
        <f>IF(N154="znížená",J154,0)</f>
        <v>0</v>
      </c>
      <c r="BG154" s="186">
        <f>IF(N154="zákl. prenesená",J154,0)</f>
        <v>0</v>
      </c>
      <c r="BH154" s="186">
        <f>IF(N154="zníž. prenesená",J154,0)</f>
        <v>0</v>
      </c>
      <c r="BI154" s="186">
        <f>IF(N154="nulová",J154,0)</f>
        <v>0</v>
      </c>
      <c r="BJ154" s="14" t="s">
        <v>82</v>
      </c>
      <c r="BK154" s="187">
        <f>ROUND(I154*H154,3)</f>
        <v>0</v>
      </c>
      <c r="BL154" s="14" t="s">
        <v>121</v>
      </c>
      <c r="BM154" s="185" t="s">
        <v>232</v>
      </c>
    </row>
    <row r="155" s="1" customFormat="1" ht="24" customHeight="1">
      <c r="B155" s="174"/>
      <c r="C155" s="175" t="s">
        <v>233</v>
      </c>
      <c r="D155" s="175" t="s">
        <v>117</v>
      </c>
      <c r="E155" s="176" t="s">
        <v>234</v>
      </c>
      <c r="F155" s="177" t="s">
        <v>235</v>
      </c>
      <c r="G155" s="178" t="s">
        <v>169</v>
      </c>
      <c r="H155" s="179">
        <v>17</v>
      </c>
      <c r="I155" s="180"/>
      <c r="J155" s="179">
        <f>ROUND(I155*H155,3)</f>
        <v>0</v>
      </c>
      <c r="K155" s="177" t="s">
        <v>1</v>
      </c>
      <c r="L155" s="33"/>
      <c r="M155" s="181" t="s">
        <v>1</v>
      </c>
      <c r="N155" s="182" t="s">
        <v>39</v>
      </c>
      <c r="O155" s="69"/>
      <c r="P155" s="183">
        <f>O155*H155</f>
        <v>0</v>
      </c>
      <c r="Q155" s="183">
        <v>0</v>
      </c>
      <c r="R155" s="183">
        <f>Q155*H155</f>
        <v>0</v>
      </c>
      <c r="S155" s="183">
        <v>0</v>
      </c>
      <c r="T155" s="184">
        <f>S155*H155</f>
        <v>0</v>
      </c>
      <c r="AR155" s="185" t="s">
        <v>121</v>
      </c>
      <c r="AT155" s="185" t="s">
        <v>117</v>
      </c>
      <c r="AU155" s="185" t="s">
        <v>82</v>
      </c>
      <c r="AY155" s="14" t="s">
        <v>114</v>
      </c>
      <c r="BE155" s="186">
        <f>IF(N155="základná",J155,0)</f>
        <v>0</v>
      </c>
      <c r="BF155" s="186">
        <f>IF(N155="znížená",J155,0)</f>
        <v>0</v>
      </c>
      <c r="BG155" s="186">
        <f>IF(N155="zákl. prenesená",J155,0)</f>
        <v>0</v>
      </c>
      <c r="BH155" s="186">
        <f>IF(N155="zníž. prenesená",J155,0)</f>
        <v>0</v>
      </c>
      <c r="BI155" s="186">
        <f>IF(N155="nulová",J155,0)</f>
        <v>0</v>
      </c>
      <c r="BJ155" s="14" t="s">
        <v>82</v>
      </c>
      <c r="BK155" s="187">
        <f>ROUND(I155*H155,3)</f>
        <v>0</v>
      </c>
      <c r="BL155" s="14" t="s">
        <v>121</v>
      </c>
      <c r="BM155" s="185" t="s">
        <v>236</v>
      </c>
    </row>
    <row r="156" s="1" customFormat="1" ht="16.5" customHeight="1">
      <c r="B156" s="174"/>
      <c r="C156" s="175" t="s">
        <v>170</v>
      </c>
      <c r="D156" s="175" t="s">
        <v>117</v>
      </c>
      <c r="E156" s="176" t="s">
        <v>237</v>
      </c>
      <c r="F156" s="177" t="s">
        <v>238</v>
      </c>
      <c r="G156" s="178" t="s">
        <v>169</v>
      </c>
      <c r="H156" s="179">
        <v>40</v>
      </c>
      <c r="I156" s="180"/>
      <c r="J156" s="179">
        <f>ROUND(I156*H156,3)</f>
        <v>0</v>
      </c>
      <c r="K156" s="177" t="s">
        <v>1</v>
      </c>
      <c r="L156" s="33"/>
      <c r="M156" s="181" t="s">
        <v>1</v>
      </c>
      <c r="N156" s="182" t="s">
        <v>39</v>
      </c>
      <c r="O156" s="69"/>
      <c r="P156" s="183">
        <f>O156*H156</f>
        <v>0</v>
      </c>
      <c r="Q156" s="183">
        <v>0</v>
      </c>
      <c r="R156" s="183">
        <f>Q156*H156</f>
        <v>0</v>
      </c>
      <c r="S156" s="183">
        <v>0</v>
      </c>
      <c r="T156" s="184">
        <f>S156*H156</f>
        <v>0</v>
      </c>
      <c r="AR156" s="185" t="s">
        <v>121</v>
      </c>
      <c r="AT156" s="185" t="s">
        <v>117</v>
      </c>
      <c r="AU156" s="185" t="s">
        <v>82</v>
      </c>
      <c r="AY156" s="14" t="s">
        <v>114</v>
      </c>
      <c r="BE156" s="186">
        <f>IF(N156="základná",J156,0)</f>
        <v>0</v>
      </c>
      <c r="BF156" s="186">
        <f>IF(N156="znížená",J156,0)</f>
        <v>0</v>
      </c>
      <c r="BG156" s="186">
        <f>IF(N156="zákl. prenesená",J156,0)</f>
        <v>0</v>
      </c>
      <c r="BH156" s="186">
        <f>IF(N156="zníž. prenesená",J156,0)</f>
        <v>0</v>
      </c>
      <c r="BI156" s="186">
        <f>IF(N156="nulová",J156,0)</f>
        <v>0</v>
      </c>
      <c r="BJ156" s="14" t="s">
        <v>82</v>
      </c>
      <c r="BK156" s="187">
        <f>ROUND(I156*H156,3)</f>
        <v>0</v>
      </c>
      <c r="BL156" s="14" t="s">
        <v>121</v>
      </c>
      <c r="BM156" s="185" t="s">
        <v>239</v>
      </c>
    </row>
    <row r="157" s="1" customFormat="1" ht="16.5" customHeight="1">
      <c r="B157" s="174"/>
      <c r="C157" s="175" t="s">
        <v>240</v>
      </c>
      <c r="D157" s="175" t="s">
        <v>117</v>
      </c>
      <c r="E157" s="176" t="s">
        <v>241</v>
      </c>
      <c r="F157" s="177" t="s">
        <v>242</v>
      </c>
      <c r="G157" s="178" t="s">
        <v>169</v>
      </c>
      <c r="H157" s="179">
        <v>140</v>
      </c>
      <c r="I157" s="180"/>
      <c r="J157" s="179">
        <f>ROUND(I157*H157,3)</f>
        <v>0</v>
      </c>
      <c r="K157" s="177" t="s">
        <v>1</v>
      </c>
      <c r="L157" s="33"/>
      <c r="M157" s="181" t="s">
        <v>1</v>
      </c>
      <c r="N157" s="182" t="s">
        <v>39</v>
      </c>
      <c r="O157" s="69"/>
      <c r="P157" s="183">
        <f>O157*H157</f>
        <v>0</v>
      </c>
      <c r="Q157" s="183">
        <v>0</v>
      </c>
      <c r="R157" s="183">
        <f>Q157*H157</f>
        <v>0</v>
      </c>
      <c r="S157" s="183">
        <v>0</v>
      </c>
      <c r="T157" s="184">
        <f>S157*H157</f>
        <v>0</v>
      </c>
      <c r="AR157" s="185" t="s">
        <v>121</v>
      </c>
      <c r="AT157" s="185" t="s">
        <v>117</v>
      </c>
      <c r="AU157" s="185" t="s">
        <v>82</v>
      </c>
      <c r="AY157" s="14" t="s">
        <v>114</v>
      </c>
      <c r="BE157" s="186">
        <f>IF(N157="základná",J157,0)</f>
        <v>0</v>
      </c>
      <c r="BF157" s="186">
        <f>IF(N157="znížená",J157,0)</f>
        <v>0</v>
      </c>
      <c r="BG157" s="186">
        <f>IF(N157="zákl. prenesená",J157,0)</f>
        <v>0</v>
      </c>
      <c r="BH157" s="186">
        <f>IF(N157="zníž. prenesená",J157,0)</f>
        <v>0</v>
      </c>
      <c r="BI157" s="186">
        <f>IF(N157="nulová",J157,0)</f>
        <v>0</v>
      </c>
      <c r="BJ157" s="14" t="s">
        <v>82</v>
      </c>
      <c r="BK157" s="187">
        <f>ROUND(I157*H157,3)</f>
        <v>0</v>
      </c>
      <c r="BL157" s="14" t="s">
        <v>121</v>
      </c>
      <c r="BM157" s="185" t="s">
        <v>243</v>
      </c>
    </row>
    <row r="158" s="1" customFormat="1" ht="16.5" customHeight="1">
      <c r="B158" s="174"/>
      <c r="C158" s="175" t="s">
        <v>173</v>
      </c>
      <c r="D158" s="175" t="s">
        <v>117</v>
      </c>
      <c r="E158" s="176" t="s">
        <v>244</v>
      </c>
      <c r="F158" s="177" t="s">
        <v>245</v>
      </c>
      <c r="G158" s="178" t="s">
        <v>169</v>
      </c>
      <c r="H158" s="179">
        <v>140</v>
      </c>
      <c r="I158" s="180"/>
      <c r="J158" s="179">
        <f>ROUND(I158*H158,3)</f>
        <v>0</v>
      </c>
      <c r="K158" s="177" t="s">
        <v>1</v>
      </c>
      <c r="L158" s="33"/>
      <c r="M158" s="181" t="s">
        <v>1</v>
      </c>
      <c r="N158" s="182" t="s">
        <v>39</v>
      </c>
      <c r="O158" s="69"/>
      <c r="P158" s="183">
        <f>O158*H158</f>
        <v>0</v>
      </c>
      <c r="Q158" s="183">
        <v>0</v>
      </c>
      <c r="R158" s="183">
        <f>Q158*H158</f>
        <v>0</v>
      </c>
      <c r="S158" s="183">
        <v>0</v>
      </c>
      <c r="T158" s="184">
        <f>S158*H158</f>
        <v>0</v>
      </c>
      <c r="AR158" s="185" t="s">
        <v>121</v>
      </c>
      <c r="AT158" s="185" t="s">
        <v>117</v>
      </c>
      <c r="AU158" s="185" t="s">
        <v>82</v>
      </c>
      <c r="AY158" s="14" t="s">
        <v>114</v>
      </c>
      <c r="BE158" s="186">
        <f>IF(N158="základná",J158,0)</f>
        <v>0</v>
      </c>
      <c r="BF158" s="186">
        <f>IF(N158="znížená",J158,0)</f>
        <v>0</v>
      </c>
      <c r="BG158" s="186">
        <f>IF(N158="zákl. prenesená",J158,0)</f>
        <v>0</v>
      </c>
      <c r="BH158" s="186">
        <f>IF(N158="zníž. prenesená",J158,0)</f>
        <v>0</v>
      </c>
      <c r="BI158" s="186">
        <f>IF(N158="nulová",J158,0)</f>
        <v>0</v>
      </c>
      <c r="BJ158" s="14" t="s">
        <v>82</v>
      </c>
      <c r="BK158" s="187">
        <f>ROUND(I158*H158,3)</f>
        <v>0</v>
      </c>
      <c r="BL158" s="14" t="s">
        <v>121</v>
      </c>
      <c r="BM158" s="185" t="s">
        <v>246</v>
      </c>
    </row>
    <row r="159" s="1" customFormat="1" ht="16.5" customHeight="1">
      <c r="B159" s="174"/>
      <c r="C159" s="175" t="s">
        <v>247</v>
      </c>
      <c r="D159" s="175" t="s">
        <v>117</v>
      </c>
      <c r="E159" s="176" t="s">
        <v>248</v>
      </c>
      <c r="F159" s="177" t="s">
        <v>249</v>
      </c>
      <c r="G159" s="178" t="s">
        <v>169</v>
      </c>
      <c r="H159" s="179">
        <v>5</v>
      </c>
      <c r="I159" s="180"/>
      <c r="J159" s="179">
        <f>ROUND(I159*H159,3)</f>
        <v>0</v>
      </c>
      <c r="K159" s="177" t="s">
        <v>1</v>
      </c>
      <c r="L159" s="33"/>
      <c r="M159" s="181" t="s">
        <v>1</v>
      </c>
      <c r="N159" s="182" t="s">
        <v>39</v>
      </c>
      <c r="O159" s="69"/>
      <c r="P159" s="183">
        <f>O159*H159</f>
        <v>0</v>
      </c>
      <c r="Q159" s="183">
        <v>0</v>
      </c>
      <c r="R159" s="183">
        <f>Q159*H159</f>
        <v>0</v>
      </c>
      <c r="S159" s="183">
        <v>0</v>
      </c>
      <c r="T159" s="184">
        <f>S159*H159</f>
        <v>0</v>
      </c>
      <c r="AR159" s="185" t="s">
        <v>121</v>
      </c>
      <c r="AT159" s="185" t="s">
        <v>117</v>
      </c>
      <c r="AU159" s="185" t="s">
        <v>82</v>
      </c>
      <c r="AY159" s="14" t="s">
        <v>114</v>
      </c>
      <c r="BE159" s="186">
        <f>IF(N159="základná",J159,0)</f>
        <v>0</v>
      </c>
      <c r="BF159" s="186">
        <f>IF(N159="znížená",J159,0)</f>
        <v>0</v>
      </c>
      <c r="BG159" s="186">
        <f>IF(N159="zákl. prenesená",J159,0)</f>
        <v>0</v>
      </c>
      <c r="BH159" s="186">
        <f>IF(N159="zníž. prenesená",J159,0)</f>
        <v>0</v>
      </c>
      <c r="BI159" s="186">
        <f>IF(N159="nulová",J159,0)</f>
        <v>0</v>
      </c>
      <c r="BJ159" s="14" t="s">
        <v>82</v>
      </c>
      <c r="BK159" s="187">
        <f>ROUND(I159*H159,3)</f>
        <v>0</v>
      </c>
      <c r="BL159" s="14" t="s">
        <v>121</v>
      </c>
      <c r="BM159" s="185" t="s">
        <v>250</v>
      </c>
    </row>
    <row r="160" s="1" customFormat="1" ht="16.5" customHeight="1">
      <c r="B160" s="174"/>
      <c r="C160" s="175" t="s">
        <v>177</v>
      </c>
      <c r="D160" s="175" t="s">
        <v>117</v>
      </c>
      <c r="E160" s="176" t="s">
        <v>251</v>
      </c>
      <c r="F160" s="177" t="s">
        <v>252</v>
      </c>
      <c r="G160" s="178" t="s">
        <v>169</v>
      </c>
      <c r="H160" s="179">
        <v>600</v>
      </c>
      <c r="I160" s="180"/>
      <c r="J160" s="179">
        <f>ROUND(I160*H160,3)</f>
        <v>0</v>
      </c>
      <c r="K160" s="177" t="s">
        <v>1</v>
      </c>
      <c r="L160" s="33"/>
      <c r="M160" s="181" t="s">
        <v>1</v>
      </c>
      <c r="N160" s="182" t="s">
        <v>39</v>
      </c>
      <c r="O160" s="69"/>
      <c r="P160" s="183">
        <f>O160*H160</f>
        <v>0</v>
      </c>
      <c r="Q160" s="183">
        <v>0</v>
      </c>
      <c r="R160" s="183">
        <f>Q160*H160</f>
        <v>0</v>
      </c>
      <c r="S160" s="183">
        <v>0</v>
      </c>
      <c r="T160" s="184">
        <f>S160*H160</f>
        <v>0</v>
      </c>
      <c r="AR160" s="185" t="s">
        <v>121</v>
      </c>
      <c r="AT160" s="185" t="s">
        <v>117</v>
      </c>
      <c r="AU160" s="185" t="s">
        <v>82</v>
      </c>
      <c r="AY160" s="14" t="s">
        <v>114</v>
      </c>
      <c r="BE160" s="186">
        <f>IF(N160="základná",J160,0)</f>
        <v>0</v>
      </c>
      <c r="BF160" s="186">
        <f>IF(N160="znížená",J160,0)</f>
        <v>0</v>
      </c>
      <c r="BG160" s="186">
        <f>IF(N160="zákl. prenesená",J160,0)</f>
        <v>0</v>
      </c>
      <c r="BH160" s="186">
        <f>IF(N160="zníž. prenesená",J160,0)</f>
        <v>0</v>
      </c>
      <c r="BI160" s="186">
        <f>IF(N160="nulová",J160,0)</f>
        <v>0</v>
      </c>
      <c r="BJ160" s="14" t="s">
        <v>82</v>
      </c>
      <c r="BK160" s="187">
        <f>ROUND(I160*H160,3)</f>
        <v>0</v>
      </c>
      <c r="BL160" s="14" t="s">
        <v>121</v>
      </c>
      <c r="BM160" s="185" t="s">
        <v>253</v>
      </c>
    </row>
    <row r="161" s="1" customFormat="1" ht="16.5" customHeight="1">
      <c r="B161" s="174"/>
      <c r="C161" s="175" t="s">
        <v>254</v>
      </c>
      <c r="D161" s="175" t="s">
        <v>117</v>
      </c>
      <c r="E161" s="176" t="s">
        <v>255</v>
      </c>
      <c r="F161" s="177" t="s">
        <v>256</v>
      </c>
      <c r="G161" s="178" t="s">
        <v>169</v>
      </c>
      <c r="H161" s="179">
        <v>600</v>
      </c>
      <c r="I161" s="180"/>
      <c r="J161" s="179">
        <f>ROUND(I161*H161,3)</f>
        <v>0</v>
      </c>
      <c r="K161" s="177" t="s">
        <v>1</v>
      </c>
      <c r="L161" s="33"/>
      <c r="M161" s="181" t="s">
        <v>1</v>
      </c>
      <c r="N161" s="182" t="s">
        <v>39</v>
      </c>
      <c r="O161" s="69"/>
      <c r="P161" s="183">
        <f>O161*H161</f>
        <v>0</v>
      </c>
      <c r="Q161" s="183">
        <v>0</v>
      </c>
      <c r="R161" s="183">
        <f>Q161*H161</f>
        <v>0</v>
      </c>
      <c r="S161" s="183">
        <v>0</v>
      </c>
      <c r="T161" s="184">
        <f>S161*H161</f>
        <v>0</v>
      </c>
      <c r="AR161" s="185" t="s">
        <v>121</v>
      </c>
      <c r="AT161" s="185" t="s">
        <v>117</v>
      </c>
      <c r="AU161" s="185" t="s">
        <v>82</v>
      </c>
      <c r="AY161" s="14" t="s">
        <v>114</v>
      </c>
      <c r="BE161" s="186">
        <f>IF(N161="základná",J161,0)</f>
        <v>0</v>
      </c>
      <c r="BF161" s="186">
        <f>IF(N161="znížená",J161,0)</f>
        <v>0</v>
      </c>
      <c r="BG161" s="186">
        <f>IF(N161="zákl. prenesená",J161,0)</f>
        <v>0</v>
      </c>
      <c r="BH161" s="186">
        <f>IF(N161="zníž. prenesená",J161,0)</f>
        <v>0</v>
      </c>
      <c r="BI161" s="186">
        <f>IF(N161="nulová",J161,0)</f>
        <v>0</v>
      </c>
      <c r="BJ161" s="14" t="s">
        <v>82</v>
      </c>
      <c r="BK161" s="187">
        <f>ROUND(I161*H161,3)</f>
        <v>0</v>
      </c>
      <c r="BL161" s="14" t="s">
        <v>121</v>
      </c>
      <c r="BM161" s="185" t="s">
        <v>257</v>
      </c>
    </row>
    <row r="162" s="1" customFormat="1" ht="16.5" customHeight="1">
      <c r="B162" s="174"/>
      <c r="C162" s="175" t="s">
        <v>180</v>
      </c>
      <c r="D162" s="175" t="s">
        <v>117</v>
      </c>
      <c r="E162" s="176" t="s">
        <v>258</v>
      </c>
      <c r="F162" s="177" t="s">
        <v>259</v>
      </c>
      <c r="G162" s="178" t="s">
        <v>169</v>
      </c>
      <c r="H162" s="179">
        <v>5</v>
      </c>
      <c r="I162" s="180"/>
      <c r="J162" s="179">
        <f>ROUND(I162*H162,3)</f>
        <v>0</v>
      </c>
      <c r="K162" s="177" t="s">
        <v>1</v>
      </c>
      <c r="L162" s="33"/>
      <c r="M162" s="181" t="s">
        <v>1</v>
      </c>
      <c r="N162" s="182" t="s">
        <v>39</v>
      </c>
      <c r="O162" s="69"/>
      <c r="P162" s="183">
        <f>O162*H162</f>
        <v>0</v>
      </c>
      <c r="Q162" s="183">
        <v>0</v>
      </c>
      <c r="R162" s="183">
        <f>Q162*H162</f>
        <v>0</v>
      </c>
      <c r="S162" s="183">
        <v>0</v>
      </c>
      <c r="T162" s="184">
        <f>S162*H162</f>
        <v>0</v>
      </c>
      <c r="AR162" s="185" t="s">
        <v>121</v>
      </c>
      <c r="AT162" s="185" t="s">
        <v>117</v>
      </c>
      <c r="AU162" s="185" t="s">
        <v>82</v>
      </c>
      <c r="AY162" s="14" t="s">
        <v>114</v>
      </c>
      <c r="BE162" s="186">
        <f>IF(N162="základná",J162,0)</f>
        <v>0</v>
      </c>
      <c r="BF162" s="186">
        <f>IF(N162="znížená",J162,0)</f>
        <v>0</v>
      </c>
      <c r="BG162" s="186">
        <f>IF(N162="zákl. prenesená",J162,0)</f>
        <v>0</v>
      </c>
      <c r="BH162" s="186">
        <f>IF(N162="zníž. prenesená",J162,0)</f>
        <v>0</v>
      </c>
      <c r="BI162" s="186">
        <f>IF(N162="nulová",J162,0)</f>
        <v>0</v>
      </c>
      <c r="BJ162" s="14" t="s">
        <v>82</v>
      </c>
      <c r="BK162" s="187">
        <f>ROUND(I162*H162,3)</f>
        <v>0</v>
      </c>
      <c r="BL162" s="14" t="s">
        <v>121</v>
      </c>
      <c r="BM162" s="185" t="s">
        <v>260</v>
      </c>
    </row>
    <row r="163" s="1" customFormat="1" ht="16.5" customHeight="1">
      <c r="B163" s="174"/>
      <c r="C163" s="175" t="s">
        <v>261</v>
      </c>
      <c r="D163" s="175" t="s">
        <v>117</v>
      </c>
      <c r="E163" s="176" t="s">
        <v>262</v>
      </c>
      <c r="F163" s="177" t="s">
        <v>263</v>
      </c>
      <c r="G163" s="178" t="s">
        <v>169</v>
      </c>
      <c r="H163" s="179">
        <v>600</v>
      </c>
      <c r="I163" s="180"/>
      <c r="J163" s="179">
        <f>ROUND(I163*H163,3)</f>
        <v>0</v>
      </c>
      <c r="K163" s="177" t="s">
        <v>1</v>
      </c>
      <c r="L163" s="33"/>
      <c r="M163" s="181" t="s">
        <v>1</v>
      </c>
      <c r="N163" s="182" t="s">
        <v>39</v>
      </c>
      <c r="O163" s="69"/>
      <c r="P163" s="183">
        <f>O163*H163</f>
        <v>0</v>
      </c>
      <c r="Q163" s="183">
        <v>0</v>
      </c>
      <c r="R163" s="183">
        <f>Q163*H163</f>
        <v>0</v>
      </c>
      <c r="S163" s="183">
        <v>0</v>
      </c>
      <c r="T163" s="184">
        <f>S163*H163</f>
        <v>0</v>
      </c>
      <c r="AR163" s="185" t="s">
        <v>121</v>
      </c>
      <c r="AT163" s="185" t="s">
        <v>117</v>
      </c>
      <c r="AU163" s="185" t="s">
        <v>82</v>
      </c>
      <c r="AY163" s="14" t="s">
        <v>114</v>
      </c>
      <c r="BE163" s="186">
        <f>IF(N163="základná",J163,0)</f>
        <v>0</v>
      </c>
      <c r="BF163" s="186">
        <f>IF(N163="znížená",J163,0)</f>
        <v>0</v>
      </c>
      <c r="BG163" s="186">
        <f>IF(N163="zákl. prenesená",J163,0)</f>
        <v>0</v>
      </c>
      <c r="BH163" s="186">
        <f>IF(N163="zníž. prenesená",J163,0)</f>
        <v>0</v>
      </c>
      <c r="BI163" s="186">
        <f>IF(N163="nulová",J163,0)</f>
        <v>0</v>
      </c>
      <c r="BJ163" s="14" t="s">
        <v>82</v>
      </c>
      <c r="BK163" s="187">
        <f>ROUND(I163*H163,3)</f>
        <v>0</v>
      </c>
      <c r="BL163" s="14" t="s">
        <v>121</v>
      </c>
      <c r="BM163" s="185" t="s">
        <v>264</v>
      </c>
    </row>
    <row r="164" s="1" customFormat="1" ht="16.5" customHeight="1">
      <c r="B164" s="174"/>
      <c r="C164" s="175" t="s">
        <v>184</v>
      </c>
      <c r="D164" s="175" t="s">
        <v>117</v>
      </c>
      <c r="E164" s="176" t="s">
        <v>265</v>
      </c>
      <c r="F164" s="177" t="s">
        <v>266</v>
      </c>
      <c r="G164" s="178" t="s">
        <v>169</v>
      </c>
      <c r="H164" s="179">
        <v>600</v>
      </c>
      <c r="I164" s="180"/>
      <c r="J164" s="179">
        <f>ROUND(I164*H164,3)</f>
        <v>0</v>
      </c>
      <c r="K164" s="177" t="s">
        <v>1</v>
      </c>
      <c r="L164" s="33"/>
      <c r="M164" s="181" t="s">
        <v>1</v>
      </c>
      <c r="N164" s="182" t="s">
        <v>39</v>
      </c>
      <c r="O164" s="69"/>
      <c r="P164" s="183">
        <f>O164*H164</f>
        <v>0</v>
      </c>
      <c r="Q164" s="183">
        <v>0</v>
      </c>
      <c r="R164" s="183">
        <f>Q164*H164</f>
        <v>0</v>
      </c>
      <c r="S164" s="183">
        <v>0</v>
      </c>
      <c r="T164" s="184">
        <f>S164*H164</f>
        <v>0</v>
      </c>
      <c r="AR164" s="185" t="s">
        <v>121</v>
      </c>
      <c r="AT164" s="185" t="s">
        <v>117</v>
      </c>
      <c r="AU164" s="185" t="s">
        <v>82</v>
      </c>
      <c r="AY164" s="14" t="s">
        <v>114</v>
      </c>
      <c r="BE164" s="186">
        <f>IF(N164="základná",J164,0)</f>
        <v>0</v>
      </c>
      <c r="BF164" s="186">
        <f>IF(N164="znížená",J164,0)</f>
        <v>0</v>
      </c>
      <c r="BG164" s="186">
        <f>IF(N164="zákl. prenesená",J164,0)</f>
        <v>0</v>
      </c>
      <c r="BH164" s="186">
        <f>IF(N164="zníž. prenesená",J164,0)</f>
        <v>0</v>
      </c>
      <c r="BI164" s="186">
        <f>IF(N164="nulová",J164,0)</f>
        <v>0</v>
      </c>
      <c r="BJ164" s="14" t="s">
        <v>82</v>
      </c>
      <c r="BK164" s="187">
        <f>ROUND(I164*H164,3)</f>
        <v>0</v>
      </c>
      <c r="BL164" s="14" t="s">
        <v>121</v>
      </c>
      <c r="BM164" s="185" t="s">
        <v>267</v>
      </c>
    </row>
    <row r="165" s="1" customFormat="1" ht="16.5" customHeight="1">
      <c r="B165" s="174"/>
      <c r="C165" s="175" t="s">
        <v>268</v>
      </c>
      <c r="D165" s="175" t="s">
        <v>117</v>
      </c>
      <c r="E165" s="176" t="s">
        <v>269</v>
      </c>
      <c r="F165" s="177" t="s">
        <v>270</v>
      </c>
      <c r="G165" s="178" t="s">
        <v>169</v>
      </c>
      <c r="H165" s="179">
        <v>600</v>
      </c>
      <c r="I165" s="180"/>
      <c r="J165" s="179">
        <f>ROUND(I165*H165,3)</f>
        <v>0</v>
      </c>
      <c r="K165" s="177" t="s">
        <v>1</v>
      </c>
      <c r="L165" s="33"/>
      <c r="M165" s="181" t="s">
        <v>1</v>
      </c>
      <c r="N165" s="182" t="s">
        <v>39</v>
      </c>
      <c r="O165" s="69"/>
      <c r="P165" s="183">
        <f>O165*H165</f>
        <v>0</v>
      </c>
      <c r="Q165" s="183">
        <v>0</v>
      </c>
      <c r="R165" s="183">
        <f>Q165*H165</f>
        <v>0</v>
      </c>
      <c r="S165" s="183">
        <v>0</v>
      </c>
      <c r="T165" s="184">
        <f>S165*H165</f>
        <v>0</v>
      </c>
      <c r="AR165" s="185" t="s">
        <v>121</v>
      </c>
      <c r="AT165" s="185" t="s">
        <v>117</v>
      </c>
      <c r="AU165" s="185" t="s">
        <v>82</v>
      </c>
      <c r="AY165" s="14" t="s">
        <v>114</v>
      </c>
      <c r="BE165" s="186">
        <f>IF(N165="základná",J165,0)</f>
        <v>0</v>
      </c>
      <c r="BF165" s="186">
        <f>IF(N165="znížená",J165,0)</f>
        <v>0</v>
      </c>
      <c r="BG165" s="186">
        <f>IF(N165="zákl. prenesená",J165,0)</f>
        <v>0</v>
      </c>
      <c r="BH165" s="186">
        <f>IF(N165="zníž. prenesená",J165,0)</f>
        <v>0</v>
      </c>
      <c r="BI165" s="186">
        <f>IF(N165="nulová",J165,0)</f>
        <v>0</v>
      </c>
      <c r="BJ165" s="14" t="s">
        <v>82</v>
      </c>
      <c r="BK165" s="187">
        <f>ROUND(I165*H165,3)</f>
        <v>0</v>
      </c>
      <c r="BL165" s="14" t="s">
        <v>121</v>
      </c>
      <c r="BM165" s="185" t="s">
        <v>271</v>
      </c>
    </row>
    <row r="166" s="1" customFormat="1" ht="16.5" customHeight="1">
      <c r="B166" s="174"/>
      <c r="C166" s="175" t="s">
        <v>187</v>
      </c>
      <c r="D166" s="175" t="s">
        <v>117</v>
      </c>
      <c r="E166" s="176" t="s">
        <v>272</v>
      </c>
      <c r="F166" s="177" t="s">
        <v>273</v>
      </c>
      <c r="G166" s="178" t="s">
        <v>120</v>
      </c>
      <c r="H166" s="179">
        <v>3</v>
      </c>
      <c r="I166" s="180"/>
      <c r="J166" s="179">
        <f>ROUND(I166*H166,3)</f>
        <v>0</v>
      </c>
      <c r="K166" s="177" t="s">
        <v>1</v>
      </c>
      <c r="L166" s="33"/>
      <c r="M166" s="181" t="s">
        <v>1</v>
      </c>
      <c r="N166" s="182" t="s">
        <v>39</v>
      </c>
      <c r="O166" s="69"/>
      <c r="P166" s="183">
        <f>O166*H166</f>
        <v>0</v>
      </c>
      <c r="Q166" s="183">
        <v>0</v>
      </c>
      <c r="R166" s="183">
        <f>Q166*H166</f>
        <v>0</v>
      </c>
      <c r="S166" s="183">
        <v>0</v>
      </c>
      <c r="T166" s="184">
        <f>S166*H166</f>
        <v>0</v>
      </c>
      <c r="AR166" s="185" t="s">
        <v>121</v>
      </c>
      <c r="AT166" s="185" t="s">
        <v>117</v>
      </c>
      <c r="AU166" s="185" t="s">
        <v>82</v>
      </c>
      <c r="AY166" s="14" t="s">
        <v>114</v>
      </c>
      <c r="BE166" s="186">
        <f>IF(N166="základná",J166,0)</f>
        <v>0</v>
      </c>
      <c r="BF166" s="186">
        <f>IF(N166="znížená",J166,0)</f>
        <v>0</v>
      </c>
      <c r="BG166" s="186">
        <f>IF(N166="zákl. prenesená",J166,0)</f>
        <v>0</v>
      </c>
      <c r="BH166" s="186">
        <f>IF(N166="zníž. prenesená",J166,0)</f>
        <v>0</v>
      </c>
      <c r="BI166" s="186">
        <f>IF(N166="nulová",J166,0)</f>
        <v>0</v>
      </c>
      <c r="BJ166" s="14" t="s">
        <v>82</v>
      </c>
      <c r="BK166" s="187">
        <f>ROUND(I166*H166,3)</f>
        <v>0</v>
      </c>
      <c r="BL166" s="14" t="s">
        <v>121</v>
      </c>
      <c r="BM166" s="185" t="s">
        <v>274</v>
      </c>
    </row>
    <row r="167" s="1" customFormat="1" ht="36" customHeight="1">
      <c r="B167" s="174"/>
      <c r="C167" s="175" t="s">
        <v>275</v>
      </c>
      <c r="D167" s="175" t="s">
        <v>117</v>
      </c>
      <c r="E167" s="176" t="s">
        <v>276</v>
      </c>
      <c r="F167" s="177" t="s">
        <v>277</v>
      </c>
      <c r="G167" s="178" t="s">
        <v>120</v>
      </c>
      <c r="H167" s="179">
        <v>3</v>
      </c>
      <c r="I167" s="180"/>
      <c r="J167" s="179">
        <f>ROUND(I167*H167,3)</f>
        <v>0</v>
      </c>
      <c r="K167" s="177" t="s">
        <v>1</v>
      </c>
      <c r="L167" s="33"/>
      <c r="M167" s="181" t="s">
        <v>1</v>
      </c>
      <c r="N167" s="182" t="s">
        <v>39</v>
      </c>
      <c r="O167" s="69"/>
      <c r="P167" s="183">
        <f>O167*H167</f>
        <v>0</v>
      </c>
      <c r="Q167" s="183">
        <v>0</v>
      </c>
      <c r="R167" s="183">
        <f>Q167*H167</f>
        <v>0</v>
      </c>
      <c r="S167" s="183">
        <v>0</v>
      </c>
      <c r="T167" s="184">
        <f>S167*H167</f>
        <v>0</v>
      </c>
      <c r="AR167" s="185" t="s">
        <v>121</v>
      </c>
      <c r="AT167" s="185" t="s">
        <v>117</v>
      </c>
      <c r="AU167" s="185" t="s">
        <v>82</v>
      </c>
      <c r="AY167" s="14" t="s">
        <v>114</v>
      </c>
      <c r="BE167" s="186">
        <f>IF(N167="základná",J167,0)</f>
        <v>0</v>
      </c>
      <c r="BF167" s="186">
        <f>IF(N167="znížená",J167,0)</f>
        <v>0</v>
      </c>
      <c r="BG167" s="186">
        <f>IF(N167="zákl. prenesená",J167,0)</f>
        <v>0</v>
      </c>
      <c r="BH167" s="186">
        <f>IF(N167="zníž. prenesená",J167,0)</f>
        <v>0</v>
      </c>
      <c r="BI167" s="186">
        <f>IF(N167="nulová",J167,0)</f>
        <v>0</v>
      </c>
      <c r="BJ167" s="14" t="s">
        <v>82</v>
      </c>
      <c r="BK167" s="187">
        <f>ROUND(I167*H167,3)</f>
        <v>0</v>
      </c>
      <c r="BL167" s="14" t="s">
        <v>121</v>
      </c>
      <c r="BM167" s="185" t="s">
        <v>278</v>
      </c>
    </row>
    <row r="168" s="1" customFormat="1" ht="16.5" customHeight="1">
      <c r="B168" s="174"/>
      <c r="C168" s="175" t="s">
        <v>191</v>
      </c>
      <c r="D168" s="175" t="s">
        <v>117</v>
      </c>
      <c r="E168" s="176" t="s">
        <v>279</v>
      </c>
      <c r="F168" s="177" t="s">
        <v>280</v>
      </c>
      <c r="G168" s="178" t="s">
        <v>281</v>
      </c>
      <c r="H168" s="179">
        <v>1</v>
      </c>
      <c r="I168" s="180"/>
      <c r="J168" s="179">
        <f>ROUND(I168*H168,3)</f>
        <v>0</v>
      </c>
      <c r="K168" s="177" t="s">
        <v>1</v>
      </c>
      <c r="L168" s="33"/>
      <c r="M168" s="181" t="s">
        <v>1</v>
      </c>
      <c r="N168" s="182" t="s">
        <v>39</v>
      </c>
      <c r="O168" s="69"/>
      <c r="P168" s="183">
        <f>O168*H168</f>
        <v>0</v>
      </c>
      <c r="Q168" s="183">
        <v>0</v>
      </c>
      <c r="R168" s="183">
        <f>Q168*H168</f>
        <v>0</v>
      </c>
      <c r="S168" s="183">
        <v>0</v>
      </c>
      <c r="T168" s="184">
        <f>S168*H168</f>
        <v>0</v>
      </c>
      <c r="AR168" s="185" t="s">
        <v>121</v>
      </c>
      <c r="AT168" s="185" t="s">
        <v>117</v>
      </c>
      <c r="AU168" s="185" t="s">
        <v>82</v>
      </c>
      <c r="AY168" s="14" t="s">
        <v>114</v>
      </c>
      <c r="BE168" s="186">
        <f>IF(N168="základná",J168,0)</f>
        <v>0</v>
      </c>
      <c r="BF168" s="186">
        <f>IF(N168="znížená",J168,0)</f>
        <v>0</v>
      </c>
      <c r="BG168" s="186">
        <f>IF(N168="zákl. prenesená",J168,0)</f>
        <v>0</v>
      </c>
      <c r="BH168" s="186">
        <f>IF(N168="zníž. prenesená",J168,0)</f>
        <v>0</v>
      </c>
      <c r="BI168" s="186">
        <f>IF(N168="nulová",J168,0)</f>
        <v>0</v>
      </c>
      <c r="BJ168" s="14" t="s">
        <v>82</v>
      </c>
      <c r="BK168" s="187">
        <f>ROUND(I168*H168,3)</f>
        <v>0</v>
      </c>
      <c r="BL168" s="14" t="s">
        <v>121</v>
      </c>
      <c r="BM168" s="185" t="s">
        <v>282</v>
      </c>
    </row>
    <row r="169" s="1" customFormat="1" ht="16.5" customHeight="1">
      <c r="B169" s="174"/>
      <c r="C169" s="175" t="s">
        <v>283</v>
      </c>
      <c r="D169" s="175" t="s">
        <v>117</v>
      </c>
      <c r="E169" s="176" t="s">
        <v>284</v>
      </c>
      <c r="F169" s="177" t="s">
        <v>285</v>
      </c>
      <c r="G169" s="178" t="s">
        <v>286</v>
      </c>
      <c r="H169" s="179">
        <v>20</v>
      </c>
      <c r="I169" s="180"/>
      <c r="J169" s="179">
        <f>ROUND(I169*H169,3)</f>
        <v>0</v>
      </c>
      <c r="K169" s="177" t="s">
        <v>1</v>
      </c>
      <c r="L169" s="33"/>
      <c r="M169" s="181" t="s">
        <v>1</v>
      </c>
      <c r="N169" s="182" t="s">
        <v>39</v>
      </c>
      <c r="O169" s="69"/>
      <c r="P169" s="183">
        <f>O169*H169</f>
        <v>0</v>
      </c>
      <c r="Q169" s="183">
        <v>0</v>
      </c>
      <c r="R169" s="183">
        <f>Q169*H169</f>
        <v>0</v>
      </c>
      <c r="S169" s="183">
        <v>0</v>
      </c>
      <c r="T169" s="184">
        <f>S169*H169</f>
        <v>0</v>
      </c>
      <c r="AR169" s="185" t="s">
        <v>121</v>
      </c>
      <c r="AT169" s="185" t="s">
        <v>117</v>
      </c>
      <c r="AU169" s="185" t="s">
        <v>82</v>
      </c>
      <c r="AY169" s="14" t="s">
        <v>114</v>
      </c>
      <c r="BE169" s="186">
        <f>IF(N169="základná",J169,0)</f>
        <v>0</v>
      </c>
      <c r="BF169" s="186">
        <f>IF(N169="znížená",J169,0)</f>
        <v>0</v>
      </c>
      <c r="BG169" s="186">
        <f>IF(N169="zákl. prenesená",J169,0)</f>
        <v>0</v>
      </c>
      <c r="BH169" s="186">
        <f>IF(N169="zníž. prenesená",J169,0)</f>
        <v>0</v>
      </c>
      <c r="BI169" s="186">
        <f>IF(N169="nulová",J169,0)</f>
        <v>0</v>
      </c>
      <c r="BJ169" s="14" t="s">
        <v>82</v>
      </c>
      <c r="BK169" s="187">
        <f>ROUND(I169*H169,3)</f>
        <v>0</v>
      </c>
      <c r="BL169" s="14" t="s">
        <v>121</v>
      </c>
      <c r="BM169" s="185" t="s">
        <v>287</v>
      </c>
    </row>
    <row r="170" s="1" customFormat="1" ht="16.5" customHeight="1">
      <c r="B170" s="174"/>
      <c r="C170" s="175" t="s">
        <v>194</v>
      </c>
      <c r="D170" s="175" t="s">
        <v>117</v>
      </c>
      <c r="E170" s="176" t="s">
        <v>288</v>
      </c>
      <c r="F170" s="177" t="s">
        <v>289</v>
      </c>
      <c r="G170" s="178" t="s">
        <v>281</v>
      </c>
      <c r="H170" s="179">
        <v>1</v>
      </c>
      <c r="I170" s="180"/>
      <c r="J170" s="179">
        <f>ROUND(I170*H170,3)</f>
        <v>0</v>
      </c>
      <c r="K170" s="177" t="s">
        <v>1</v>
      </c>
      <c r="L170" s="33"/>
      <c r="M170" s="181" t="s">
        <v>1</v>
      </c>
      <c r="N170" s="182" t="s">
        <v>39</v>
      </c>
      <c r="O170" s="69"/>
      <c r="P170" s="183">
        <f>O170*H170</f>
        <v>0</v>
      </c>
      <c r="Q170" s="183">
        <v>0</v>
      </c>
      <c r="R170" s="183">
        <f>Q170*H170</f>
        <v>0</v>
      </c>
      <c r="S170" s="183">
        <v>0</v>
      </c>
      <c r="T170" s="184">
        <f>S170*H170</f>
        <v>0</v>
      </c>
      <c r="AR170" s="185" t="s">
        <v>121</v>
      </c>
      <c r="AT170" s="185" t="s">
        <v>117</v>
      </c>
      <c r="AU170" s="185" t="s">
        <v>82</v>
      </c>
      <c r="AY170" s="14" t="s">
        <v>114</v>
      </c>
      <c r="BE170" s="186">
        <f>IF(N170="základná",J170,0)</f>
        <v>0</v>
      </c>
      <c r="BF170" s="186">
        <f>IF(N170="znížená",J170,0)</f>
        <v>0</v>
      </c>
      <c r="BG170" s="186">
        <f>IF(N170="zákl. prenesená",J170,0)</f>
        <v>0</v>
      </c>
      <c r="BH170" s="186">
        <f>IF(N170="zníž. prenesená",J170,0)</f>
        <v>0</v>
      </c>
      <c r="BI170" s="186">
        <f>IF(N170="nulová",J170,0)</f>
        <v>0</v>
      </c>
      <c r="BJ170" s="14" t="s">
        <v>82</v>
      </c>
      <c r="BK170" s="187">
        <f>ROUND(I170*H170,3)</f>
        <v>0</v>
      </c>
      <c r="BL170" s="14" t="s">
        <v>121</v>
      </c>
      <c r="BM170" s="185" t="s">
        <v>290</v>
      </c>
    </row>
    <row r="171" s="1" customFormat="1" ht="24" customHeight="1">
      <c r="B171" s="174"/>
      <c r="C171" s="175" t="s">
        <v>291</v>
      </c>
      <c r="D171" s="175" t="s">
        <v>117</v>
      </c>
      <c r="E171" s="176" t="s">
        <v>292</v>
      </c>
      <c r="F171" s="177" t="s">
        <v>293</v>
      </c>
      <c r="G171" s="178" t="s">
        <v>281</v>
      </c>
      <c r="H171" s="179">
        <v>1</v>
      </c>
      <c r="I171" s="180"/>
      <c r="J171" s="179">
        <f>ROUND(I171*H171,3)</f>
        <v>0</v>
      </c>
      <c r="K171" s="177" t="s">
        <v>1</v>
      </c>
      <c r="L171" s="33"/>
      <c r="M171" s="181" t="s">
        <v>1</v>
      </c>
      <c r="N171" s="182" t="s">
        <v>39</v>
      </c>
      <c r="O171" s="69"/>
      <c r="P171" s="183">
        <f>O171*H171</f>
        <v>0</v>
      </c>
      <c r="Q171" s="183">
        <v>0</v>
      </c>
      <c r="R171" s="183">
        <f>Q171*H171</f>
        <v>0</v>
      </c>
      <c r="S171" s="183">
        <v>0</v>
      </c>
      <c r="T171" s="184">
        <f>S171*H171</f>
        <v>0</v>
      </c>
      <c r="AR171" s="185" t="s">
        <v>121</v>
      </c>
      <c r="AT171" s="185" t="s">
        <v>117</v>
      </c>
      <c r="AU171" s="185" t="s">
        <v>82</v>
      </c>
      <c r="AY171" s="14" t="s">
        <v>114</v>
      </c>
      <c r="BE171" s="186">
        <f>IF(N171="základná",J171,0)</f>
        <v>0</v>
      </c>
      <c r="BF171" s="186">
        <f>IF(N171="znížená",J171,0)</f>
        <v>0</v>
      </c>
      <c r="BG171" s="186">
        <f>IF(N171="zákl. prenesená",J171,0)</f>
        <v>0</v>
      </c>
      <c r="BH171" s="186">
        <f>IF(N171="zníž. prenesená",J171,0)</f>
        <v>0</v>
      </c>
      <c r="BI171" s="186">
        <f>IF(N171="nulová",J171,0)</f>
        <v>0</v>
      </c>
      <c r="BJ171" s="14" t="s">
        <v>82</v>
      </c>
      <c r="BK171" s="187">
        <f>ROUND(I171*H171,3)</f>
        <v>0</v>
      </c>
      <c r="BL171" s="14" t="s">
        <v>121</v>
      </c>
      <c r="BM171" s="185" t="s">
        <v>294</v>
      </c>
    </row>
    <row r="172" s="1" customFormat="1" ht="16.5" customHeight="1">
      <c r="B172" s="174"/>
      <c r="C172" s="175" t="s">
        <v>198</v>
      </c>
      <c r="D172" s="175" t="s">
        <v>117</v>
      </c>
      <c r="E172" s="176" t="s">
        <v>295</v>
      </c>
      <c r="F172" s="177" t="s">
        <v>296</v>
      </c>
      <c r="G172" s="178" t="s">
        <v>281</v>
      </c>
      <c r="H172" s="179">
        <v>1</v>
      </c>
      <c r="I172" s="180"/>
      <c r="J172" s="179">
        <f>ROUND(I172*H172,3)</f>
        <v>0</v>
      </c>
      <c r="K172" s="177" t="s">
        <v>1</v>
      </c>
      <c r="L172" s="33"/>
      <c r="M172" s="181" t="s">
        <v>1</v>
      </c>
      <c r="N172" s="182" t="s">
        <v>39</v>
      </c>
      <c r="O172" s="69"/>
      <c r="P172" s="183">
        <f>O172*H172</f>
        <v>0</v>
      </c>
      <c r="Q172" s="183">
        <v>0</v>
      </c>
      <c r="R172" s="183">
        <f>Q172*H172</f>
        <v>0</v>
      </c>
      <c r="S172" s="183">
        <v>0</v>
      </c>
      <c r="T172" s="184">
        <f>S172*H172</f>
        <v>0</v>
      </c>
      <c r="AR172" s="185" t="s">
        <v>121</v>
      </c>
      <c r="AT172" s="185" t="s">
        <v>117</v>
      </c>
      <c r="AU172" s="185" t="s">
        <v>82</v>
      </c>
      <c r="AY172" s="14" t="s">
        <v>114</v>
      </c>
      <c r="BE172" s="186">
        <f>IF(N172="základná",J172,0)</f>
        <v>0</v>
      </c>
      <c r="BF172" s="186">
        <f>IF(N172="znížená",J172,0)</f>
        <v>0</v>
      </c>
      <c r="BG172" s="186">
        <f>IF(N172="zákl. prenesená",J172,0)</f>
        <v>0</v>
      </c>
      <c r="BH172" s="186">
        <f>IF(N172="zníž. prenesená",J172,0)</f>
        <v>0</v>
      </c>
      <c r="BI172" s="186">
        <f>IF(N172="nulová",J172,0)</f>
        <v>0</v>
      </c>
      <c r="BJ172" s="14" t="s">
        <v>82</v>
      </c>
      <c r="BK172" s="187">
        <f>ROUND(I172*H172,3)</f>
        <v>0</v>
      </c>
      <c r="BL172" s="14" t="s">
        <v>121</v>
      </c>
      <c r="BM172" s="185" t="s">
        <v>297</v>
      </c>
    </row>
    <row r="173" s="1" customFormat="1" ht="16.5" customHeight="1">
      <c r="B173" s="174"/>
      <c r="C173" s="175" t="s">
        <v>298</v>
      </c>
      <c r="D173" s="175" t="s">
        <v>117</v>
      </c>
      <c r="E173" s="176" t="s">
        <v>299</v>
      </c>
      <c r="F173" s="177" t="s">
        <v>300</v>
      </c>
      <c r="G173" s="178" t="s">
        <v>281</v>
      </c>
      <c r="H173" s="179">
        <v>1</v>
      </c>
      <c r="I173" s="180"/>
      <c r="J173" s="179">
        <f>ROUND(I173*H173,3)</f>
        <v>0</v>
      </c>
      <c r="K173" s="177" t="s">
        <v>1</v>
      </c>
      <c r="L173" s="33"/>
      <c r="M173" s="181" t="s">
        <v>1</v>
      </c>
      <c r="N173" s="182" t="s">
        <v>39</v>
      </c>
      <c r="O173" s="69"/>
      <c r="P173" s="183">
        <f>O173*H173</f>
        <v>0</v>
      </c>
      <c r="Q173" s="183">
        <v>0</v>
      </c>
      <c r="R173" s="183">
        <f>Q173*H173</f>
        <v>0</v>
      </c>
      <c r="S173" s="183">
        <v>0</v>
      </c>
      <c r="T173" s="184">
        <f>S173*H173</f>
        <v>0</v>
      </c>
      <c r="AR173" s="185" t="s">
        <v>121</v>
      </c>
      <c r="AT173" s="185" t="s">
        <v>117</v>
      </c>
      <c r="AU173" s="185" t="s">
        <v>82</v>
      </c>
      <c r="AY173" s="14" t="s">
        <v>114</v>
      </c>
      <c r="BE173" s="186">
        <f>IF(N173="základná",J173,0)</f>
        <v>0</v>
      </c>
      <c r="BF173" s="186">
        <f>IF(N173="znížená",J173,0)</f>
        <v>0</v>
      </c>
      <c r="BG173" s="186">
        <f>IF(N173="zákl. prenesená",J173,0)</f>
        <v>0</v>
      </c>
      <c r="BH173" s="186">
        <f>IF(N173="zníž. prenesená",J173,0)</f>
        <v>0</v>
      </c>
      <c r="BI173" s="186">
        <f>IF(N173="nulová",J173,0)</f>
        <v>0</v>
      </c>
      <c r="BJ173" s="14" t="s">
        <v>82</v>
      </c>
      <c r="BK173" s="187">
        <f>ROUND(I173*H173,3)</f>
        <v>0</v>
      </c>
      <c r="BL173" s="14" t="s">
        <v>121</v>
      </c>
      <c r="BM173" s="185" t="s">
        <v>301</v>
      </c>
    </row>
    <row r="174" s="1" customFormat="1" ht="16.5" customHeight="1">
      <c r="B174" s="174"/>
      <c r="C174" s="175" t="s">
        <v>202</v>
      </c>
      <c r="D174" s="175" t="s">
        <v>117</v>
      </c>
      <c r="E174" s="176" t="s">
        <v>302</v>
      </c>
      <c r="F174" s="177" t="s">
        <v>303</v>
      </c>
      <c r="G174" s="178" t="s">
        <v>120</v>
      </c>
      <c r="H174" s="179">
        <v>17</v>
      </c>
      <c r="I174" s="180"/>
      <c r="J174" s="179">
        <f>ROUND(I174*H174,3)</f>
        <v>0</v>
      </c>
      <c r="K174" s="177" t="s">
        <v>1</v>
      </c>
      <c r="L174" s="33"/>
      <c r="M174" s="181" t="s">
        <v>1</v>
      </c>
      <c r="N174" s="182" t="s">
        <v>39</v>
      </c>
      <c r="O174" s="69"/>
      <c r="P174" s="183">
        <f>O174*H174</f>
        <v>0</v>
      </c>
      <c r="Q174" s="183">
        <v>0</v>
      </c>
      <c r="R174" s="183">
        <f>Q174*H174</f>
        <v>0</v>
      </c>
      <c r="S174" s="183">
        <v>0</v>
      </c>
      <c r="T174" s="184">
        <f>S174*H174</f>
        <v>0</v>
      </c>
      <c r="AR174" s="185" t="s">
        <v>121</v>
      </c>
      <c r="AT174" s="185" t="s">
        <v>117</v>
      </c>
      <c r="AU174" s="185" t="s">
        <v>82</v>
      </c>
      <c r="AY174" s="14" t="s">
        <v>114</v>
      </c>
      <c r="BE174" s="186">
        <f>IF(N174="základná",J174,0)</f>
        <v>0</v>
      </c>
      <c r="BF174" s="186">
        <f>IF(N174="znížená",J174,0)</f>
        <v>0</v>
      </c>
      <c r="BG174" s="186">
        <f>IF(N174="zákl. prenesená",J174,0)</f>
        <v>0</v>
      </c>
      <c r="BH174" s="186">
        <f>IF(N174="zníž. prenesená",J174,0)</f>
        <v>0</v>
      </c>
      <c r="BI174" s="186">
        <f>IF(N174="nulová",J174,0)</f>
        <v>0</v>
      </c>
      <c r="BJ174" s="14" t="s">
        <v>82</v>
      </c>
      <c r="BK174" s="187">
        <f>ROUND(I174*H174,3)</f>
        <v>0</v>
      </c>
      <c r="BL174" s="14" t="s">
        <v>121</v>
      </c>
      <c r="BM174" s="185" t="s">
        <v>304</v>
      </c>
    </row>
    <row r="175" s="1" customFormat="1" ht="16.5" customHeight="1">
      <c r="B175" s="174"/>
      <c r="C175" s="175" t="s">
        <v>305</v>
      </c>
      <c r="D175" s="175" t="s">
        <v>117</v>
      </c>
      <c r="E175" s="176" t="s">
        <v>306</v>
      </c>
      <c r="F175" s="177" t="s">
        <v>307</v>
      </c>
      <c r="G175" s="178" t="s">
        <v>281</v>
      </c>
      <c r="H175" s="179">
        <v>17</v>
      </c>
      <c r="I175" s="180"/>
      <c r="J175" s="179">
        <f>ROUND(I175*H175,3)</f>
        <v>0</v>
      </c>
      <c r="K175" s="177" t="s">
        <v>1</v>
      </c>
      <c r="L175" s="33"/>
      <c r="M175" s="181" t="s">
        <v>1</v>
      </c>
      <c r="N175" s="182" t="s">
        <v>39</v>
      </c>
      <c r="O175" s="69"/>
      <c r="P175" s="183">
        <f>O175*H175</f>
        <v>0</v>
      </c>
      <c r="Q175" s="183">
        <v>0</v>
      </c>
      <c r="R175" s="183">
        <f>Q175*H175</f>
        <v>0</v>
      </c>
      <c r="S175" s="183">
        <v>0</v>
      </c>
      <c r="T175" s="184">
        <f>S175*H175</f>
        <v>0</v>
      </c>
      <c r="AR175" s="185" t="s">
        <v>121</v>
      </c>
      <c r="AT175" s="185" t="s">
        <v>117</v>
      </c>
      <c r="AU175" s="185" t="s">
        <v>82</v>
      </c>
      <c r="AY175" s="14" t="s">
        <v>114</v>
      </c>
      <c r="BE175" s="186">
        <f>IF(N175="základná",J175,0)</f>
        <v>0</v>
      </c>
      <c r="BF175" s="186">
        <f>IF(N175="znížená",J175,0)</f>
        <v>0</v>
      </c>
      <c r="BG175" s="186">
        <f>IF(N175="zákl. prenesená",J175,0)</f>
        <v>0</v>
      </c>
      <c r="BH175" s="186">
        <f>IF(N175="zníž. prenesená",J175,0)</f>
        <v>0</v>
      </c>
      <c r="BI175" s="186">
        <f>IF(N175="nulová",J175,0)</f>
        <v>0</v>
      </c>
      <c r="BJ175" s="14" t="s">
        <v>82</v>
      </c>
      <c r="BK175" s="187">
        <f>ROUND(I175*H175,3)</f>
        <v>0</v>
      </c>
      <c r="BL175" s="14" t="s">
        <v>121</v>
      </c>
      <c r="BM175" s="185" t="s">
        <v>308</v>
      </c>
    </row>
    <row r="176" s="1" customFormat="1" ht="24" customHeight="1">
      <c r="B176" s="174"/>
      <c r="C176" s="175" t="s">
        <v>206</v>
      </c>
      <c r="D176" s="175" t="s">
        <v>117</v>
      </c>
      <c r="E176" s="176" t="s">
        <v>309</v>
      </c>
      <c r="F176" s="177" t="s">
        <v>310</v>
      </c>
      <c r="G176" s="178" t="s">
        <v>120</v>
      </c>
      <c r="H176" s="179">
        <v>1</v>
      </c>
      <c r="I176" s="180"/>
      <c r="J176" s="179">
        <f>ROUND(I176*H176,3)</f>
        <v>0</v>
      </c>
      <c r="K176" s="177" t="s">
        <v>1</v>
      </c>
      <c r="L176" s="33"/>
      <c r="M176" s="181" t="s">
        <v>1</v>
      </c>
      <c r="N176" s="182" t="s">
        <v>39</v>
      </c>
      <c r="O176" s="69"/>
      <c r="P176" s="183">
        <f>O176*H176</f>
        <v>0</v>
      </c>
      <c r="Q176" s="183">
        <v>0</v>
      </c>
      <c r="R176" s="183">
        <f>Q176*H176</f>
        <v>0</v>
      </c>
      <c r="S176" s="183">
        <v>0</v>
      </c>
      <c r="T176" s="184">
        <f>S176*H176</f>
        <v>0</v>
      </c>
      <c r="AR176" s="185" t="s">
        <v>121</v>
      </c>
      <c r="AT176" s="185" t="s">
        <v>117</v>
      </c>
      <c r="AU176" s="185" t="s">
        <v>82</v>
      </c>
      <c r="AY176" s="14" t="s">
        <v>114</v>
      </c>
      <c r="BE176" s="186">
        <f>IF(N176="základná",J176,0)</f>
        <v>0</v>
      </c>
      <c r="BF176" s="186">
        <f>IF(N176="znížená",J176,0)</f>
        <v>0</v>
      </c>
      <c r="BG176" s="186">
        <f>IF(N176="zákl. prenesená",J176,0)</f>
        <v>0</v>
      </c>
      <c r="BH176" s="186">
        <f>IF(N176="zníž. prenesená",J176,0)</f>
        <v>0</v>
      </c>
      <c r="BI176" s="186">
        <f>IF(N176="nulová",J176,0)</f>
        <v>0</v>
      </c>
      <c r="BJ176" s="14" t="s">
        <v>82</v>
      </c>
      <c r="BK176" s="187">
        <f>ROUND(I176*H176,3)</f>
        <v>0</v>
      </c>
      <c r="BL176" s="14" t="s">
        <v>121</v>
      </c>
      <c r="BM176" s="185" t="s">
        <v>311</v>
      </c>
    </row>
    <row r="177" s="1" customFormat="1" ht="16.5" customHeight="1">
      <c r="B177" s="174"/>
      <c r="C177" s="175" t="s">
        <v>312</v>
      </c>
      <c r="D177" s="175" t="s">
        <v>117</v>
      </c>
      <c r="E177" s="176" t="s">
        <v>313</v>
      </c>
      <c r="F177" s="177" t="s">
        <v>314</v>
      </c>
      <c r="G177" s="178" t="s">
        <v>120</v>
      </c>
      <c r="H177" s="179">
        <v>1</v>
      </c>
      <c r="I177" s="180"/>
      <c r="J177" s="179">
        <f>ROUND(I177*H177,3)</f>
        <v>0</v>
      </c>
      <c r="K177" s="177" t="s">
        <v>1</v>
      </c>
      <c r="L177" s="33"/>
      <c r="M177" s="181" t="s">
        <v>1</v>
      </c>
      <c r="N177" s="182" t="s">
        <v>39</v>
      </c>
      <c r="O177" s="69"/>
      <c r="P177" s="183">
        <f>O177*H177</f>
        <v>0</v>
      </c>
      <c r="Q177" s="183">
        <v>0</v>
      </c>
      <c r="R177" s="183">
        <f>Q177*H177</f>
        <v>0</v>
      </c>
      <c r="S177" s="183">
        <v>0</v>
      </c>
      <c r="T177" s="184">
        <f>S177*H177</f>
        <v>0</v>
      </c>
      <c r="AR177" s="185" t="s">
        <v>121</v>
      </c>
      <c r="AT177" s="185" t="s">
        <v>117</v>
      </c>
      <c r="AU177" s="185" t="s">
        <v>82</v>
      </c>
      <c r="AY177" s="14" t="s">
        <v>114</v>
      </c>
      <c r="BE177" s="186">
        <f>IF(N177="základná",J177,0)</f>
        <v>0</v>
      </c>
      <c r="BF177" s="186">
        <f>IF(N177="znížená",J177,0)</f>
        <v>0</v>
      </c>
      <c r="BG177" s="186">
        <f>IF(N177="zákl. prenesená",J177,0)</f>
        <v>0</v>
      </c>
      <c r="BH177" s="186">
        <f>IF(N177="zníž. prenesená",J177,0)</f>
        <v>0</v>
      </c>
      <c r="BI177" s="186">
        <f>IF(N177="nulová",J177,0)</f>
        <v>0</v>
      </c>
      <c r="BJ177" s="14" t="s">
        <v>82</v>
      </c>
      <c r="BK177" s="187">
        <f>ROUND(I177*H177,3)</f>
        <v>0</v>
      </c>
      <c r="BL177" s="14" t="s">
        <v>121</v>
      </c>
      <c r="BM177" s="185" t="s">
        <v>315</v>
      </c>
    </row>
    <row r="178" s="1" customFormat="1" ht="16.5" customHeight="1">
      <c r="B178" s="174"/>
      <c r="C178" s="175" t="s">
        <v>210</v>
      </c>
      <c r="D178" s="175" t="s">
        <v>117</v>
      </c>
      <c r="E178" s="176" t="s">
        <v>316</v>
      </c>
      <c r="F178" s="177" t="s">
        <v>317</v>
      </c>
      <c r="G178" s="178" t="s">
        <v>286</v>
      </c>
      <c r="H178" s="179">
        <v>12</v>
      </c>
      <c r="I178" s="180"/>
      <c r="J178" s="179">
        <f>ROUND(I178*H178,3)</f>
        <v>0</v>
      </c>
      <c r="K178" s="177" t="s">
        <v>1</v>
      </c>
      <c r="L178" s="33"/>
      <c r="M178" s="181" t="s">
        <v>1</v>
      </c>
      <c r="N178" s="182" t="s">
        <v>39</v>
      </c>
      <c r="O178" s="69"/>
      <c r="P178" s="183">
        <f>O178*H178</f>
        <v>0</v>
      </c>
      <c r="Q178" s="183">
        <v>0</v>
      </c>
      <c r="R178" s="183">
        <f>Q178*H178</f>
        <v>0</v>
      </c>
      <c r="S178" s="183">
        <v>0</v>
      </c>
      <c r="T178" s="184">
        <f>S178*H178</f>
        <v>0</v>
      </c>
      <c r="AR178" s="185" t="s">
        <v>121</v>
      </c>
      <c r="AT178" s="185" t="s">
        <v>117</v>
      </c>
      <c r="AU178" s="185" t="s">
        <v>82</v>
      </c>
      <c r="AY178" s="14" t="s">
        <v>114</v>
      </c>
      <c r="BE178" s="186">
        <f>IF(N178="základná",J178,0)</f>
        <v>0</v>
      </c>
      <c r="BF178" s="186">
        <f>IF(N178="znížená",J178,0)</f>
        <v>0</v>
      </c>
      <c r="BG178" s="186">
        <f>IF(N178="zákl. prenesená",J178,0)</f>
        <v>0</v>
      </c>
      <c r="BH178" s="186">
        <f>IF(N178="zníž. prenesená",J178,0)</f>
        <v>0</v>
      </c>
      <c r="BI178" s="186">
        <f>IF(N178="nulová",J178,0)</f>
        <v>0</v>
      </c>
      <c r="BJ178" s="14" t="s">
        <v>82</v>
      </c>
      <c r="BK178" s="187">
        <f>ROUND(I178*H178,3)</f>
        <v>0</v>
      </c>
      <c r="BL178" s="14" t="s">
        <v>121</v>
      </c>
      <c r="BM178" s="185" t="s">
        <v>318</v>
      </c>
    </row>
    <row r="179" s="11" customFormat="1" ht="22.8" customHeight="1">
      <c r="B179" s="161"/>
      <c r="D179" s="162" t="s">
        <v>72</v>
      </c>
      <c r="E179" s="172" t="s">
        <v>319</v>
      </c>
      <c r="F179" s="172" t="s">
        <v>320</v>
      </c>
      <c r="I179" s="164"/>
      <c r="J179" s="173">
        <f>BK179</f>
        <v>0</v>
      </c>
      <c r="L179" s="161"/>
      <c r="M179" s="166"/>
      <c r="N179" s="167"/>
      <c r="O179" s="167"/>
      <c r="P179" s="168">
        <f>SUM(P180:P183)</f>
        <v>0</v>
      </c>
      <c r="Q179" s="167"/>
      <c r="R179" s="168">
        <f>SUM(R180:R183)</f>
        <v>65.131249999999994</v>
      </c>
      <c r="S179" s="167"/>
      <c r="T179" s="169">
        <f>SUM(T180:T183)</f>
        <v>0</v>
      </c>
      <c r="AR179" s="162" t="s">
        <v>85</v>
      </c>
      <c r="AT179" s="170" t="s">
        <v>72</v>
      </c>
      <c r="AU179" s="170" t="s">
        <v>78</v>
      </c>
      <c r="AY179" s="162" t="s">
        <v>114</v>
      </c>
      <c r="BK179" s="171">
        <f>SUM(BK180:BK183)</f>
        <v>0</v>
      </c>
    </row>
    <row r="180" s="1" customFormat="1" ht="24" customHeight="1">
      <c r="B180" s="174"/>
      <c r="C180" s="175" t="s">
        <v>321</v>
      </c>
      <c r="D180" s="175" t="s">
        <v>117</v>
      </c>
      <c r="E180" s="176" t="s">
        <v>322</v>
      </c>
      <c r="F180" s="177" t="s">
        <v>323</v>
      </c>
      <c r="G180" s="178" t="s">
        <v>169</v>
      </c>
      <c r="H180" s="179">
        <v>625</v>
      </c>
      <c r="I180" s="180"/>
      <c r="J180" s="179">
        <f>ROUND(I180*H180,3)</f>
        <v>0</v>
      </c>
      <c r="K180" s="177" t="s">
        <v>324</v>
      </c>
      <c r="L180" s="33"/>
      <c r="M180" s="181" t="s">
        <v>1</v>
      </c>
      <c r="N180" s="182" t="s">
        <v>39</v>
      </c>
      <c r="O180" s="69"/>
      <c r="P180" s="183">
        <f>O180*H180</f>
        <v>0</v>
      </c>
      <c r="Q180" s="183">
        <v>0</v>
      </c>
      <c r="R180" s="183">
        <f>Q180*H180</f>
        <v>0</v>
      </c>
      <c r="S180" s="183">
        <v>0</v>
      </c>
      <c r="T180" s="184">
        <f>S180*H180</f>
        <v>0</v>
      </c>
      <c r="AR180" s="185" t="s">
        <v>121</v>
      </c>
      <c r="AT180" s="185" t="s">
        <v>117</v>
      </c>
      <c r="AU180" s="185" t="s">
        <v>82</v>
      </c>
      <c r="AY180" s="14" t="s">
        <v>114</v>
      </c>
      <c r="BE180" s="186">
        <f>IF(N180="základná",J180,0)</f>
        <v>0</v>
      </c>
      <c r="BF180" s="186">
        <f>IF(N180="znížená",J180,0)</f>
        <v>0</v>
      </c>
      <c r="BG180" s="186">
        <f>IF(N180="zákl. prenesená",J180,0)</f>
        <v>0</v>
      </c>
      <c r="BH180" s="186">
        <f>IF(N180="zníž. prenesená",J180,0)</f>
        <v>0</v>
      </c>
      <c r="BI180" s="186">
        <f>IF(N180="nulová",J180,0)</f>
        <v>0</v>
      </c>
      <c r="BJ180" s="14" t="s">
        <v>82</v>
      </c>
      <c r="BK180" s="187">
        <f>ROUND(I180*H180,3)</f>
        <v>0</v>
      </c>
      <c r="BL180" s="14" t="s">
        <v>121</v>
      </c>
      <c r="BM180" s="185" t="s">
        <v>325</v>
      </c>
    </row>
    <row r="181" s="1" customFormat="1" ht="16.5" customHeight="1">
      <c r="B181" s="174"/>
      <c r="C181" s="188" t="s">
        <v>214</v>
      </c>
      <c r="D181" s="188" t="s">
        <v>112</v>
      </c>
      <c r="E181" s="189" t="s">
        <v>326</v>
      </c>
      <c r="F181" s="190" t="s">
        <v>327</v>
      </c>
      <c r="G181" s="191" t="s">
        <v>328</v>
      </c>
      <c r="H181" s="192">
        <v>65</v>
      </c>
      <c r="I181" s="193"/>
      <c r="J181" s="192">
        <f>ROUND(I181*H181,3)</f>
        <v>0</v>
      </c>
      <c r="K181" s="190" t="s">
        <v>324</v>
      </c>
      <c r="L181" s="194"/>
      <c r="M181" s="195" t="s">
        <v>1</v>
      </c>
      <c r="N181" s="196" t="s">
        <v>39</v>
      </c>
      <c r="O181" s="69"/>
      <c r="P181" s="183">
        <f>O181*H181</f>
        <v>0</v>
      </c>
      <c r="Q181" s="183">
        <v>1</v>
      </c>
      <c r="R181" s="183">
        <f>Q181*H181</f>
        <v>65</v>
      </c>
      <c r="S181" s="183">
        <v>0</v>
      </c>
      <c r="T181" s="184">
        <f>S181*H181</f>
        <v>0</v>
      </c>
      <c r="AR181" s="185" t="s">
        <v>155</v>
      </c>
      <c r="AT181" s="185" t="s">
        <v>112</v>
      </c>
      <c r="AU181" s="185" t="s">
        <v>82</v>
      </c>
      <c r="AY181" s="14" t="s">
        <v>114</v>
      </c>
      <c r="BE181" s="186">
        <f>IF(N181="základná",J181,0)</f>
        <v>0</v>
      </c>
      <c r="BF181" s="186">
        <f>IF(N181="znížená",J181,0)</f>
        <v>0</v>
      </c>
      <c r="BG181" s="186">
        <f>IF(N181="zákl. prenesená",J181,0)</f>
        <v>0</v>
      </c>
      <c r="BH181" s="186">
        <f>IF(N181="zníž. prenesená",J181,0)</f>
        <v>0</v>
      </c>
      <c r="BI181" s="186">
        <f>IF(N181="nulová",J181,0)</f>
        <v>0</v>
      </c>
      <c r="BJ181" s="14" t="s">
        <v>82</v>
      </c>
      <c r="BK181" s="187">
        <f>ROUND(I181*H181,3)</f>
        <v>0</v>
      </c>
      <c r="BL181" s="14" t="s">
        <v>155</v>
      </c>
      <c r="BM181" s="185" t="s">
        <v>329</v>
      </c>
    </row>
    <row r="182" s="1" customFormat="1" ht="24" customHeight="1">
      <c r="B182" s="174"/>
      <c r="C182" s="175" t="s">
        <v>330</v>
      </c>
      <c r="D182" s="175" t="s">
        <v>117</v>
      </c>
      <c r="E182" s="176" t="s">
        <v>331</v>
      </c>
      <c r="F182" s="177" t="s">
        <v>332</v>
      </c>
      <c r="G182" s="178" t="s">
        <v>169</v>
      </c>
      <c r="H182" s="179">
        <v>625</v>
      </c>
      <c r="I182" s="180"/>
      <c r="J182" s="179">
        <f>ROUND(I182*H182,3)</f>
        <v>0</v>
      </c>
      <c r="K182" s="177" t="s">
        <v>324</v>
      </c>
      <c r="L182" s="33"/>
      <c r="M182" s="181" t="s">
        <v>1</v>
      </c>
      <c r="N182" s="182" t="s">
        <v>39</v>
      </c>
      <c r="O182" s="69"/>
      <c r="P182" s="183">
        <f>O182*H182</f>
        <v>0</v>
      </c>
      <c r="Q182" s="183">
        <v>0</v>
      </c>
      <c r="R182" s="183">
        <f>Q182*H182</f>
        <v>0</v>
      </c>
      <c r="S182" s="183">
        <v>0</v>
      </c>
      <c r="T182" s="184">
        <f>S182*H182</f>
        <v>0</v>
      </c>
      <c r="AR182" s="185" t="s">
        <v>121</v>
      </c>
      <c r="AT182" s="185" t="s">
        <v>117</v>
      </c>
      <c r="AU182" s="185" t="s">
        <v>82</v>
      </c>
      <c r="AY182" s="14" t="s">
        <v>114</v>
      </c>
      <c r="BE182" s="186">
        <f>IF(N182="základná",J182,0)</f>
        <v>0</v>
      </c>
      <c r="BF182" s="186">
        <f>IF(N182="znížená",J182,0)</f>
        <v>0</v>
      </c>
      <c r="BG182" s="186">
        <f>IF(N182="zákl. prenesená",J182,0)</f>
        <v>0</v>
      </c>
      <c r="BH182" s="186">
        <f>IF(N182="zníž. prenesená",J182,0)</f>
        <v>0</v>
      </c>
      <c r="BI182" s="186">
        <f>IF(N182="nulová",J182,0)</f>
        <v>0</v>
      </c>
      <c r="BJ182" s="14" t="s">
        <v>82</v>
      </c>
      <c r="BK182" s="187">
        <f>ROUND(I182*H182,3)</f>
        <v>0</v>
      </c>
      <c r="BL182" s="14" t="s">
        <v>121</v>
      </c>
      <c r="BM182" s="185" t="s">
        <v>333</v>
      </c>
    </row>
    <row r="183" s="1" customFormat="1" ht="24" customHeight="1">
      <c r="B183" s="174"/>
      <c r="C183" s="188" t="s">
        <v>218</v>
      </c>
      <c r="D183" s="188" t="s">
        <v>112</v>
      </c>
      <c r="E183" s="189" t="s">
        <v>334</v>
      </c>
      <c r="F183" s="190" t="s">
        <v>335</v>
      </c>
      <c r="G183" s="191" t="s">
        <v>169</v>
      </c>
      <c r="H183" s="192">
        <v>625</v>
      </c>
      <c r="I183" s="193"/>
      <c r="J183" s="192">
        <f>ROUND(I183*H183,3)</f>
        <v>0</v>
      </c>
      <c r="K183" s="190" t="s">
        <v>324</v>
      </c>
      <c r="L183" s="194"/>
      <c r="M183" s="195" t="s">
        <v>1</v>
      </c>
      <c r="N183" s="196" t="s">
        <v>39</v>
      </c>
      <c r="O183" s="69"/>
      <c r="P183" s="183">
        <f>O183*H183</f>
        <v>0</v>
      </c>
      <c r="Q183" s="183">
        <v>0.00021000000000000001</v>
      </c>
      <c r="R183" s="183">
        <f>Q183*H183</f>
        <v>0.13125000000000001</v>
      </c>
      <c r="S183" s="183">
        <v>0</v>
      </c>
      <c r="T183" s="184">
        <f>S183*H183</f>
        <v>0</v>
      </c>
      <c r="AR183" s="185" t="s">
        <v>155</v>
      </c>
      <c r="AT183" s="185" t="s">
        <v>112</v>
      </c>
      <c r="AU183" s="185" t="s">
        <v>82</v>
      </c>
      <c r="AY183" s="14" t="s">
        <v>114</v>
      </c>
      <c r="BE183" s="186">
        <f>IF(N183="základná",J183,0)</f>
        <v>0</v>
      </c>
      <c r="BF183" s="186">
        <f>IF(N183="znížená",J183,0)</f>
        <v>0</v>
      </c>
      <c r="BG183" s="186">
        <f>IF(N183="zákl. prenesená",J183,0)</f>
        <v>0</v>
      </c>
      <c r="BH183" s="186">
        <f>IF(N183="zníž. prenesená",J183,0)</f>
        <v>0</v>
      </c>
      <c r="BI183" s="186">
        <f>IF(N183="nulová",J183,0)</f>
        <v>0</v>
      </c>
      <c r="BJ183" s="14" t="s">
        <v>82</v>
      </c>
      <c r="BK183" s="187">
        <f>ROUND(I183*H183,3)</f>
        <v>0</v>
      </c>
      <c r="BL183" s="14" t="s">
        <v>155</v>
      </c>
      <c r="BM183" s="185" t="s">
        <v>336</v>
      </c>
    </row>
    <row r="184" s="11" customFormat="1" ht="25.92" customHeight="1">
      <c r="B184" s="161"/>
      <c r="D184" s="162" t="s">
        <v>72</v>
      </c>
      <c r="E184" s="163" t="s">
        <v>337</v>
      </c>
      <c r="F184" s="163" t="s">
        <v>338</v>
      </c>
      <c r="I184" s="164"/>
      <c r="J184" s="165">
        <f>BK184</f>
        <v>0</v>
      </c>
      <c r="L184" s="161"/>
      <c r="M184" s="166"/>
      <c r="N184" s="167"/>
      <c r="O184" s="167"/>
      <c r="P184" s="168">
        <f>SUM(P185:P209)</f>
        <v>0</v>
      </c>
      <c r="Q184" s="167"/>
      <c r="R184" s="168">
        <f>SUM(R185:R209)</f>
        <v>0.53604999999999992</v>
      </c>
      <c r="S184" s="167"/>
      <c r="T184" s="169">
        <f>SUM(T185:T209)</f>
        <v>0</v>
      </c>
      <c r="AR184" s="162" t="s">
        <v>124</v>
      </c>
      <c r="AT184" s="170" t="s">
        <v>72</v>
      </c>
      <c r="AU184" s="170" t="s">
        <v>73</v>
      </c>
      <c r="AY184" s="162" t="s">
        <v>114</v>
      </c>
      <c r="BK184" s="171">
        <f>SUM(BK185:BK209)</f>
        <v>0</v>
      </c>
    </row>
    <row r="185" s="1" customFormat="1" ht="24" customHeight="1">
      <c r="B185" s="174"/>
      <c r="C185" s="175" t="s">
        <v>339</v>
      </c>
      <c r="D185" s="175" t="s">
        <v>117</v>
      </c>
      <c r="E185" s="176" t="s">
        <v>340</v>
      </c>
      <c r="F185" s="177" t="s">
        <v>341</v>
      </c>
      <c r="G185" s="178" t="s">
        <v>169</v>
      </c>
      <c r="H185" s="179">
        <v>650</v>
      </c>
      <c r="I185" s="180"/>
      <c r="J185" s="179">
        <f>ROUND(I185*H185,3)</f>
        <v>0</v>
      </c>
      <c r="K185" s="177" t="s">
        <v>1</v>
      </c>
      <c r="L185" s="33"/>
      <c r="M185" s="181" t="s">
        <v>1</v>
      </c>
      <c r="N185" s="182" t="s">
        <v>39</v>
      </c>
      <c r="O185" s="69"/>
      <c r="P185" s="183">
        <f>O185*H185</f>
        <v>0</v>
      </c>
      <c r="Q185" s="183">
        <v>0</v>
      </c>
      <c r="R185" s="183">
        <f>Q185*H185</f>
        <v>0</v>
      </c>
      <c r="S185" s="183">
        <v>0</v>
      </c>
      <c r="T185" s="184">
        <f>S185*H185</f>
        <v>0</v>
      </c>
      <c r="AR185" s="185" t="s">
        <v>121</v>
      </c>
      <c r="AT185" s="185" t="s">
        <v>117</v>
      </c>
      <c r="AU185" s="185" t="s">
        <v>78</v>
      </c>
      <c r="AY185" s="14" t="s">
        <v>114</v>
      </c>
      <c r="BE185" s="186">
        <f>IF(N185="základná",J185,0)</f>
        <v>0</v>
      </c>
      <c r="BF185" s="186">
        <f>IF(N185="znížená",J185,0)</f>
        <v>0</v>
      </c>
      <c r="BG185" s="186">
        <f>IF(N185="zákl. prenesená",J185,0)</f>
        <v>0</v>
      </c>
      <c r="BH185" s="186">
        <f>IF(N185="zníž. prenesená",J185,0)</f>
        <v>0</v>
      </c>
      <c r="BI185" s="186">
        <f>IF(N185="nulová",J185,0)</f>
        <v>0</v>
      </c>
      <c r="BJ185" s="14" t="s">
        <v>82</v>
      </c>
      <c r="BK185" s="187">
        <f>ROUND(I185*H185,3)</f>
        <v>0</v>
      </c>
      <c r="BL185" s="14" t="s">
        <v>121</v>
      </c>
      <c r="BM185" s="185" t="s">
        <v>342</v>
      </c>
    </row>
    <row r="186" s="1" customFormat="1" ht="16.5" customHeight="1">
      <c r="B186" s="174"/>
      <c r="C186" s="188" t="s">
        <v>222</v>
      </c>
      <c r="D186" s="188" t="s">
        <v>112</v>
      </c>
      <c r="E186" s="189" t="s">
        <v>343</v>
      </c>
      <c r="F186" s="190" t="s">
        <v>344</v>
      </c>
      <c r="G186" s="191" t="s">
        <v>169</v>
      </c>
      <c r="H186" s="192">
        <v>700</v>
      </c>
      <c r="I186" s="193"/>
      <c r="J186" s="192">
        <f>ROUND(I186*H186,3)</f>
        <v>0</v>
      </c>
      <c r="K186" s="190" t="s">
        <v>1</v>
      </c>
      <c r="L186" s="194"/>
      <c r="M186" s="195" t="s">
        <v>1</v>
      </c>
      <c r="N186" s="196" t="s">
        <v>39</v>
      </c>
      <c r="O186" s="69"/>
      <c r="P186" s="183">
        <f>O186*H186</f>
        <v>0</v>
      </c>
      <c r="Q186" s="183">
        <v>0.00048999999999999998</v>
      </c>
      <c r="R186" s="183">
        <f>Q186*H186</f>
        <v>0.34299999999999997</v>
      </c>
      <c r="S186" s="183">
        <v>0</v>
      </c>
      <c r="T186" s="184">
        <f>S186*H186</f>
        <v>0</v>
      </c>
      <c r="AR186" s="185" t="s">
        <v>155</v>
      </c>
      <c r="AT186" s="185" t="s">
        <v>112</v>
      </c>
      <c r="AU186" s="185" t="s">
        <v>78</v>
      </c>
      <c r="AY186" s="14" t="s">
        <v>114</v>
      </c>
      <c r="BE186" s="186">
        <f>IF(N186="základná",J186,0)</f>
        <v>0</v>
      </c>
      <c r="BF186" s="186">
        <f>IF(N186="znížená",J186,0)</f>
        <v>0</v>
      </c>
      <c r="BG186" s="186">
        <f>IF(N186="zákl. prenesená",J186,0)</f>
        <v>0</v>
      </c>
      <c r="BH186" s="186">
        <f>IF(N186="zníž. prenesená",J186,0)</f>
        <v>0</v>
      </c>
      <c r="BI186" s="186">
        <f>IF(N186="nulová",J186,0)</f>
        <v>0</v>
      </c>
      <c r="BJ186" s="14" t="s">
        <v>82</v>
      </c>
      <c r="BK186" s="187">
        <f>ROUND(I186*H186,3)</f>
        <v>0</v>
      </c>
      <c r="BL186" s="14" t="s">
        <v>155</v>
      </c>
      <c r="BM186" s="185" t="s">
        <v>345</v>
      </c>
    </row>
    <row r="187" s="1" customFormat="1" ht="24" customHeight="1">
      <c r="B187" s="174"/>
      <c r="C187" s="175" t="s">
        <v>346</v>
      </c>
      <c r="D187" s="175" t="s">
        <v>117</v>
      </c>
      <c r="E187" s="176" t="s">
        <v>347</v>
      </c>
      <c r="F187" s="177" t="s">
        <v>348</v>
      </c>
      <c r="G187" s="178" t="s">
        <v>169</v>
      </c>
      <c r="H187" s="179">
        <v>650</v>
      </c>
      <c r="I187" s="180"/>
      <c r="J187" s="179">
        <f>ROUND(I187*H187,3)</f>
        <v>0</v>
      </c>
      <c r="K187" s="177" t="s">
        <v>1</v>
      </c>
      <c r="L187" s="33"/>
      <c r="M187" s="181" t="s">
        <v>1</v>
      </c>
      <c r="N187" s="182" t="s">
        <v>39</v>
      </c>
      <c r="O187" s="69"/>
      <c r="P187" s="183">
        <f>O187*H187</f>
        <v>0</v>
      </c>
      <c r="Q187" s="183">
        <v>0</v>
      </c>
      <c r="R187" s="183">
        <f>Q187*H187</f>
        <v>0</v>
      </c>
      <c r="S187" s="183">
        <v>0</v>
      </c>
      <c r="T187" s="184">
        <f>S187*H187</f>
        <v>0</v>
      </c>
      <c r="AR187" s="185" t="s">
        <v>121</v>
      </c>
      <c r="AT187" s="185" t="s">
        <v>117</v>
      </c>
      <c r="AU187" s="185" t="s">
        <v>78</v>
      </c>
      <c r="AY187" s="14" t="s">
        <v>114</v>
      </c>
      <c r="BE187" s="186">
        <f>IF(N187="základná",J187,0)</f>
        <v>0</v>
      </c>
      <c r="BF187" s="186">
        <f>IF(N187="znížená",J187,0)</f>
        <v>0</v>
      </c>
      <c r="BG187" s="186">
        <f>IF(N187="zákl. prenesená",J187,0)</f>
        <v>0</v>
      </c>
      <c r="BH187" s="186">
        <f>IF(N187="zníž. prenesená",J187,0)</f>
        <v>0</v>
      </c>
      <c r="BI187" s="186">
        <f>IF(N187="nulová",J187,0)</f>
        <v>0</v>
      </c>
      <c r="BJ187" s="14" t="s">
        <v>82</v>
      </c>
      <c r="BK187" s="187">
        <f>ROUND(I187*H187,3)</f>
        <v>0</v>
      </c>
      <c r="BL187" s="14" t="s">
        <v>121</v>
      </c>
      <c r="BM187" s="185" t="s">
        <v>349</v>
      </c>
    </row>
    <row r="188" s="1" customFormat="1" ht="24" customHeight="1">
      <c r="B188" s="174"/>
      <c r="C188" s="188" t="s">
        <v>121</v>
      </c>
      <c r="D188" s="188" t="s">
        <v>112</v>
      </c>
      <c r="E188" s="189" t="s">
        <v>350</v>
      </c>
      <c r="F188" s="190" t="s">
        <v>351</v>
      </c>
      <c r="G188" s="191" t="s">
        <v>169</v>
      </c>
      <c r="H188" s="192">
        <v>715</v>
      </c>
      <c r="I188" s="193"/>
      <c r="J188" s="192">
        <f>ROUND(I188*H188,3)</f>
        <v>0</v>
      </c>
      <c r="K188" s="190" t="s">
        <v>1</v>
      </c>
      <c r="L188" s="194"/>
      <c r="M188" s="195" t="s">
        <v>1</v>
      </c>
      <c r="N188" s="196" t="s">
        <v>39</v>
      </c>
      <c r="O188" s="69"/>
      <c r="P188" s="183">
        <f>O188*H188</f>
        <v>0</v>
      </c>
      <c r="Q188" s="183">
        <v>0.00027</v>
      </c>
      <c r="R188" s="183">
        <f>Q188*H188</f>
        <v>0.19305</v>
      </c>
      <c r="S188" s="183">
        <v>0</v>
      </c>
      <c r="T188" s="184">
        <f>S188*H188</f>
        <v>0</v>
      </c>
      <c r="AR188" s="185" t="s">
        <v>155</v>
      </c>
      <c r="AT188" s="185" t="s">
        <v>112</v>
      </c>
      <c r="AU188" s="185" t="s">
        <v>78</v>
      </c>
      <c r="AY188" s="14" t="s">
        <v>114</v>
      </c>
      <c r="BE188" s="186">
        <f>IF(N188="základná",J188,0)</f>
        <v>0</v>
      </c>
      <c r="BF188" s="186">
        <f>IF(N188="znížená",J188,0)</f>
        <v>0</v>
      </c>
      <c r="BG188" s="186">
        <f>IF(N188="zákl. prenesená",J188,0)</f>
        <v>0</v>
      </c>
      <c r="BH188" s="186">
        <f>IF(N188="zníž. prenesená",J188,0)</f>
        <v>0</v>
      </c>
      <c r="BI188" s="186">
        <f>IF(N188="nulová",J188,0)</f>
        <v>0</v>
      </c>
      <c r="BJ188" s="14" t="s">
        <v>82</v>
      </c>
      <c r="BK188" s="187">
        <f>ROUND(I188*H188,3)</f>
        <v>0</v>
      </c>
      <c r="BL188" s="14" t="s">
        <v>155</v>
      </c>
      <c r="BM188" s="185" t="s">
        <v>352</v>
      </c>
    </row>
    <row r="189" s="1" customFormat="1" ht="24" customHeight="1">
      <c r="B189" s="174"/>
      <c r="C189" s="175" t="s">
        <v>353</v>
      </c>
      <c r="D189" s="175" t="s">
        <v>117</v>
      </c>
      <c r="E189" s="176" t="s">
        <v>354</v>
      </c>
      <c r="F189" s="177" t="s">
        <v>355</v>
      </c>
      <c r="G189" s="178" t="s">
        <v>120</v>
      </c>
      <c r="H189" s="179">
        <v>1</v>
      </c>
      <c r="I189" s="180"/>
      <c r="J189" s="179">
        <f>ROUND(I189*H189,3)</f>
        <v>0</v>
      </c>
      <c r="K189" s="177" t="s">
        <v>1</v>
      </c>
      <c r="L189" s="33"/>
      <c r="M189" s="181" t="s">
        <v>1</v>
      </c>
      <c r="N189" s="182" t="s">
        <v>39</v>
      </c>
      <c r="O189" s="69"/>
      <c r="P189" s="183">
        <f>O189*H189</f>
        <v>0</v>
      </c>
      <c r="Q189" s="183">
        <v>0</v>
      </c>
      <c r="R189" s="183">
        <f>Q189*H189</f>
        <v>0</v>
      </c>
      <c r="S189" s="183">
        <v>0</v>
      </c>
      <c r="T189" s="184">
        <f>S189*H189</f>
        <v>0</v>
      </c>
      <c r="AR189" s="185" t="s">
        <v>121</v>
      </c>
      <c r="AT189" s="185" t="s">
        <v>117</v>
      </c>
      <c r="AU189" s="185" t="s">
        <v>78</v>
      </c>
      <c r="AY189" s="14" t="s">
        <v>114</v>
      </c>
      <c r="BE189" s="186">
        <f>IF(N189="základná",J189,0)</f>
        <v>0</v>
      </c>
      <c r="BF189" s="186">
        <f>IF(N189="znížená",J189,0)</f>
        <v>0</v>
      </c>
      <c r="BG189" s="186">
        <f>IF(N189="zákl. prenesená",J189,0)</f>
        <v>0</v>
      </c>
      <c r="BH189" s="186">
        <f>IF(N189="zníž. prenesená",J189,0)</f>
        <v>0</v>
      </c>
      <c r="BI189" s="186">
        <f>IF(N189="nulová",J189,0)</f>
        <v>0</v>
      </c>
      <c r="BJ189" s="14" t="s">
        <v>82</v>
      </c>
      <c r="BK189" s="187">
        <f>ROUND(I189*H189,3)</f>
        <v>0</v>
      </c>
      <c r="BL189" s="14" t="s">
        <v>121</v>
      </c>
      <c r="BM189" s="185" t="s">
        <v>356</v>
      </c>
    </row>
    <row r="190" s="1" customFormat="1" ht="36" customHeight="1">
      <c r="B190" s="174"/>
      <c r="C190" s="175" t="s">
        <v>228</v>
      </c>
      <c r="D190" s="175" t="s">
        <v>117</v>
      </c>
      <c r="E190" s="176" t="s">
        <v>357</v>
      </c>
      <c r="F190" s="177" t="s">
        <v>358</v>
      </c>
      <c r="G190" s="178" t="s">
        <v>120</v>
      </c>
      <c r="H190" s="179">
        <v>1</v>
      </c>
      <c r="I190" s="180"/>
      <c r="J190" s="179">
        <f>ROUND(I190*H190,3)</f>
        <v>0</v>
      </c>
      <c r="K190" s="177" t="s">
        <v>1</v>
      </c>
      <c r="L190" s="33"/>
      <c r="M190" s="181" t="s">
        <v>1</v>
      </c>
      <c r="N190" s="182" t="s">
        <v>39</v>
      </c>
      <c r="O190" s="69"/>
      <c r="P190" s="183">
        <f>O190*H190</f>
        <v>0</v>
      </c>
      <c r="Q190" s="183">
        <v>0</v>
      </c>
      <c r="R190" s="183">
        <f>Q190*H190</f>
        <v>0</v>
      </c>
      <c r="S190" s="183">
        <v>0</v>
      </c>
      <c r="T190" s="184">
        <f>S190*H190</f>
        <v>0</v>
      </c>
      <c r="AR190" s="185" t="s">
        <v>121</v>
      </c>
      <c r="AT190" s="185" t="s">
        <v>117</v>
      </c>
      <c r="AU190" s="185" t="s">
        <v>78</v>
      </c>
      <c r="AY190" s="14" t="s">
        <v>114</v>
      </c>
      <c r="BE190" s="186">
        <f>IF(N190="základná",J190,0)</f>
        <v>0</v>
      </c>
      <c r="BF190" s="186">
        <f>IF(N190="znížená",J190,0)</f>
        <v>0</v>
      </c>
      <c r="BG190" s="186">
        <f>IF(N190="zákl. prenesená",J190,0)</f>
        <v>0</v>
      </c>
      <c r="BH190" s="186">
        <f>IF(N190="zníž. prenesená",J190,0)</f>
        <v>0</v>
      </c>
      <c r="BI190" s="186">
        <f>IF(N190="nulová",J190,0)</f>
        <v>0</v>
      </c>
      <c r="BJ190" s="14" t="s">
        <v>82</v>
      </c>
      <c r="BK190" s="187">
        <f>ROUND(I190*H190,3)</f>
        <v>0</v>
      </c>
      <c r="BL190" s="14" t="s">
        <v>121</v>
      </c>
      <c r="BM190" s="185" t="s">
        <v>359</v>
      </c>
    </row>
    <row r="191" s="1" customFormat="1" ht="36" customHeight="1">
      <c r="B191" s="174"/>
      <c r="C191" s="175" t="s">
        <v>360</v>
      </c>
      <c r="D191" s="175" t="s">
        <v>117</v>
      </c>
      <c r="E191" s="176" t="s">
        <v>361</v>
      </c>
      <c r="F191" s="177" t="s">
        <v>362</v>
      </c>
      <c r="G191" s="178" t="s">
        <v>169</v>
      </c>
      <c r="H191" s="179">
        <v>25</v>
      </c>
      <c r="I191" s="180"/>
      <c r="J191" s="179">
        <f>ROUND(I191*H191,3)</f>
        <v>0</v>
      </c>
      <c r="K191" s="177" t="s">
        <v>1</v>
      </c>
      <c r="L191" s="33"/>
      <c r="M191" s="181" t="s">
        <v>1</v>
      </c>
      <c r="N191" s="182" t="s">
        <v>39</v>
      </c>
      <c r="O191" s="69"/>
      <c r="P191" s="183">
        <f>O191*H191</f>
        <v>0</v>
      </c>
      <c r="Q191" s="183">
        <v>0</v>
      </c>
      <c r="R191" s="183">
        <f>Q191*H191</f>
        <v>0</v>
      </c>
      <c r="S191" s="183">
        <v>0</v>
      </c>
      <c r="T191" s="184">
        <f>S191*H191</f>
        <v>0</v>
      </c>
      <c r="AR191" s="185" t="s">
        <v>121</v>
      </c>
      <c r="AT191" s="185" t="s">
        <v>117</v>
      </c>
      <c r="AU191" s="185" t="s">
        <v>78</v>
      </c>
      <c r="AY191" s="14" t="s">
        <v>114</v>
      </c>
      <c r="BE191" s="186">
        <f>IF(N191="základná",J191,0)</f>
        <v>0</v>
      </c>
      <c r="BF191" s="186">
        <f>IF(N191="znížená",J191,0)</f>
        <v>0</v>
      </c>
      <c r="BG191" s="186">
        <f>IF(N191="zákl. prenesená",J191,0)</f>
        <v>0</v>
      </c>
      <c r="BH191" s="186">
        <f>IF(N191="zníž. prenesená",J191,0)</f>
        <v>0</v>
      </c>
      <c r="BI191" s="186">
        <f>IF(N191="nulová",J191,0)</f>
        <v>0</v>
      </c>
      <c r="BJ191" s="14" t="s">
        <v>82</v>
      </c>
      <c r="BK191" s="187">
        <f>ROUND(I191*H191,3)</f>
        <v>0</v>
      </c>
      <c r="BL191" s="14" t="s">
        <v>121</v>
      </c>
      <c r="BM191" s="185" t="s">
        <v>363</v>
      </c>
    </row>
    <row r="192" s="1" customFormat="1" ht="16.5" customHeight="1">
      <c r="B192" s="174"/>
      <c r="C192" s="175" t="s">
        <v>232</v>
      </c>
      <c r="D192" s="175" t="s">
        <v>117</v>
      </c>
      <c r="E192" s="176" t="s">
        <v>135</v>
      </c>
      <c r="F192" s="177" t="s">
        <v>136</v>
      </c>
      <c r="G192" s="178" t="s">
        <v>120</v>
      </c>
      <c r="H192" s="179">
        <v>1</v>
      </c>
      <c r="I192" s="180"/>
      <c r="J192" s="179">
        <f>ROUND(I192*H192,3)</f>
        <v>0</v>
      </c>
      <c r="K192" s="177" t="s">
        <v>1</v>
      </c>
      <c r="L192" s="33"/>
      <c r="M192" s="181" t="s">
        <v>1</v>
      </c>
      <c r="N192" s="182" t="s">
        <v>39</v>
      </c>
      <c r="O192" s="69"/>
      <c r="P192" s="183">
        <f>O192*H192</f>
        <v>0</v>
      </c>
      <c r="Q192" s="183">
        <v>0</v>
      </c>
      <c r="R192" s="183">
        <f>Q192*H192</f>
        <v>0</v>
      </c>
      <c r="S192" s="183">
        <v>0</v>
      </c>
      <c r="T192" s="184">
        <f>S192*H192</f>
        <v>0</v>
      </c>
      <c r="AR192" s="185" t="s">
        <v>121</v>
      </c>
      <c r="AT192" s="185" t="s">
        <v>117</v>
      </c>
      <c r="AU192" s="185" t="s">
        <v>78</v>
      </c>
      <c r="AY192" s="14" t="s">
        <v>114</v>
      </c>
      <c r="BE192" s="186">
        <f>IF(N192="základná",J192,0)</f>
        <v>0</v>
      </c>
      <c r="BF192" s="186">
        <f>IF(N192="znížená",J192,0)</f>
        <v>0</v>
      </c>
      <c r="BG192" s="186">
        <f>IF(N192="zákl. prenesená",J192,0)</f>
        <v>0</v>
      </c>
      <c r="BH192" s="186">
        <f>IF(N192="zníž. prenesená",J192,0)</f>
        <v>0</v>
      </c>
      <c r="BI192" s="186">
        <f>IF(N192="nulová",J192,0)</f>
        <v>0</v>
      </c>
      <c r="BJ192" s="14" t="s">
        <v>82</v>
      </c>
      <c r="BK192" s="187">
        <f>ROUND(I192*H192,3)</f>
        <v>0</v>
      </c>
      <c r="BL192" s="14" t="s">
        <v>121</v>
      </c>
      <c r="BM192" s="185" t="s">
        <v>364</v>
      </c>
    </row>
    <row r="193" s="1" customFormat="1" ht="36" customHeight="1">
      <c r="B193" s="174"/>
      <c r="C193" s="175" t="s">
        <v>365</v>
      </c>
      <c r="D193" s="175" t="s">
        <v>117</v>
      </c>
      <c r="E193" s="176" t="s">
        <v>142</v>
      </c>
      <c r="F193" s="177" t="s">
        <v>143</v>
      </c>
      <c r="G193" s="178" t="s">
        <v>120</v>
      </c>
      <c r="H193" s="179">
        <v>1</v>
      </c>
      <c r="I193" s="180"/>
      <c r="J193" s="179">
        <f>ROUND(I193*H193,3)</f>
        <v>0</v>
      </c>
      <c r="K193" s="177" t="s">
        <v>1</v>
      </c>
      <c r="L193" s="33"/>
      <c r="M193" s="181" t="s">
        <v>1</v>
      </c>
      <c r="N193" s="182" t="s">
        <v>39</v>
      </c>
      <c r="O193" s="69"/>
      <c r="P193" s="183">
        <f>O193*H193</f>
        <v>0</v>
      </c>
      <c r="Q193" s="183">
        <v>0</v>
      </c>
      <c r="R193" s="183">
        <f>Q193*H193</f>
        <v>0</v>
      </c>
      <c r="S193" s="183">
        <v>0</v>
      </c>
      <c r="T193" s="184">
        <f>S193*H193</f>
        <v>0</v>
      </c>
      <c r="AR193" s="185" t="s">
        <v>121</v>
      </c>
      <c r="AT193" s="185" t="s">
        <v>117</v>
      </c>
      <c r="AU193" s="185" t="s">
        <v>78</v>
      </c>
      <c r="AY193" s="14" t="s">
        <v>114</v>
      </c>
      <c r="BE193" s="186">
        <f>IF(N193="základná",J193,0)</f>
        <v>0</v>
      </c>
      <c r="BF193" s="186">
        <f>IF(N193="znížená",J193,0)</f>
        <v>0</v>
      </c>
      <c r="BG193" s="186">
        <f>IF(N193="zákl. prenesená",J193,0)</f>
        <v>0</v>
      </c>
      <c r="BH193" s="186">
        <f>IF(N193="zníž. prenesená",J193,0)</f>
        <v>0</v>
      </c>
      <c r="BI193" s="186">
        <f>IF(N193="nulová",J193,0)</f>
        <v>0</v>
      </c>
      <c r="BJ193" s="14" t="s">
        <v>82</v>
      </c>
      <c r="BK193" s="187">
        <f>ROUND(I193*H193,3)</f>
        <v>0</v>
      </c>
      <c r="BL193" s="14" t="s">
        <v>121</v>
      </c>
      <c r="BM193" s="185" t="s">
        <v>366</v>
      </c>
    </row>
    <row r="194" s="1" customFormat="1" ht="16.5" customHeight="1">
      <c r="B194" s="174"/>
      <c r="C194" s="175" t="s">
        <v>236</v>
      </c>
      <c r="D194" s="175" t="s">
        <v>117</v>
      </c>
      <c r="E194" s="176" t="s">
        <v>157</v>
      </c>
      <c r="F194" s="177" t="s">
        <v>158</v>
      </c>
      <c r="G194" s="178" t="s">
        <v>120</v>
      </c>
      <c r="H194" s="179">
        <v>1</v>
      </c>
      <c r="I194" s="180"/>
      <c r="J194" s="179">
        <f>ROUND(I194*H194,3)</f>
        <v>0</v>
      </c>
      <c r="K194" s="177" t="s">
        <v>1</v>
      </c>
      <c r="L194" s="33"/>
      <c r="M194" s="181" t="s">
        <v>1</v>
      </c>
      <c r="N194" s="182" t="s">
        <v>39</v>
      </c>
      <c r="O194" s="69"/>
      <c r="P194" s="183">
        <f>O194*H194</f>
        <v>0</v>
      </c>
      <c r="Q194" s="183">
        <v>0</v>
      </c>
      <c r="R194" s="183">
        <f>Q194*H194</f>
        <v>0</v>
      </c>
      <c r="S194" s="183">
        <v>0</v>
      </c>
      <c r="T194" s="184">
        <f>S194*H194</f>
        <v>0</v>
      </c>
      <c r="AR194" s="185" t="s">
        <v>121</v>
      </c>
      <c r="AT194" s="185" t="s">
        <v>117</v>
      </c>
      <c r="AU194" s="185" t="s">
        <v>78</v>
      </c>
      <c r="AY194" s="14" t="s">
        <v>114</v>
      </c>
      <c r="BE194" s="186">
        <f>IF(N194="základná",J194,0)</f>
        <v>0</v>
      </c>
      <c r="BF194" s="186">
        <f>IF(N194="znížená",J194,0)</f>
        <v>0</v>
      </c>
      <c r="BG194" s="186">
        <f>IF(N194="zákl. prenesená",J194,0)</f>
        <v>0</v>
      </c>
      <c r="BH194" s="186">
        <f>IF(N194="zníž. prenesená",J194,0)</f>
        <v>0</v>
      </c>
      <c r="BI194" s="186">
        <f>IF(N194="nulová",J194,0)</f>
        <v>0</v>
      </c>
      <c r="BJ194" s="14" t="s">
        <v>82</v>
      </c>
      <c r="BK194" s="187">
        <f>ROUND(I194*H194,3)</f>
        <v>0</v>
      </c>
      <c r="BL194" s="14" t="s">
        <v>121</v>
      </c>
      <c r="BM194" s="185" t="s">
        <v>367</v>
      </c>
    </row>
    <row r="195" s="1" customFormat="1" ht="16.5" customHeight="1">
      <c r="B195" s="174"/>
      <c r="C195" s="175" t="s">
        <v>368</v>
      </c>
      <c r="D195" s="175" t="s">
        <v>117</v>
      </c>
      <c r="E195" s="176" t="s">
        <v>160</v>
      </c>
      <c r="F195" s="177" t="s">
        <v>161</v>
      </c>
      <c r="G195" s="178" t="s">
        <v>120</v>
      </c>
      <c r="H195" s="179">
        <v>1</v>
      </c>
      <c r="I195" s="180"/>
      <c r="J195" s="179">
        <f>ROUND(I195*H195,3)</f>
        <v>0</v>
      </c>
      <c r="K195" s="177" t="s">
        <v>1</v>
      </c>
      <c r="L195" s="33"/>
      <c r="M195" s="181" t="s">
        <v>1</v>
      </c>
      <c r="N195" s="182" t="s">
        <v>39</v>
      </c>
      <c r="O195" s="69"/>
      <c r="P195" s="183">
        <f>O195*H195</f>
        <v>0</v>
      </c>
      <c r="Q195" s="183">
        <v>0</v>
      </c>
      <c r="R195" s="183">
        <f>Q195*H195</f>
        <v>0</v>
      </c>
      <c r="S195" s="183">
        <v>0</v>
      </c>
      <c r="T195" s="184">
        <f>S195*H195</f>
        <v>0</v>
      </c>
      <c r="AR195" s="185" t="s">
        <v>121</v>
      </c>
      <c r="AT195" s="185" t="s">
        <v>117</v>
      </c>
      <c r="AU195" s="185" t="s">
        <v>78</v>
      </c>
      <c r="AY195" s="14" t="s">
        <v>114</v>
      </c>
      <c r="BE195" s="186">
        <f>IF(N195="základná",J195,0)</f>
        <v>0</v>
      </c>
      <c r="BF195" s="186">
        <f>IF(N195="znížená",J195,0)</f>
        <v>0</v>
      </c>
      <c r="BG195" s="186">
        <f>IF(N195="zákl. prenesená",J195,0)</f>
        <v>0</v>
      </c>
      <c r="BH195" s="186">
        <f>IF(N195="zníž. prenesená",J195,0)</f>
        <v>0</v>
      </c>
      <c r="BI195" s="186">
        <f>IF(N195="nulová",J195,0)</f>
        <v>0</v>
      </c>
      <c r="BJ195" s="14" t="s">
        <v>82</v>
      </c>
      <c r="BK195" s="187">
        <f>ROUND(I195*H195,3)</f>
        <v>0</v>
      </c>
      <c r="BL195" s="14" t="s">
        <v>121</v>
      </c>
      <c r="BM195" s="185" t="s">
        <v>369</v>
      </c>
    </row>
    <row r="196" s="1" customFormat="1" ht="24" customHeight="1">
      <c r="B196" s="174"/>
      <c r="C196" s="175" t="s">
        <v>239</v>
      </c>
      <c r="D196" s="175" t="s">
        <v>117</v>
      </c>
      <c r="E196" s="176" t="s">
        <v>163</v>
      </c>
      <c r="F196" s="177" t="s">
        <v>164</v>
      </c>
      <c r="G196" s="178" t="s">
        <v>120</v>
      </c>
      <c r="H196" s="179">
        <v>1</v>
      </c>
      <c r="I196" s="180"/>
      <c r="J196" s="179">
        <f>ROUND(I196*H196,3)</f>
        <v>0</v>
      </c>
      <c r="K196" s="177" t="s">
        <v>1</v>
      </c>
      <c r="L196" s="33"/>
      <c r="M196" s="181" t="s">
        <v>1</v>
      </c>
      <c r="N196" s="182" t="s">
        <v>39</v>
      </c>
      <c r="O196" s="69"/>
      <c r="P196" s="183">
        <f>O196*H196</f>
        <v>0</v>
      </c>
      <c r="Q196" s="183">
        <v>0</v>
      </c>
      <c r="R196" s="183">
        <f>Q196*H196</f>
        <v>0</v>
      </c>
      <c r="S196" s="183">
        <v>0</v>
      </c>
      <c r="T196" s="184">
        <f>S196*H196</f>
        <v>0</v>
      </c>
      <c r="AR196" s="185" t="s">
        <v>121</v>
      </c>
      <c r="AT196" s="185" t="s">
        <v>117</v>
      </c>
      <c r="AU196" s="185" t="s">
        <v>78</v>
      </c>
      <c r="AY196" s="14" t="s">
        <v>114</v>
      </c>
      <c r="BE196" s="186">
        <f>IF(N196="základná",J196,0)</f>
        <v>0</v>
      </c>
      <c r="BF196" s="186">
        <f>IF(N196="znížená",J196,0)</f>
        <v>0</v>
      </c>
      <c r="BG196" s="186">
        <f>IF(N196="zákl. prenesená",J196,0)</f>
        <v>0</v>
      </c>
      <c r="BH196" s="186">
        <f>IF(N196="zníž. prenesená",J196,0)</f>
        <v>0</v>
      </c>
      <c r="BI196" s="186">
        <f>IF(N196="nulová",J196,0)</f>
        <v>0</v>
      </c>
      <c r="BJ196" s="14" t="s">
        <v>82</v>
      </c>
      <c r="BK196" s="187">
        <f>ROUND(I196*H196,3)</f>
        <v>0</v>
      </c>
      <c r="BL196" s="14" t="s">
        <v>121</v>
      </c>
      <c r="BM196" s="185" t="s">
        <v>370</v>
      </c>
    </row>
    <row r="197" s="1" customFormat="1" ht="36" customHeight="1">
      <c r="B197" s="174"/>
      <c r="C197" s="175" t="s">
        <v>371</v>
      </c>
      <c r="D197" s="175" t="s">
        <v>117</v>
      </c>
      <c r="E197" s="176" t="s">
        <v>185</v>
      </c>
      <c r="F197" s="177" t="s">
        <v>186</v>
      </c>
      <c r="G197" s="178" t="s">
        <v>120</v>
      </c>
      <c r="H197" s="179">
        <v>1</v>
      </c>
      <c r="I197" s="180"/>
      <c r="J197" s="179">
        <f>ROUND(I197*H197,3)</f>
        <v>0</v>
      </c>
      <c r="K197" s="177" t="s">
        <v>1</v>
      </c>
      <c r="L197" s="33"/>
      <c r="M197" s="181" t="s">
        <v>1</v>
      </c>
      <c r="N197" s="182" t="s">
        <v>39</v>
      </c>
      <c r="O197" s="69"/>
      <c r="P197" s="183">
        <f>O197*H197</f>
        <v>0</v>
      </c>
      <c r="Q197" s="183">
        <v>0</v>
      </c>
      <c r="R197" s="183">
        <f>Q197*H197</f>
        <v>0</v>
      </c>
      <c r="S197" s="183">
        <v>0</v>
      </c>
      <c r="T197" s="184">
        <f>S197*H197</f>
        <v>0</v>
      </c>
      <c r="AR197" s="185" t="s">
        <v>121</v>
      </c>
      <c r="AT197" s="185" t="s">
        <v>117</v>
      </c>
      <c r="AU197" s="185" t="s">
        <v>78</v>
      </c>
      <c r="AY197" s="14" t="s">
        <v>114</v>
      </c>
      <c r="BE197" s="186">
        <f>IF(N197="základná",J197,0)</f>
        <v>0</v>
      </c>
      <c r="BF197" s="186">
        <f>IF(N197="znížená",J197,0)</f>
        <v>0</v>
      </c>
      <c r="BG197" s="186">
        <f>IF(N197="zákl. prenesená",J197,0)</f>
        <v>0</v>
      </c>
      <c r="BH197" s="186">
        <f>IF(N197="zníž. prenesená",J197,0)</f>
        <v>0</v>
      </c>
      <c r="BI197" s="186">
        <f>IF(N197="nulová",J197,0)</f>
        <v>0</v>
      </c>
      <c r="BJ197" s="14" t="s">
        <v>82</v>
      </c>
      <c r="BK197" s="187">
        <f>ROUND(I197*H197,3)</f>
        <v>0</v>
      </c>
      <c r="BL197" s="14" t="s">
        <v>121</v>
      </c>
      <c r="BM197" s="185" t="s">
        <v>372</v>
      </c>
    </row>
    <row r="198" s="1" customFormat="1" ht="48" customHeight="1">
      <c r="B198" s="174"/>
      <c r="C198" s="175" t="s">
        <v>243</v>
      </c>
      <c r="D198" s="175" t="s">
        <v>117</v>
      </c>
      <c r="E198" s="176" t="s">
        <v>189</v>
      </c>
      <c r="F198" s="177" t="s">
        <v>190</v>
      </c>
      <c r="G198" s="178" t="s">
        <v>120</v>
      </c>
      <c r="H198" s="179">
        <v>1</v>
      </c>
      <c r="I198" s="180"/>
      <c r="J198" s="179">
        <f>ROUND(I198*H198,3)</f>
        <v>0</v>
      </c>
      <c r="K198" s="177" t="s">
        <v>1</v>
      </c>
      <c r="L198" s="33"/>
      <c r="M198" s="181" t="s">
        <v>1</v>
      </c>
      <c r="N198" s="182" t="s">
        <v>39</v>
      </c>
      <c r="O198" s="69"/>
      <c r="P198" s="183">
        <f>O198*H198</f>
        <v>0</v>
      </c>
      <c r="Q198" s="183">
        <v>0</v>
      </c>
      <c r="R198" s="183">
        <f>Q198*H198</f>
        <v>0</v>
      </c>
      <c r="S198" s="183">
        <v>0</v>
      </c>
      <c r="T198" s="184">
        <f>S198*H198</f>
        <v>0</v>
      </c>
      <c r="AR198" s="185" t="s">
        <v>121</v>
      </c>
      <c r="AT198" s="185" t="s">
        <v>117</v>
      </c>
      <c r="AU198" s="185" t="s">
        <v>78</v>
      </c>
      <c r="AY198" s="14" t="s">
        <v>114</v>
      </c>
      <c r="BE198" s="186">
        <f>IF(N198="základná",J198,0)</f>
        <v>0</v>
      </c>
      <c r="BF198" s="186">
        <f>IF(N198="znížená",J198,0)</f>
        <v>0</v>
      </c>
      <c r="BG198" s="186">
        <f>IF(N198="zákl. prenesená",J198,0)</f>
        <v>0</v>
      </c>
      <c r="BH198" s="186">
        <f>IF(N198="zníž. prenesená",J198,0)</f>
        <v>0</v>
      </c>
      <c r="BI198" s="186">
        <f>IF(N198="nulová",J198,0)</f>
        <v>0</v>
      </c>
      <c r="BJ198" s="14" t="s">
        <v>82</v>
      </c>
      <c r="BK198" s="187">
        <f>ROUND(I198*H198,3)</f>
        <v>0</v>
      </c>
      <c r="BL198" s="14" t="s">
        <v>121</v>
      </c>
      <c r="BM198" s="185" t="s">
        <v>373</v>
      </c>
    </row>
    <row r="199" s="1" customFormat="1" ht="24" customHeight="1">
      <c r="B199" s="174"/>
      <c r="C199" s="175" t="s">
        <v>374</v>
      </c>
      <c r="D199" s="175" t="s">
        <v>117</v>
      </c>
      <c r="E199" s="176" t="s">
        <v>375</v>
      </c>
      <c r="F199" s="177" t="s">
        <v>376</v>
      </c>
      <c r="G199" s="178" t="s">
        <v>120</v>
      </c>
      <c r="H199" s="179">
        <v>1</v>
      </c>
      <c r="I199" s="180"/>
      <c r="J199" s="179">
        <f>ROUND(I199*H199,3)</f>
        <v>0</v>
      </c>
      <c r="K199" s="177" t="s">
        <v>1</v>
      </c>
      <c r="L199" s="33"/>
      <c r="M199" s="181" t="s">
        <v>1</v>
      </c>
      <c r="N199" s="182" t="s">
        <v>39</v>
      </c>
      <c r="O199" s="69"/>
      <c r="P199" s="183">
        <f>O199*H199</f>
        <v>0</v>
      </c>
      <c r="Q199" s="183">
        <v>0</v>
      </c>
      <c r="R199" s="183">
        <f>Q199*H199</f>
        <v>0</v>
      </c>
      <c r="S199" s="183">
        <v>0</v>
      </c>
      <c r="T199" s="184">
        <f>S199*H199</f>
        <v>0</v>
      </c>
      <c r="AR199" s="185" t="s">
        <v>121</v>
      </c>
      <c r="AT199" s="185" t="s">
        <v>117</v>
      </c>
      <c r="AU199" s="185" t="s">
        <v>78</v>
      </c>
      <c r="AY199" s="14" t="s">
        <v>114</v>
      </c>
      <c r="BE199" s="186">
        <f>IF(N199="základná",J199,0)</f>
        <v>0</v>
      </c>
      <c r="BF199" s="186">
        <f>IF(N199="znížená",J199,0)</f>
        <v>0</v>
      </c>
      <c r="BG199" s="186">
        <f>IF(N199="zákl. prenesená",J199,0)</f>
        <v>0</v>
      </c>
      <c r="BH199" s="186">
        <f>IF(N199="zníž. prenesená",J199,0)</f>
        <v>0</v>
      </c>
      <c r="BI199" s="186">
        <f>IF(N199="nulová",J199,0)</f>
        <v>0</v>
      </c>
      <c r="BJ199" s="14" t="s">
        <v>82</v>
      </c>
      <c r="BK199" s="187">
        <f>ROUND(I199*H199,3)</f>
        <v>0</v>
      </c>
      <c r="BL199" s="14" t="s">
        <v>121</v>
      </c>
      <c r="BM199" s="185" t="s">
        <v>377</v>
      </c>
    </row>
    <row r="200" s="1" customFormat="1" ht="16.5" customHeight="1">
      <c r="B200" s="174"/>
      <c r="C200" s="175" t="s">
        <v>246</v>
      </c>
      <c r="D200" s="175" t="s">
        <v>117</v>
      </c>
      <c r="E200" s="176" t="s">
        <v>216</v>
      </c>
      <c r="F200" s="177" t="s">
        <v>217</v>
      </c>
      <c r="G200" s="178" t="s">
        <v>169</v>
      </c>
      <c r="H200" s="179">
        <v>25</v>
      </c>
      <c r="I200" s="180"/>
      <c r="J200" s="179">
        <f>ROUND(I200*H200,3)</f>
        <v>0</v>
      </c>
      <c r="K200" s="177" t="s">
        <v>1</v>
      </c>
      <c r="L200" s="33"/>
      <c r="M200" s="181" t="s">
        <v>1</v>
      </c>
      <c r="N200" s="182" t="s">
        <v>39</v>
      </c>
      <c r="O200" s="69"/>
      <c r="P200" s="183">
        <f>O200*H200</f>
        <v>0</v>
      </c>
      <c r="Q200" s="183">
        <v>0</v>
      </c>
      <c r="R200" s="183">
        <f>Q200*H200</f>
        <v>0</v>
      </c>
      <c r="S200" s="183">
        <v>0</v>
      </c>
      <c r="T200" s="184">
        <f>S200*H200</f>
        <v>0</v>
      </c>
      <c r="AR200" s="185" t="s">
        <v>121</v>
      </c>
      <c r="AT200" s="185" t="s">
        <v>117</v>
      </c>
      <c r="AU200" s="185" t="s">
        <v>78</v>
      </c>
      <c r="AY200" s="14" t="s">
        <v>114</v>
      </c>
      <c r="BE200" s="186">
        <f>IF(N200="základná",J200,0)</f>
        <v>0</v>
      </c>
      <c r="BF200" s="186">
        <f>IF(N200="znížená",J200,0)</f>
        <v>0</v>
      </c>
      <c r="BG200" s="186">
        <f>IF(N200="zákl. prenesená",J200,0)</f>
        <v>0</v>
      </c>
      <c r="BH200" s="186">
        <f>IF(N200="zníž. prenesená",J200,0)</f>
        <v>0</v>
      </c>
      <c r="BI200" s="186">
        <f>IF(N200="nulová",J200,0)</f>
        <v>0</v>
      </c>
      <c r="BJ200" s="14" t="s">
        <v>82</v>
      </c>
      <c r="BK200" s="187">
        <f>ROUND(I200*H200,3)</f>
        <v>0</v>
      </c>
      <c r="BL200" s="14" t="s">
        <v>121</v>
      </c>
      <c r="BM200" s="185" t="s">
        <v>378</v>
      </c>
    </row>
    <row r="201" s="1" customFormat="1" ht="24" customHeight="1">
      <c r="B201" s="174"/>
      <c r="C201" s="175" t="s">
        <v>379</v>
      </c>
      <c r="D201" s="175" t="s">
        <v>117</v>
      </c>
      <c r="E201" s="176" t="s">
        <v>220</v>
      </c>
      <c r="F201" s="177" t="s">
        <v>221</v>
      </c>
      <c r="G201" s="178" t="s">
        <v>120</v>
      </c>
      <c r="H201" s="179">
        <v>2</v>
      </c>
      <c r="I201" s="180"/>
      <c r="J201" s="179">
        <f>ROUND(I201*H201,3)</f>
        <v>0</v>
      </c>
      <c r="K201" s="177" t="s">
        <v>1</v>
      </c>
      <c r="L201" s="33"/>
      <c r="M201" s="181" t="s">
        <v>1</v>
      </c>
      <c r="N201" s="182" t="s">
        <v>39</v>
      </c>
      <c r="O201" s="69"/>
      <c r="P201" s="183">
        <f>O201*H201</f>
        <v>0</v>
      </c>
      <c r="Q201" s="183">
        <v>0</v>
      </c>
      <c r="R201" s="183">
        <f>Q201*H201</f>
        <v>0</v>
      </c>
      <c r="S201" s="183">
        <v>0</v>
      </c>
      <c r="T201" s="184">
        <f>S201*H201</f>
        <v>0</v>
      </c>
      <c r="AR201" s="185" t="s">
        <v>121</v>
      </c>
      <c r="AT201" s="185" t="s">
        <v>117</v>
      </c>
      <c r="AU201" s="185" t="s">
        <v>78</v>
      </c>
      <c r="AY201" s="14" t="s">
        <v>114</v>
      </c>
      <c r="BE201" s="186">
        <f>IF(N201="základná",J201,0)</f>
        <v>0</v>
      </c>
      <c r="BF201" s="186">
        <f>IF(N201="znížená",J201,0)</f>
        <v>0</v>
      </c>
      <c r="BG201" s="186">
        <f>IF(N201="zákl. prenesená",J201,0)</f>
        <v>0</v>
      </c>
      <c r="BH201" s="186">
        <f>IF(N201="zníž. prenesená",J201,0)</f>
        <v>0</v>
      </c>
      <c r="BI201" s="186">
        <f>IF(N201="nulová",J201,0)</f>
        <v>0</v>
      </c>
      <c r="BJ201" s="14" t="s">
        <v>82</v>
      </c>
      <c r="BK201" s="187">
        <f>ROUND(I201*H201,3)</f>
        <v>0</v>
      </c>
      <c r="BL201" s="14" t="s">
        <v>121</v>
      </c>
      <c r="BM201" s="185" t="s">
        <v>380</v>
      </c>
    </row>
    <row r="202" s="1" customFormat="1" ht="16.5" customHeight="1">
      <c r="B202" s="174"/>
      <c r="C202" s="175" t="s">
        <v>381</v>
      </c>
      <c r="D202" s="175" t="s">
        <v>117</v>
      </c>
      <c r="E202" s="176" t="s">
        <v>223</v>
      </c>
      <c r="F202" s="177" t="s">
        <v>224</v>
      </c>
      <c r="G202" s="178" t="s">
        <v>120</v>
      </c>
      <c r="H202" s="179">
        <v>1</v>
      </c>
      <c r="I202" s="180"/>
      <c r="J202" s="179">
        <f>ROUND(I202*H202,3)</f>
        <v>0</v>
      </c>
      <c r="K202" s="177" t="s">
        <v>1</v>
      </c>
      <c r="L202" s="33"/>
      <c r="M202" s="181" t="s">
        <v>1</v>
      </c>
      <c r="N202" s="182" t="s">
        <v>39</v>
      </c>
      <c r="O202" s="69"/>
      <c r="P202" s="183">
        <f>O202*H202</f>
        <v>0</v>
      </c>
      <c r="Q202" s="183">
        <v>0</v>
      </c>
      <c r="R202" s="183">
        <f>Q202*H202</f>
        <v>0</v>
      </c>
      <c r="S202" s="183">
        <v>0</v>
      </c>
      <c r="T202" s="184">
        <f>S202*H202</f>
        <v>0</v>
      </c>
      <c r="AR202" s="185" t="s">
        <v>121</v>
      </c>
      <c r="AT202" s="185" t="s">
        <v>117</v>
      </c>
      <c r="AU202" s="185" t="s">
        <v>78</v>
      </c>
      <c r="AY202" s="14" t="s">
        <v>114</v>
      </c>
      <c r="BE202" s="186">
        <f>IF(N202="základná",J202,0)</f>
        <v>0</v>
      </c>
      <c r="BF202" s="186">
        <f>IF(N202="znížená",J202,0)</f>
        <v>0</v>
      </c>
      <c r="BG202" s="186">
        <f>IF(N202="zákl. prenesená",J202,0)</f>
        <v>0</v>
      </c>
      <c r="BH202" s="186">
        <f>IF(N202="zníž. prenesená",J202,0)</f>
        <v>0</v>
      </c>
      <c r="BI202" s="186">
        <f>IF(N202="nulová",J202,0)</f>
        <v>0</v>
      </c>
      <c r="BJ202" s="14" t="s">
        <v>82</v>
      </c>
      <c r="BK202" s="187">
        <f>ROUND(I202*H202,3)</f>
        <v>0</v>
      </c>
      <c r="BL202" s="14" t="s">
        <v>121</v>
      </c>
      <c r="BM202" s="185" t="s">
        <v>382</v>
      </c>
    </row>
    <row r="203" s="1" customFormat="1" ht="24" customHeight="1">
      <c r="B203" s="174"/>
      <c r="C203" s="175" t="s">
        <v>383</v>
      </c>
      <c r="D203" s="175" t="s">
        <v>117</v>
      </c>
      <c r="E203" s="176" t="s">
        <v>226</v>
      </c>
      <c r="F203" s="177" t="s">
        <v>227</v>
      </c>
      <c r="G203" s="178" t="s">
        <v>120</v>
      </c>
      <c r="H203" s="179">
        <v>1</v>
      </c>
      <c r="I203" s="180"/>
      <c r="J203" s="179">
        <f>ROUND(I203*H203,3)</f>
        <v>0</v>
      </c>
      <c r="K203" s="177" t="s">
        <v>1</v>
      </c>
      <c r="L203" s="33"/>
      <c r="M203" s="181" t="s">
        <v>1</v>
      </c>
      <c r="N203" s="182" t="s">
        <v>39</v>
      </c>
      <c r="O203" s="69"/>
      <c r="P203" s="183">
        <f>O203*H203</f>
        <v>0</v>
      </c>
      <c r="Q203" s="183">
        <v>0</v>
      </c>
      <c r="R203" s="183">
        <f>Q203*H203</f>
        <v>0</v>
      </c>
      <c r="S203" s="183">
        <v>0</v>
      </c>
      <c r="T203" s="184">
        <f>S203*H203</f>
        <v>0</v>
      </c>
      <c r="AR203" s="185" t="s">
        <v>121</v>
      </c>
      <c r="AT203" s="185" t="s">
        <v>117</v>
      </c>
      <c r="AU203" s="185" t="s">
        <v>78</v>
      </c>
      <c r="AY203" s="14" t="s">
        <v>114</v>
      </c>
      <c r="BE203" s="186">
        <f>IF(N203="základná",J203,0)</f>
        <v>0</v>
      </c>
      <c r="BF203" s="186">
        <f>IF(N203="znížená",J203,0)</f>
        <v>0</v>
      </c>
      <c r="BG203" s="186">
        <f>IF(N203="zákl. prenesená",J203,0)</f>
        <v>0</v>
      </c>
      <c r="BH203" s="186">
        <f>IF(N203="zníž. prenesená",J203,0)</f>
        <v>0</v>
      </c>
      <c r="BI203" s="186">
        <f>IF(N203="nulová",J203,0)</f>
        <v>0</v>
      </c>
      <c r="BJ203" s="14" t="s">
        <v>82</v>
      </c>
      <c r="BK203" s="187">
        <f>ROUND(I203*H203,3)</f>
        <v>0</v>
      </c>
      <c r="BL203" s="14" t="s">
        <v>121</v>
      </c>
      <c r="BM203" s="185" t="s">
        <v>384</v>
      </c>
    </row>
    <row r="204" s="1" customFormat="1" ht="24" customHeight="1">
      <c r="B204" s="174"/>
      <c r="C204" s="175" t="s">
        <v>250</v>
      </c>
      <c r="D204" s="175" t="s">
        <v>117</v>
      </c>
      <c r="E204" s="176" t="s">
        <v>234</v>
      </c>
      <c r="F204" s="177" t="s">
        <v>235</v>
      </c>
      <c r="G204" s="178" t="s">
        <v>169</v>
      </c>
      <c r="H204" s="179">
        <v>1</v>
      </c>
      <c r="I204" s="180"/>
      <c r="J204" s="179">
        <f>ROUND(I204*H204,3)</f>
        <v>0</v>
      </c>
      <c r="K204" s="177" t="s">
        <v>1</v>
      </c>
      <c r="L204" s="33"/>
      <c r="M204" s="181" t="s">
        <v>1</v>
      </c>
      <c r="N204" s="182" t="s">
        <v>39</v>
      </c>
      <c r="O204" s="69"/>
      <c r="P204" s="183">
        <f>O204*H204</f>
        <v>0</v>
      </c>
      <c r="Q204" s="183">
        <v>0</v>
      </c>
      <c r="R204" s="183">
        <f>Q204*H204</f>
        <v>0</v>
      </c>
      <c r="S204" s="183">
        <v>0</v>
      </c>
      <c r="T204" s="184">
        <f>S204*H204</f>
        <v>0</v>
      </c>
      <c r="AR204" s="185" t="s">
        <v>121</v>
      </c>
      <c r="AT204" s="185" t="s">
        <v>117</v>
      </c>
      <c r="AU204" s="185" t="s">
        <v>78</v>
      </c>
      <c r="AY204" s="14" t="s">
        <v>114</v>
      </c>
      <c r="BE204" s="186">
        <f>IF(N204="základná",J204,0)</f>
        <v>0</v>
      </c>
      <c r="BF204" s="186">
        <f>IF(N204="znížená",J204,0)</f>
        <v>0</v>
      </c>
      <c r="BG204" s="186">
        <f>IF(N204="zákl. prenesená",J204,0)</f>
        <v>0</v>
      </c>
      <c r="BH204" s="186">
        <f>IF(N204="zníž. prenesená",J204,0)</f>
        <v>0</v>
      </c>
      <c r="BI204" s="186">
        <f>IF(N204="nulová",J204,0)</f>
        <v>0</v>
      </c>
      <c r="BJ204" s="14" t="s">
        <v>82</v>
      </c>
      <c r="BK204" s="187">
        <f>ROUND(I204*H204,3)</f>
        <v>0</v>
      </c>
      <c r="BL204" s="14" t="s">
        <v>121</v>
      </c>
      <c r="BM204" s="185" t="s">
        <v>385</v>
      </c>
    </row>
    <row r="205" s="1" customFormat="1" ht="16.5" customHeight="1">
      <c r="B205" s="174"/>
      <c r="C205" s="175" t="s">
        <v>386</v>
      </c>
      <c r="D205" s="175" t="s">
        <v>117</v>
      </c>
      <c r="E205" s="176" t="s">
        <v>237</v>
      </c>
      <c r="F205" s="177" t="s">
        <v>238</v>
      </c>
      <c r="G205" s="178" t="s">
        <v>169</v>
      </c>
      <c r="H205" s="179">
        <v>2</v>
      </c>
      <c r="I205" s="180"/>
      <c r="J205" s="179">
        <f>ROUND(I205*H205,3)</f>
        <v>0</v>
      </c>
      <c r="K205" s="177" t="s">
        <v>1</v>
      </c>
      <c r="L205" s="33"/>
      <c r="M205" s="181" t="s">
        <v>1</v>
      </c>
      <c r="N205" s="182" t="s">
        <v>39</v>
      </c>
      <c r="O205" s="69"/>
      <c r="P205" s="183">
        <f>O205*H205</f>
        <v>0</v>
      </c>
      <c r="Q205" s="183">
        <v>0</v>
      </c>
      <c r="R205" s="183">
        <f>Q205*H205</f>
        <v>0</v>
      </c>
      <c r="S205" s="183">
        <v>0</v>
      </c>
      <c r="T205" s="184">
        <f>S205*H205</f>
        <v>0</v>
      </c>
      <c r="AR205" s="185" t="s">
        <v>121</v>
      </c>
      <c r="AT205" s="185" t="s">
        <v>117</v>
      </c>
      <c r="AU205" s="185" t="s">
        <v>78</v>
      </c>
      <c r="AY205" s="14" t="s">
        <v>114</v>
      </c>
      <c r="BE205" s="186">
        <f>IF(N205="základná",J205,0)</f>
        <v>0</v>
      </c>
      <c r="BF205" s="186">
        <f>IF(N205="znížená",J205,0)</f>
        <v>0</v>
      </c>
      <c r="BG205" s="186">
        <f>IF(N205="zákl. prenesená",J205,0)</f>
        <v>0</v>
      </c>
      <c r="BH205" s="186">
        <f>IF(N205="zníž. prenesená",J205,0)</f>
        <v>0</v>
      </c>
      <c r="BI205" s="186">
        <f>IF(N205="nulová",J205,0)</f>
        <v>0</v>
      </c>
      <c r="BJ205" s="14" t="s">
        <v>82</v>
      </c>
      <c r="BK205" s="187">
        <f>ROUND(I205*H205,3)</f>
        <v>0</v>
      </c>
      <c r="BL205" s="14" t="s">
        <v>121</v>
      </c>
      <c r="BM205" s="185" t="s">
        <v>387</v>
      </c>
    </row>
    <row r="206" s="1" customFormat="1" ht="16.5" customHeight="1">
      <c r="B206" s="174"/>
      <c r="C206" s="175" t="s">
        <v>253</v>
      </c>
      <c r="D206" s="175" t="s">
        <v>117</v>
      </c>
      <c r="E206" s="176" t="s">
        <v>241</v>
      </c>
      <c r="F206" s="177" t="s">
        <v>242</v>
      </c>
      <c r="G206" s="178" t="s">
        <v>169</v>
      </c>
      <c r="H206" s="179">
        <v>10</v>
      </c>
      <c r="I206" s="180"/>
      <c r="J206" s="179">
        <f>ROUND(I206*H206,3)</f>
        <v>0</v>
      </c>
      <c r="K206" s="177" t="s">
        <v>1</v>
      </c>
      <c r="L206" s="33"/>
      <c r="M206" s="181" t="s">
        <v>1</v>
      </c>
      <c r="N206" s="182" t="s">
        <v>39</v>
      </c>
      <c r="O206" s="69"/>
      <c r="P206" s="183">
        <f>O206*H206</f>
        <v>0</v>
      </c>
      <c r="Q206" s="183">
        <v>0</v>
      </c>
      <c r="R206" s="183">
        <f>Q206*H206</f>
        <v>0</v>
      </c>
      <c r="S206" s="183">
        <v>0</v>
      </c>
      <c r="T206" s="184">
        <f>S206*H206</f>
        <v>0</v>
      </c>
      <c r="AR206" s="185" t="s">
        <v>121</v>
      </c>
      <c r="AT206" s="185" t="s">
        <v>117</v>
      </c>
      <c r="AU206" s="185" t="s">
        <v>78</v>
      </c>
      <c r="AY206" s="14" t="s">
        <v>114</v>
      </c>
      <c r="BE206" s="186">
        <f>IF(N206="základná",J206,0)</f>
        <v>0</v>
      </c>
      <c r="BF206" s="186">
        <f>IF(N206="znížená",J206,0)</f>
        <v>0</v>
      </c>
      <c r="BG206" s="186">
        <f>IF(N206="zákl. prenesená",J206,0)</f>
        <v>0</v>
      </c>
      <c r="BH206" s="186">
        <f>IF(N206="zníž. prenesená",J206,0)</f>
        <v>0</v>
      </c>
      <c r="BI206" s="186">
        <f>IF(N206="nulová",J206,0)</f>
        <v>0</v>
      </c>
      <c r="BJ206" s="14" t="s">
        <v>82</v>
      </c>
      <c r="BK206" s="187">
        <f>ROUND(I206*H206,3)</f>
        <v>0</v>
      </c>
      <c r="BL206" s="14" t="s">
        <v>121</v>
      </c>
      <c r="BM206" s="185" t="s">
        <v>388</v>
      </c>
    </row>
    <row r="207" s="1" customFormat="1" ht="16.5" customHeight="1">
      <c r="B207" s="174"/>
      <c r="C207" s="175" t="s">
        <v>389</v>
      </c>
      <c r="D207" s="175" t="s">
        <v>117</v>
      </c>
      <c r="E207" s="176" t="s">
        <v>244</v>
      </c>
      <c r="F207" s="177" t="s">
        <v>245</v>
      </c>
      <c r="G207" s="178" t="s">
        <v>169</v>
      </c>
      <c r="H207" s="179">
        <v>10</v>
      </c>
      <c r="I207" s="180"/>
      <c r="J207" s="179">
        <f>ROUND(I207*H207,3)</f>
        <v>0</v>
      </c>
      <c r="K207" s="177" t="s">
        <v>1</v>
      </c>
      <c r="L207" s="33"/>
      <c r="M207" s="181" t="s">
        <v>1</v>
      </c>
      <c r="N207" s="182" t="s">
        <v>39</v>
      </c>
      <c r="O207" s="69"/>
      <c r="P207" s="183">
        <f>O207*H207</f>
        <v>0</v>
      </c>
      <c r="Q207" s="183">
        <v>0</v>
      </c>
      <c r="R207" s="183">
        <f>Q207*H207</f>
        <v>0</v>
      </c>
      <c r="S207" s="183">
        <v>0</v>
      </c>
      <c r="T207" s="184">
        <f>S207*H207</f>
        <v>0</v>
      </c>
      <c r="AR207" s="185" t="s">
        <v>121</v>
      </c>
      <c r="AT207" s="185" t="s">
        <v>117</v>
      </c>
      <c r="AU207" s="185" t="s">
        <v>78</v>
      </c>
      <c r="AY207" s="14" t="s">
        <v>114</v>
      </c>
      <c r="BE207" s="186">
        <f>IF(N207="základná",J207,0)</f>
        <v>0</v>
      </c>
      <c r="BF207" s="186">
        <f>IF(N207="znížená",J207,0)</f>
        <v>0</v>
      </c>
      <c r="BG207" s="186">
        <f>IF(N207="zákl. prenesená",J207,0)</f>
        <v>0</v>
      </c>
      <c r="BH207" s="186">
        <f>IF(N207="zníž. prenesená",J207,0)</f>
        <v>0</v>
      </c>
      <c r="BI207" s="186">
        <f>IF(N207="nulová",J207,0)</f>
        <v>0</v>
      </c>
      <c r="BJ207" s="14" t="s">
        <v>82</v>
      </c>
      <c r="BK207" s="187">
        <f>ROUND(I207*H207,3)</f>
        <v>0</v>
      </c>
      <c r="BL207" s="14" t="s">
        <v>121</v>
      </c>
      <c r="BM207" s="185" t="s">
        <v>390</v>
      </c>
    </row>
    <row r="208" s="1" customFormat="1" ht="16.5" customHeight="1">
      <c r="B208" s="174"/>
      <c r="C208" s="175" t="s">
        <v>257</v>
      </c>
      <c r="D208" s="175" t="s">
        <v>117</v>
      </c>
      <c r="E208" s="176" t="s">
        <v>258</v>
      </c>
      <c r="F208" s="177" t="s">
        <v>259</v>
      </c>
      <c r="G208" s="178" t="s">
        <v>169</v>
      </c>
      <c r="H208" s="179">
        <v>25</v>
      </c>
      <c r="I208" s="180"/>
      <c r="J208" s="179">
        <f>ROUND(I208*H208,3)</f>
        <v>0</v>
      </c>
      <c r="K208" s="177" t="s">
        <v>1</v>
      </c>
      <c r="L208" s="33"/>
      <c r="M208" s="181" t="s">
        <v>1</v>
      </c>
      <c r="N208" s="182" t="s">
        <v>39</v>
      </c>
      <c r="O208" s="69"/>
      <c r="P208" s="183">
        <f>O208*H208</f>
        <v>0</v>
      </c>
      <c r="Q208" s="183">
        <v>0</v>
      </c>
      <c r="R208" s="183">
        <f>Q208*H208</f>
        <v>0</v>
      </c>
      <c r="S208" s="183">
        <v>0</v>
      </c>
      <c r="T208" s="184">
        <f>S208*H208</f>
        <v>0</v>
      </c>
      <c r="AR208" s="185" t="s">
        <v>121</v>
      </c>
      <c r="AT208" s="185" t="s">
        <v>117</v>
      </c>
      <c r="AU208" s="185" t="s">
        <v>78</v>
      </c>
      <c r="AY208" s="14" t="s">
        <v>114</v>
      </c>
      <c r="BE208" s="186">
        <f>IF(N208="základná",J208,0)</f>
        <v>0</v>
      </c>
      <c r="BF208" s="186">
        <f>IF(N208="znížená",J208,0)</f>
        <v>0</v>
      </c>
      <c r="BG208" s="186">
        <f>IF(N208="zákl. prenesená",J208,0)</f>
        <v>0</v>
      </c>
      <c r="BH208" s="186">
        <f>IF(N208="zníž. prenesená",J208,0)</f>
        <v>0</v>
      </c>
      <c r="BI208" s="186">
        <f>IF(N208="nulová",J208,0)</f>
        <v>0</v>
      </c>
      <c r="BJ208" s="14" t="s">
        <v>82</v>
      </c>
      <c r="BK208" s="187">
        <f>ROUND(I208*H208,3)</f>
        <v>0</v>
      </c>
      <c r="BL208" s="14" t="s">
        <v>121</v>
      </c>
      <c r="BM208" s="185" t="s">
        <v>391</v>
      </c>
    </row>
    <row r="209" s="1" customFormat="1" ht="16.5" customHeight="1">
      <c r="B209" s="174"/>
      <c r="C209" s="175" t="s">
        <v>392</v>
      </c>
      <c r="D209" s="175" t="s">
        <v>117</v>
      </c>
      <c r="E209" s="176" t="s">
        <v>262</v>
      </c>
      <c r="F209" s="177" t="s">
        <v>263</v>
      </c>
      <c r="G209" s="178" t="s">
        <v>169</v>
      </c>
      <c r="H209" s="179">
        <v>25</v>
      </c>
      <c r="I209" s="180"/>
      <c r="J209" s="179">
        <f>ROUND(I209*H209,3)</f>
        <v>0</v>
      </c>
      <c r="K209" s="177" t="s">
        <v>1</v>
      </c>
      <c r="L209" s="33"/>
      <c r="M209" s="197" t="s">
        <v>1</v>
      </c>
      <c r="N209" s="198" t="s">
        <v>39</v>
      </c>
      <c r="O209" s="199"/>
      <c r="P209" s="200">
        <f>O209*H209</f>
        <v>0</v>
      </c>
      <c r="Q209" s="200">
        <v>0</v>
      </c>
      <c r="R209" s="200">
        <f>Q209*H209</f>
        <v>0</v>
      </c>
      <c r="S209" s="200">
        <v>0</v>
      </c>
      <c r="T209" s="201">
        <f>S209*H209</f>
        <v>0</v>
      </c>
      <c r="AR209" s="185" t="s">
        <v>121</v>
      </c>
      <c r="AT209" s="185" t="s">
        <v>117</v>
      </c>
      <c r="AU209" s="185" t="s">
        <v>78</v>
      </c>
      <c r="AY209" s="14" t="s">
        <v>114</v>
      </c>
      <c r="BE209" s="186">
        <f>IF(N209="základná",J209,0)</f>
        <v>0</v>
      </c>
      <c r="BF209" s="186">
        <f>IF(N209="znížená",J209,0)</f>
        <v>0</v>
      </c>
      <c r="BG209" s="186">
        <f>IF(N209="zákl. prenesená",J209,0)</f>
        <v>0</v>
      </c>
      <c r="BH209" s="186">
        <f>IF(N209="zníž. prenesená",J209,0)</f>
        <v>0</v>
      </c>
      <c r="BI209" s="186">
        <f>IF(N209="nulová",J209,0)</f>
        <v>0</v>
      </c>
      <c r="BJ209" s="14" t="s">
        <v>82</v>
      </c>
      <c r="BK209" s="187">
        <f>ROUND(I209*H209,3)</f>
        <v>0</v>
      </c>
      <c r="BL209" s="14" t="s">
        <v>121</v>
      </c>
      <c r="BM209" s="185" t="s">
        <v>393</v>
      </c>
    </row>
    <row r="210" s="1" customFormat="1" ht="6.96" customHeight="1">
      <c r="B210" s="52"/>
      <c r="C210" s="53"/>
      <c r="D210" s="53"/>
      <c r="E210" s="53"/>
      <c r="F210" s="53"/>
      <c r="G210" s="53"/>
      <c r="H210" s="53"/>
      <c r="I210" s="135"/>
      <c r="J210" s="53"/>
      <c r="K210" s="53"/>
      <c r="L210" s="33"/>
    </row>
  </sheetData>
  <autoFilter ref="C119:K209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10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84</v>
      </c>
    </row>
    <row r="3" ht="6.96" customHeight="1">
      <c r="B3" s="15"/>
      <c r="C3" s="16"/>
      <c r="D3" s="16"/>
      <c r="E3" s="16"/>
      <c r="F3" s="16"/>
      <c r="G3" s="16"/>
      <c r="H3" s="16"/>
      <c r="I3" s="111"/>
      <c r="J3" s="16"/>
      <c r="K3" s="16"/>
      <c r="L3" s="17"/>
      <c r="AT3" s="14" t="s">
        <v>73</v>
      </c>
    </row>
    <row r="4" ht="24.96" customHeight="1">
      <c r="B4" s="17"/>
      <c r="D4" s="18" t="s">
        <v>88</v>
      </c>
      <c r="L4" s="17"/>
      <c r="M4" s="112" t="s">
        <v>9</v>
      </c>
      <c r="AT4" s="14" t="s">
        <v>3</v>
      </c>
    </row>
    <row r="5" ht="6.96" customHeight="1">
      <c r="B5" s="17"/>
      <c r="L5" s="17"/>
    </row>
    <row r="6" ht="12" customHeight="1">
      <c r="B6" s="17"/>
      <c r="D6" s="27" t="s">
        <v>14</v>
      </c>
      <c r="L6" s="17"/>
    </row>
    <row r="7" ht="16.5" customHeight="1">
      <c r="B7" s="17"/>
      <c r="E7" s="113" t="str">
        <f>'Rekapitulácia stavby'!K6</f>
        <v>Rekonštrukcia verejného osvetlenia, mestského rozhlasu a časti chodníka na Hrnčírikovej ul.</v>
      </c>
      <c r="F7" s="27"/>
      <c r="G7" s="27"/>
      <c r="H7" s="27"/>
      <c r="L7" s="17"/>
    </row>
    <row r="8" s="1" customFormat="1" ht="12" customHeight="1">
      <c r="B8" s="33"/>
      <c r="D8" s="27" t="s">
        <v>89</v>
      </c>
      <c r="I8" s="114"/>
      <c r="L8" s="33"/>
    </row>
    <row r="9" s="1" customFormat="1" ht="36.96" customHeight="1">
      <c r="B9" s="33"/>
      <c r="E9" s="59" t="s">
        <v>394</v>
      </c>
      <c r="F9" s="1"/>
      <c r="G9" s="1"/>
      <c r="H9" s="1"/>
      <c r="I9" s="114"/>
      <c r="L9" s="33"/>
    </row>
    <row r="10" s="1" customFormat="1">
      <c r="B10" s="33"/>
      <c r="I10" s="114"/>
      <c r="L10" s="33"/>
    </row>
    <row r="11" s="1" customFormat="1" ht="12" customHeight="1">
      <c r="B11" s="33"/>
      <c r="D11" s="27" t="s">
        <v>16</v>
      </c>
      <c r="F11" s="22" t="s">
        <v>1</v>
      </c>
      <c r="I11" s="115" t="s">
        <v>17</v>
      </c>
      <c r="J11" s="22" t="s">
        <v>1</v>
      </c>
      <c r="L11" s="33"/>
    </row>
    <row r="12" s="1" customFormat="1" ht="12" customHeight="1">
      <c r="B12" s="33"/>
      <c r="D12" s="27" t="s">
        <v>18</v>
      </c>
      <c r="F12" s="22" t="s">
        <v>19</v>
      </c>
      <c r="I12" s="115" t="s">
        <v>20</v>
      </c>
      <c r="J12" s="61" t="str">
        <f>'Rekapitulácia stavby'!AN8</f>
        <v>4. 10. 2018</v>
      </c>
      <c r="L12" s="33"/>
    </row>
    <row r="13" s="1" customFormat="1" ht="10.8" customHeight="1">
      <c r="B13" s="33"/>
      <c r="I13" s="114"/>
      <c r="L13" s="33"/>
    </row>
    <row r="14" s="1" customFormat="1" ht="12" customHeight="1">
      <c r="B14" s="33"/>
      <c r="D14" s="27" t="s">
        <v>22</v>
      </c>
      <c r="I14" s="115" t="s">
        <v>23</v>
      </c>
      <c r="J14" s="22" t="str">
        <f>IF('Rekapitulácia stavby'!AN10="","",'Rekapitulácia stavby'!AN10)</f>
        <v/>
      </c>
      <c r="L14" s="33"/>
    </row>
    <row r="15" s="1" customFormat="1" ht="18" customHeight="1">
      <c r="B15" s="33"/>
      <c r="E15" s="22" t="str">
        <f>IF('Rekapitulácia stavby'!E11="","",'Rekapitulácia stavby'!E11)</f>
        <v>Mesto Partizánske</v>
      </c>
      <c r="I15" s="115" t="s">
        <v>25</v>
      </c>
      <c r="J15" s="22" t="str">
        <f>IF('Rekapitulácia stavby'!AN11="","",'Rekapitulácia stavby'!AN11)</f>
        <v/>
      </c>
      <c r="L15" s="33"/>
    </row>
    <row r="16" s="1" customFormat="1" ht="6.96" customHeight="1">
      <c r="B16" s="33"/>
      <c r="I16" s="114"/>
      <c r="L16" s="33"/>
    </row>
    <row r="17" s="1" customFormat="1" ht="12" customHeight="1">
      <c r="B17" s="33"/>
      <c r="D17" s="27" t="s">
        <v>26</v>
      </c>
      <c r="I17" s="115" t="s">
        <v>23</v>
      </c>
      <c r="J17" s="28" t="str">
        <f>'Rekapitulácia stavby'!AN13</f>
        <v>Vyplň údaj</v>
      </c>
      <c r="L17" s="33"/>
    </row>
    <row r="18" s="1" customFormat="1" ht="18" customHeight="1">
      <c r="B18" s="33"/>
      <c r="E18" s="28" t="str">
        <f>'Rekapitulácia stavby'!E14</f>
        <v>Vyplň údaj</v>
      </c>
      <c r="F18" s="22"/>
      <c r="G18" s="22"/>
      <c r="H18" s="22"/>
      <c r="I18" s="115" t="s">
        <v>25</v>
      </c>
      <c r="J18" s="28" t="str">
        <f>'Rekapitulácia stavby'!AN14</f>
        <v>Vyplň údaj</v>
      </c>
      <c r="L18" s="33"/>
    </row>
    <row r="19" s="1" customFormat="1" ht="6.96" customHeight="1">
      <c r="B19" s="33"/>
      <c r="I19" s="114"/>
      <c r="L19" s="33"/>
    </row>
    <row r="20" s="1" customFormat="1" ht="12" customHeight="1">
      <c r="B20" s="33"/>
      <c r="D20" s="27" t="s">
        <v>28</v>
      </c>
      <c r="I20" s="115" t="s">
        <v>23</v>
      </c>
      <c r="J20" s="22" t="str">
        <f>IF('Rekapitulácia stavby'!AN16="","",'Rekapitulácia stavby'!AN16)</f>
        <v/>
      </c>
      <c r="L20" s="33"/>
    </row>
    <row r="21" s="1" customFormat="1" ht="18" customHeight="1">
      <c r="B21" s="33"/>
      <c r="E21" s="22" t="str">
        <f>IF('Rekapitulácia stavby'!E17="","",'Rekapitulácia stavby'!E17)</f>
        <v xml:space="preserve"> </v>
      </c>
      <c r="I21" s="115" t="s">
        <v>25</v>
      </c>
      <c r="J21" s="22" t="str">
        <f>IF('Rekapitulácia stavby'!AN17="","",'Rekapitulácia stavby'!AN17)</f>
        <v/>
      </c>
      <c r="L21" s="33"/>
    </row>
    <row r="22" s="1" customFormat="1" ht="6.96" customHeight="1">
      <c r="B22" s="33"/>
      <c r="I22" s="114"/>
      <c r="L22" s="33"/>
    </row>
    <row r="23" s="1" customFormat="1" ht="12" customHeight="1">
      <c r="B23" s="33"/>
      <c r="D23" s="27" t="s">
        <v>31</v>
      </c>
      <c r="I23" s="115" t="s">
        <v>23</v>
      </c>
      <c r="J23" s="22" t="str">
        <f>IF('Rekapitulácia stavby'!AN19="","",'Rekapitulácia stavby'!AN19)</f>
        <v/>
      </c>
      <c r="L23" s="33"/>
    </row>
    <row r="24" s="1" customFormat="1" ht="18" customHeight="1">
      <c r="B24" s="33"/>
      <c r="E24" s="22" t="str">
        <f>IF('Rekapitulácia stavby'!E20="","",'Rekapitulácia stavby'!E20)</f>
        <v xml:space="preserve"> </v>
      </c>
      <c r="I24" s="115" t="s">
        <v>25</v>
      </c>
      <c r="J24" s="22" t="str">
        <f>IF('Rekapitulácia stavby'!AN20="","",'Rekapitulácia stavby'!AN20)</f>
        <v/>
      </c>
      <c r="L24" s="33"/>
    </row>
    <row r="25" s="1" customFormat="1" ht="6.96" customHeight="1">
      <c r="B25" s="33"/>
      <c r="I25" s="114"/>
      <c r="L25" s="33"/>
    </row>
    <row r="26" s="1" customFormat="1" ht="12" customHeight="1">
      <c r="B26" s="33"/>
      <c r="D26" s="27" t="s">
        <v>32</v>
      </c>
      <c r="I26" s="114"/>
      <c r="L26" s="33"/>
    </row>
    <row r="27" s="7" customFormat="1" ht="16.5" customHeight="1">
      <c r="B27" s="116"/>
      <c r="E27" s="31" t="s">
        <v>1</v>
      </c>
      <c r="F27" s="31"/>
      <c r="G27" s="31"/>
      <c r="H27" s="31"/>
      <c r="I27" s="117"/>
      <c r="L27" s="116"/>
    </row>
    <row r="28" s="1" customFormat="1" ht="6.96" customHeight="1">
      <c r="B28" s="33"/>
      <c r="I28" s="114"/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8"/>
      <c r="J29" s="65"/>
      <c r="K29" s="65"/>
      <c r="L29" s="33"/>
    </row>
    <row r="30" s="1" customFormat="1" ht="25.44" customHeight="1">
      <c r="B30" s="33"/>
      <c r="D30" s="119" t="s">
        <v>33</v>
      </c>
      <c r="I30" s="114"/>
      <c r="J30" s="86">
        <f>ROUND(J120, 2)</f>
        <v>0</v>
      </c>
      <c r="L30" s="33"/>
    </row>
    <row r="31" s="1" customFormat="1" ht="6.96" customHeight="1">
      <c r="B31" s="33"/>
      <c r="D31" s="65"/>
      <c r="E31" s="65"/>
      <c r="F31" s="65"/>
      <c r="G31" s="65"/>
      <c r="H31" s="65"/>
      <c r="I31" s="118"/>
      <c r="J31" s="65"/>
      <c r="K31" s="65"/>
      <c r="L31" s="33"/>
    </row>
    <row r="32" s="1" customFormat="1" ht="14.4" customHeight="1">
      <c r="B32" s="33"/>
      <c r="F32" s="37" t="s">
        <v>35</v>
      </c>
      <c r="I32" s="120" t="s">
        <v>34</v>
      </c>
      <c r="J32" s="37" t="s">
        <v>36</v>
      </c>
      <c r="L32" s="33"/>
    </row>
    <row r="33" s="1" customFormat="1" ht="14.4" customHeight="1">
      <c r="B33" s="33"/>
      <c r="D33" s="121" t="s">
        <v>37</v>
      </c>
      <c r="E33" s="27" t="s">
        <v>38</v>
      </c>
      <c r="F33" s="122">
        <f>ROUND((SUM(BE120:BE179)),  2)</f>
        <v>0</v>
      </c>
      <c r="I33" s="123">
        <v>0.20000000000000001</v>
      </c>
      <c r="J33" s="122">
        <f>ROUND(((SUM(BE120:BE179))*I33),  2)</f>
        <v>0</v>
      </c>
      <c r="L33" s="33"/>
    </row>
    <row r="34" s="1" customFormat="1" ht="14.4" customHeight="1">
      <c r="B34" s="33"/>
      <c r="E34" s="27" t="s">
        <v>39</v>
      </c>
      <c r="F34" s="122">
        <f>ROUND((SUM(BF120:BF179)),  2)</f>
        <v>0</v>
      </c>
      <c r="I34" s="123">
        <v>0.20000000000000001</v>
      </c>
      <c r="J34" s="122">
        <f>ROUND(((SUM(BF120:BF179))*I34),  2)</f>
        <v>0</v>
      </c>
      <c r="L34" s="33"/>
    </row>
    <row r="35" hidden="1" s="1" customFormat="1" ht="14.4" customHeight="1">
      <c r="B35" s="33"/>
      <c r="E35" s="27" t="s">
        <v>40</v>
      </c>
      <c r="F35" s="122">
        <f>ROUND((SUM(BG120:BG179)),  2)</f>
        <v>0</v>
      </c>
      <c r="I35" s="123">
        <v>0.20000000000000001</v>
      </c>
      <c r="J35" s="122">
        <f>0</f>
        <v>0</v>
      </c>
      <c r="L35" s="33"/>
    </row>
    <row r="36" hidden="1" s="1" customFormat="1" ht="14.4" customHeight="1">
      <c r="B36" s="33"/>
      <c r="E36" s="27" t="s">
        <v>41</v>
      </c>
      <c r="F36" s="122">
        <f>ROUND((SUM(BH120:BH179)),  2)</f>
        <v>0</v>
      </c>
      <c r="I36" s="123">
        <v>0.20000000000000001</v>
      </c>
      <c r="J36" s="122">
        <f>0</f>
        <v>0</v>
      </c>
      <c r="L36" s="33"/>
    </row>
    <row r="37" hidden="1" s="1" customFormat="1" ht="14.4" customHeight="1">
      <c r="B37" s="33"/>
      <c r="E37" s="27" t="s">
        <v>42</v>
      </c>
      <c r="F37" s="122">
        <f>ROUND((SUM(BI120:BI179)),  2)</f>
        <v>0</v>
      </c>
      <c r="I37" s="123">
        <v>0</v>
      </c>
      <c r="J37" s="122">
        <f>0</f>
        <v>0</v>
      </c>
      <c r="L37" s="33"/>
    </row>
    <row r="38" s="1" customFormat="1" ht="6.96" customHeight="1">
      <c r="B38" s="33"/>
      <c r="I38" s="114"/>
      <c r="L38" s="33"/>
    </row>
    <row r="39" s="1" customFormat="1" ht="25.44" customHeight="1">
      <c r="B39" s="33"/>
      <c r="C39" s="124"/>
      <c r="D39" s="125" t="s">
        <v>43</v>
      </c>
      <c r="E39" s="73"/>
      <c r="F39" s="73"/>
      <c r="G39" s="126" t="s">
        <v>44</v>
      </c>
      <c r="H39" s="127" t="s">
        <v>45</v>
      </c>
      <c r="I39" s="128"/>
      <c r="J39" s="129">
        <f>SUM(J30:J37)</f>
        <v>0</v>
      </c>
      <c r="K39" s="130"/>
      <c r="L39" s="33"/>
    </row>
    <row r="40" s="1" customFormat="1" ht="14.4" customHeight="1">
      <c r="B40" s="33"/>
      <c r="I40" s="114"/>
      <c r="L40" s="33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31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32" t="s">
        <v>49</v>
      </c>
      <c r="G61" s="51" t="s">
        <v>48</v>
      </c>
      <c r="H61" s="35"/>
      <c r="I61" s="133"/>
      <c r="J61" s="134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31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32" t="s">
        <v>49</v>
      </c>
      <c r="G76" s="51" t="s">
        <v>48</v>
      </c>
      <c r="H76" s="35"/>
      <c r="I76" s="133"/>
      <c r="J76" s="134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35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6"/>
      <c r="J81" s="55"/>
      <c r="K81" s="55"/>
      <c r="L81" s="33"/>
    </row>
    <row r="82" s="1" customFormat="1" ht="24.96" customHeight="1">
      <c r="B82" s="33"/>
      <c r="C82" s="18" t="s">
        <v>91</v>
      </c>
      <c r="I82" s="114"/>
      <c r="L82" s="33"/>
    </row>
    <row r="83" s="1" customFormat="1" ht="6.96" customHeight="1">
      <c r="B83" s="33"/>
      <c r="I83" s="114"/>
      <c r="L83" s="33"/>
    </row>
    <row r="84" s="1" customFormat="1" ht="12" customHeight="1">
      <c r="B84" s="33"/>
      <c r="C84" s="27" t="s">
        <v>14</v>
      </c>
      <c r="I84" s="114"/>
      <c r="L84" s="33"/>
    </row>
    <row r="85" s="1" customFormat="1" ht="16.5" customHeight="1">
      <c r="B85" s="33"/>
      <c r="E85" s="113" t="str">
        <f>E7</f>
        <v>Rekonštrukcia verejného osvetlenia, mestského rozhlasu a časti chodníka na Hrnčírikovej ul.</v>
      </c>
      <c r="F85" s="27"/>
      <c r="G85" s="27"/>
      <c r="H85" s="27"/>
      <c r="I85" s="114"/>
      <c r="L85" s="33"/>
    </row>
    <row r="86" s="1" customFormat="1" ht="12" customHeight="1">
      <c r="B86" s="33"/>
      <c r="C86" s="27" t="s">
        <v>89</v>
      </c>
      <c r="I86" s="114"/>
      <c r="L86" s="33"/>
    </row>
    <row r="87" s="1" customFormat="1" ht="16.5" customHeight="1">
      <c r="B87" s="33"/>
      <c r="E87" s="59" t="str">
        <f>E9</f>
        <v>2 - SO 02 - Výmena rozvádzača RVO 4</v>
      </c>
      <c r="F87" s="1"/>
      <c r="G87" s="1"/>
      <c r="H87" s="1"/>
      <c r="I87" s="114"/>
      <c r="L87" s="33"/>
    </row>
    <row r="88" s="1" customFormat="1" ht="6.96" customHeight="1">
      <c r="B88" s="33"/>
      <c r="I88" s="114"/>
      <c r="L88" s="33"/>
    </row>
    <row r="89" s="1" customFormat="1" ht="12" customHeight="1">
      <c r="B89" s="33"/>
      <c r="C89" s="27" t="s">
        <v>18</v>
      </c>
      <c r="F89" s="22" t="str">
        <f>F12</f>
        <v xml:space="preserve"> </v>
      </c>
      <c r="I89" s="115" t="s">
        <v>20</v>
      </c>
      <c r="J89" s="61" t="str">
        <f>IF(J12="","",J12)</f>
        <v>4. 10. 2018</v>
      </c>
      <c r="L89" s="33"/>
    </row>
    <row r="90" s="1" customFormat="1" ht="6.96" customHeight="1">
      <c r="B90" s="33"/>
      <c r="I90" s="114"/>
      <c r="L90" s="33"/>
    </row>
    <row r="91" s="1" customFormat="1" ht="15.15" customHeight="1">
      <c r="B91" s="33"/>
      <c r="C91" s="27" t="s">
        <v>22</v>
      </c>
      <c r="F91" s="22" t="str">
        <f>E15</f>
        <v>Mesto Partizánske</v>
      </c>
      <c r="I91" s="115" t="s">
        <v>28</v>
      </c>
      <c r="J91" s="31" t="str">
        <f>E21</f>
        <v xml:space="preserve"> </v>
      </c>
      <c r="L91" s="33"/>
    </row>
    <row r="92" s="1" customFormat="1" ht="15.15" customHeight="1">
      <c r="B92" s="33"/>
      <c r="C92" s="27" t="s">
        <v>26</v>
      </c>
      <c r="F92" s="22" t="str">
        <f>IF(E18="","",E18)</f>
        <v>Vyplň údaj</v>
      </c>
      <c r="I92" s="115" t="s">
        <v>31</v>
      </c>
      <c r="J92" s="31" t="str">
        <f>E24</f>
        <v xml:space="preserve"> </v>
      </c>
      <c r="L92" s="33"/>
    </row>
    <row r="93" s="1" customFormat="1" ht="10.32" customHeight="1">
      <c r="B93" s="33"/>
      <c r="I93" s="114"/>
      <c r="L93" s="33"/>
    </row>
    <row r="94" s="1" customFormat="1" ht="29.28" customHeight="1">
      <c r="B94" s="33"/>
      <c r="C94" s="137" t="s">
        <v>92</v>
      </c>
      <c r="D94" s="124"/>
      <c r="E94" s="124"/>
      <c r="F94" s="124"/>
      <c r="G94" s="124"/>
      <c r="H94" s="124"/>
      <c r="I94" s="138"/>
      <c r="J94" s="139" t="s">
        <v>93</v>
      </c>
      <c r="K94" s="124"/>
      <c r="L94" s="33"/>
    </row>
    <row r="95" s="1" customFormat="1" ht="10.32" customHeight="1">
      <c r="B95" s="33"/>
      <c r="I95" s="114"/>
      <c r="L95" s="33"/>
    </row>
    <row r="96" s="1" customFormat="1" ht="22.8" customHeight="1">
      <c r="B96" s="33"/>
      <c r="C96" s="140" t="s">
        <v>94</v>
      </c>
      <c r="I96" s="114"/>
      <c r="J96" s="86">
        <f>J120</f>
        <v>0</v>
      </c>
      <c r="L96" s="33"/>
      <c r="AU96" s="14" t="s">
        <v>95</v>
      </c>
    </row>
    <row r="97" s="8" customFormat="1" ht="24.96" customHeight="1">
      <c r="B97" s="141"/>
      <c r="D97" s="142" t="s">
        <v>96</v>
      </c>
      <c r="E97" s="143"/>
      <c r="F97" s="143"/>
      <c r="G97" s="143"/>
      <c r="H97" s="143"/>
      <c r="I97" s="144"/>
      <c r="J97" s="145">
        <f>J121</f>
        <v>0</v>
      </c>
      <c r="L97" s="141"/>
    </row>
    <row r="98" s="9" customFormat="1" ht="19.92" customHeight="1">
      <c r="B98" s="146"/>
      <c r="D98" s="147" t="s">
        <v>97</v>
      </c>
      <c r="E98" s="148"/>
      <c r="F98" s="148"/>
      <c r="G98" s="148"/>
      <c r="H98" s="148"/>
      <c r="I98" s="149"/>
      <c r="J98" s="150">
        <f>J122</f>
        <v>0</v>
      </c>
      <c r="L98" s="146"/>
    </row>
    <row r="99" s="9" customFormat="1" ht="19.92" customHeight="1">
      <c r="B99" s="146"/>
      <c r="D99" s="147" t="s">
        <v>98</v>
      </c>
      <c r="E99" s="148"/>
      <c r="F99" s="148"/>
      <c r="G99" s="148"/>
      <c r="H99" s="148"/>
      <c r="I99" s="149"/>
      <c r="J99" s="150">
        <f>J168</f>
        <v>0</v>
      </c>
      <c r="L99" s="146"/>
    </row>
    <row r="100" s="8" customFormat="1" ht="24.96" customHeight="1">
      <c r="B100" s="141"/>
      <c r="D100" s="142" t="s">
        <v>395</v>
      </c>
      <c r="E100" s="143"/>
      <c r="F100" s="143"/>
      <c r="G100" s="143"/>
      <c r="H100" s="143"/>
      <c r="I100" s="144"/>
      <c r="J100" s="145">
        <f>J177</f>
        <v>0</v>
      </c>
      <c r="L100" s="141"/>
    </row>
    <row r="101" s="1" customFormat="1" ht="21.84" customHeight="1">
      <c r="B101" s="33"/>
      <c r="I101" s="114"/>
      <c r="L101" s="33"/>
    </row>
    <row r="102" s="1" customFormat="1" ht="6.96" customHeight="1">
      <c r="B102" s="52"/>
      <c r="C102" s="53"/>
      <c r="D102" s="53"/>
      <c r="E102" s="53"/>
      <c r="F102" s="53"/>
      <c r="G102" s="53"/>
      <c r="H102" s="53"/>
      <c r="I102" s="135"/>
      <c r="J102" s="53"/>
      <c r="K102" s="53"/>
      <c r="L102" s="33"/>
    </row>
    <row r="106" s="1" customFormat="1" ht="6.96" customHeight="1">
      <c r="B106" s="54"/>
      <c r="C106" s="55"/>
      <c r="D106" s="55"/>
      <c r="E106" s="55"/>
      <c r="F106" s="55"/>
      <c r="G106" s="55"/>
      <c r="H106" s="55"/>
      <c r="I106" s="136"/>
      <c r="J106" s="55"/>
      <c r="K106" s="55"/>
      <c r="L106" s="33"/>
    </row>
    <row r="107" s="1" customFormat="1" ht="24.96" customHeight="1">
      <c r="B107" s="33"/>
      <c r="C107" s="18" t="s">
        <v>100</v>
      </c>
      <c r="I107" s="114"/>
      <c r="L107" s="33"/>
    </row>
    <row r="108" s="1" customFormat="1" ht="6.96" customHeight="1">
      <c r="B108" s="33"/>
      <c r="I108" s="114"/>
      <c r="L108" s="33"/>
    </row>
    <row r="109" s="1" customFormat="1" ht="12" customHeight="1">
      <c r="B109" s="33"/>
      <c r="C109" s="27" t="s">
        <v>14</v>
      </c>
      <c r="I109" s="114"/>
      <c r="L109" s="33"/>
    </row>
    <row r="110" s="1" customFormat="1" ht="16.5" customHeight="1">
      <c r="B110" s="33"/>
      <c r="E110" s="113" t="str">
        <f>E7</f>
        <v>Rekonštrukcia verejného osvetlenia, mestského rozhlasu a časti chodníka na Hrnčírikovej ul.</v>
      </c>
      <c r="F110" s="27"/>
      <c r="G110" s="27"/>
      <c r="H110" s="27"/>
      <c r="I110" s="114"/>
      <c r="L110" s="33"/>
    </row>
    <row r="111" s="1" customFormat="1" ht="12" customHeight="1">
      <c r="B111" s="33"/>
      <c r="C111" s="27" t="s">
        <v>89</v>
      </c>
      <c r="I111" s="114"/>
      <c r="L111" s="33"/>
    </row>
    <row r="112" s="1" customFormat="1" ht="16.5" customHeight="1">
      <c r="B112" s="33"/>
      <c r="E112" s="59" t="str">
        <f>E9</f>
        <v>2 - SO 02 - Výmena rozvádzača RVO 4</v>
      </c>
      <c r="F112" s="1"/>
      <c r="G112" s="1"/>
      <c r="H112" s="1"/>
      <c r="I112" s="114"/>
      <c r="L112" s="33"/>
    </row>
    <row r="113" s="1" customFormat="1" ht="6.96" customHeight="1">
      <c r="B113" s="33"/>
      <c r="I113" s="114"/>
      <c r="L113" s="33"/>
    </row>
    <row r="114" s="1" customFormat="1" ht="12" customHeight="1">
      <c r="B114" s="33"/>
      <c r="C114" s="27" t="s">
        <v>18</v>
      </c>
      <c r="F114" s="22" t="str">
        <f>F12</f>
        <v xml:space="preserve"> </v>
      </c>
      <c r="I114" s="115" t="s">
        <v>20</v>
      </c>
      <c r="J114" s="61" t="str">
        <f>IF(J12="","",J12)</f>
        <v>4. 10. 2018</v>
      </c>
      <c r="L114" s="33"/>
    </row>
    <row r="115" s="1" customFormat="1" ht="6.96" customHeight="1">
      <c r="B115" s="33"/>
      <c r="I115" s="114"/>
      <c r="L115" s="33"/>
    </row>
    <row r="116" s="1" customFormat="1" ht="15.15" customHeight="1">
      <c r="B116" s="33"/>
      <c r="C116" s="27" t="s">
        <v>22</v>
      </c>
      <c r="F116" s="22" t="str">
        <f>E15</f>
        <v>Mesto Partizánske</v>
      </c>
      <c r="I116" s="115" t="s">
        <v>28</v>
      </c>
      <c r="J116" s="31" t="str">
        <f>E21</f>
        <v xml:space="preserve"> </v>
      </c>
      <c r="L116" s="33"/>
    </row>
    <row r="117" s="1" customFormat="1" ht="15.15" customHeight="1">
      <c r="B117" s="33"/>
      <c r="C117" s="27" t="s">
        <v>26</v>
      </c>
      <c r="F117" s="22" t="str">
        <f>IF(E18="","",E18)</f>
        <v>Vyplň údaj</v>
      </c>
      <c r="I117" s="115" t="s">
        <v>31</v>
      </c>
      <c r="J117" s="31" t="str">
        <f>E24</f>
        <v xml:space="preserve"> </v>
      </c>
      <c r="L117" s="33"/>
    </row>
    <row r="118" s="1" customFormat="1" ht="10.32" customHeight="1">
      <c r="B118" s="33"/>
      <c r="I118" s="114"/>
      <c r="L118" s="33"/>
    </row>
    <row r="119" s="10" customFormat="1" ht="29.28" customHeight="1">
      <c r="B119" s="151"/>
      <c r="C119" s="152" t="s">
        <v>101</v>
      </c>
      <c r="D119" s="153" t="s">
        <v>58</v>
      </c>
      <c r="E119" s="153" t="s">
        <v>54</v>
      </c>
      <c r="F119" s="153" t="s">
        <v>55</v>
      </c>
      <c r="G119" s="153" t="s">
        <v>102</v>
      </c>
      <c r="H119" s="153" t="s">
        <v>103</v>
      </c>
      <c r="I119" s="154" t="s">
        <v>104</v>
      </c>
      <c r="J119" s="155" t="s">
        <v>93</v>
      </c>
      <c r="K119" s="156" t="s">
        <v>105</v>
      </c>
      <c r="L119" s="151"/>
      <c r="M119" s="78" t="s">
        <v>1</v>
      </c>
      <c r="N119" s="79" t="s">
        <v>37</v>
      </c>
      <c r="O119" s="79" t="s">
        <v>106</v>
      </c>
      <c r="P119" s="79" t="s">
        <v>107</v>
      </c>
      <c r="Q119" s="79" t="s">
        <v>108</v>
      </c>
      <c r="R119" s="79" t="s">
        <v>109</v>
      </c>
      <c r="S119" s="79" t="s">
        <v>110</v>
      </c>
      <c r="T119" s="80" t="s">
        <v>111</v>
      </c>
    </row>
    <row r="120" s="1" customFormat="1" ht="22.8" customHeight="1">
      <c r="B120" s="33"/>
      <c r="C120" s="83" t="s">
        <v>94</v>
      </c>
      <c r="I120" s="114"/>
      <c r="J120" s="157">
        <f>BK120</f>
        <v>0</v>
      </c>
      <c r="L120" s="33"/>
      <c r="M120" s="81"/>
      <c r="N120" s="65"/>
      <c r="O120" s="65"/>
      <c r="P120" s="158">
        <f>P121+P177</f>
        <v>0</v>
      </c>
      <c r="Q120" s="65"/>
      <c r="R120" s="158">
        <f>R121+R177</f>
        <v>0</v>
      </c>
      <c r="S120" s="65"/>
      <c r="T120" s="159">
        <f>T121+T177</f>
        <v>0</v>
      </c>
      <c r="AT120" s="14" t="s">
        <v>72</v>
      </c>
      <c r="AU120" s="14" t="s">
        <v>95</v>
      </c>
      <c r="BK120" s="160">
        <f>BK121+BK177</f>
        <v>0</v>
      </c>
    </row>
    <row r="121" s="11" customFormat="1" ht="25.92" customHeight="1">
      <c r="B121" s="161"/>
      <c r="D121" s="162" t="s">
        <v>72</v>
      </c>
      <c r="E121" s="163" t="s">
        <v>112</v>
      </c>
      <c r="F121" s="163" t="s">
        <v>113</v>
      </c>
      <c r="I121" s="164"/>
      <c r="J121" s="165">
        <f>BK121</f>
        <v>0</v>
      </c>
      <c r="L121" s="161"/>
      <c r="M121" s="166"/>
      <c r="N121" s="167"/>
      <c r="O121" s="167"/>
      <c r="P121" s="168">
        <f>P122+P168</f>
        <v>0</v>
      </c>
      <c r="Q121" s="167"/>
      <c r="R121" s="168">
        <f>R122+R168</f>
        <v>0</v>
      </c>
      <c r="S121" s="167"/>
      <c r="T121" s="169">
        <f>T122+T168</f>
        <v>0</v>
      </c>
      <c r="AR121" s="162" t="s">
        <v>85</v>
      </c>
      <c r="AT121" s="170" t="s">
        <v>72</v>
      </c>
      <c r="AU121" s="170" t="s">
        <v>73</v>
      </c>
      <c r="AY121" s="162" t="s">
        <v>114</v>
      </c>
      <c r="BK121" s="171">
        <f>BK122+BK168</f>
        <v>0</v>
      </c>
    </row>
    <row r="122" s="11" customFormat="1" ht="22.8" customHeight="1">
      <c r="B122" s="161"/>
      <c r="D122" s="162" t="s">
        <v>72</v>
      </c>
      <c r="E122" s="172" t="s">
        <v>115</v>
      </c>
      <c r="F122" s="172" t="s">
        <v>116</v>
      </c>
      <c r="I122" s="164"/>
      <c r="J122" s="173">
        <f>BK122</f>
        <v>0</v>
      </c>
      <c r="L122" s="161"/>
      <c r="M122" s="166"/>
      <c r="N122" s="167"/>
      <c r="O122" s="167"/>
      <c r="P122" s="168">
        <f>SUM(P123:P167)</f>
        <v>0</v>
      </c>
      <c r="Q122" s="167"/>
      <c r="R122" s="168">
        <f>SUM(R123:R167)</f>
        <v>0</v>
      </c>
      <c r="S122" s="167"/>
      <c r="T122" s="169">
        <f>SUM(T123:T167)</f>
        <v>0</v>
      </c>
      <c r="AR122" s="162" t="s">
        <v>85</v>
      </c>
      <c r="AT122" s="170" t="s">
        <v>72</v>
      </c>
      <c r="AU122" s="170" t="s">
        <v>78</v>
      </c>
      <c r="AY122" s="162" t="s">
        <v>114</v>
      </c>
      <c r="BK122" s="171">
        <f>SUM(BK123:BK167)</f>
        <v>0</v>
      </c>
    </row>
    <row r="123" s="1" customFormat="1" ht="24" customHeight="1">
      <c r="B123" s="174"/>
      <c r="C123" s="175" t="s">
        <v>78</v>
      </c>
      <c r="D123" s="175" t="s">
        <v>117</v>
      </c>
      <c r="E123" s="176" t="s">
        <v>396</v>
      </c>
      <c r="F123" s="177" t="s">
        <v>397</v>
      </c>
      <c r="G123" s="178" t="s">
        <v>120</v>
      </c>
      <c r="H123" s="179">
        <v>4</v>
      </c>
      <c r="I123" s="180"/>
      <c r="J123" s="179">
        <f>ROUND(I123*H123,3)</f>
        <v>0</v>
      </c>
      <c r="K123" s="177" t="s">
        <v>1</v>
      </c>
      <c r="L123" s="33"/>
      <c r="M123" s="181" t="s">
        <v>1</v>
      </c>
      <c r="N123" s="182" t="s">
        <v>39</v>
      </c>
      <c r="O123" s="69"/>
      <c r="P123" s="183">
        <f>O123*H123</f>
        <v>0</v>
      </c>
      <c r="Q123" s="183">
        <v>0</v>
      </c>
      <c r="R123" s="183">
        <f>Q123*H123</f>
        <v>0</v>
      </c>
      <c r="S123" s="183">
        <v>0</v>
      </c>
      <c r="T123" s="184">
        <f>S123*H123</f>
        <v>0</v>
      </c>
      <c r="AR123" s="185" t="s">
        <v>121</v>
      </c>
      <c r="AT123" s="185" t="s">
        <v>117</v>
      </c>
      <c r="AU123" s="185" t="s">
        <v>82</v>
      </c>
      <c r="AY123" s="14" t="s">
        <v>114</v>
      </c>
      <c r="BE123" s="186">
        <f>IF(N123="základná",J123,0)</f>
        <v>0</v>
      </c>
      <c r="BF123" s="186">
        <f>IF(N123="znížená",J123,0)</f>
        <v>0</v>
      </c>
      <c r="BG123" s="186">
        <f>IF(N123="zákl. prenesená",J123,0)</f>
        <v>0</v>
      </c>
      <c r="BH123" s="186">
        <f>IF(N123="zníž. prenesená",J123,0)</f>
        <v>0</v>
      </c>
      <c r="BI123" s="186">
        <f>IF(N123="nulová",J123,0)</f>
        <v>0</v>
      </c>
      <c r="BJ123" s="14" t="s">
        <v>82</v>
      </c>
      <c r="BK123" s="187">
        <f>ROUND(I123*H123,3)</f>
        <v>0</v>
      </c>
      <c r="BL123" s="14" t="s">
        <v>121</v>
      </c>
      <c r="BM123" s="185" t="s">
        <v>82</v>
      </c>
    </row>
    <row r="124" s="1" customFormat="1" ht="16.5" customHeight="1">
      <c r="B124" s="174"/>
      <c r="C124" s="188" t="s">
        <v>82</v>
      </c>
      <c r="D124" s="188" t="s">
        <v>112</v>
      </c>
      <c r="E124" s="189" t="s">
        <v>398</v>
      </c>
      <c r="F124" s="190" t="s">
        <v>399</v>
      </c>
      <c r="G124" s="191" t="s">
        <v>120</v>
      </c>
      <c r="H124" s="192">
        <v>4</v>
      </c>
      <c r="I124" s="193"/>
      <c r="J124" s="192">
        <f>ROUND(I124*H124,3)</f>
        <v>0</v>
      </c>
      <c r="K124" s="190" t="s">
        <v>1</v>
      </c>
      <c r="L124" s="194"/>
      <c r="M124" s="195" t="s">
        <v>1</v>
      </c>
      <c r="N124" s="196" t="s">
        <v>39</v>
      </c>
      <c r="O124" s="69"/>
      <c r="P124" s="183">
        <f>O124*H124</f>
        <v>0</v>
      </c>
      <c r="Q124" s="183">
        <v>0</v>
      </c>
      <c r="R124" s="183">
        <f>Q124*H124</f>
        <v>0</v>
      </c>
      <c r="S124" s="183">
        <v>0</v>
      </c>
      <c r="T124" s="184">
        <f>S124*H124</f>
        <v>0</v>
      </c>
      <c r="AR124" s="185" t="s">
        <v>400</v>
      </c>
      <c r="AT124" s="185" t="s">
        <v>112</v>
      </c>
      <c r="AU124" s="185" t="s">
        <v>82</v>
      </c>
      <c r="AY124" s="14" t="s">
        <v>114</v>
      </c>
      <c r="BE124" s="186">
        <f>IF(N124="základná",J124,0)</f>
        <v>0</v>
      </c>
      <c r="BF124" s="186">
        <f>IF(N124="znížená",J124,0)</f>
        <v>0</v>
      </c>
      <c r="BG124" s="186">
        <f>IF(N124="zákl. prenesená",J124,0)</f>
        <v>0</v>
      </c>
      <c r="BH124" s="186">
        <f>IF(N124="zníž. prenesená",J124,0)</f>
        <v>0</v>
      </c>
      <c r="BI124" s="186">
        <f>IF(N124="nulová",J124,0)</f>
        <v>0</v>
      </c>
      <c r="BJ124" s="14" t="s">
        <v>82</v>
      </c>
      <c r="BK124" s="187">
        <f>ROUND(I124*H124,3)</f>
        <v>0</v>
      </c>
      <c r="BL124" s="14" t="s">
        <v>121</v>
      </c>
      <c r="BM124" s="185" t="s">
        <v>124</v>
      </c>
    </row>
    <row r="125" s="1" customFormat="1" ht="24" customHeight="1">
      <c r="B125" s="174"/>
      <c r="C125" s="175" t="s">
        <v>85</v>
      </c>
      <c r="D125" s="175" t="s">
        <v>117</v>
      </c>
      <c r="E125" s="176" t="s">
        <v>401</v>
      </c>
      <c r="F125" s="177" t="s">
        <v>402</v>
      </c>
      <c r="G125" s="178" t="s">
        <v>120</v>
      </c>
      <c r="H125" s="179">
        <v>12</v>
      </c>
      <c r="I125" s="180"/>
      <c r="J125" s="179">
        <f>ROUND(I125*H125,3)</f>
        <v>0</v>
      </c>
      <c r="K125" s="177" t="s">
        <v>1</v>
      </c>
      <c r="L125" s="33"/>
      <c r="M125" s="181" t="s">
        <v>1</v>
      </c>
      <c r="N125" s="182" t="s">
        <v>39</v>
      </c>
      <c r="O125" s="69"/>
      <c r="P125" s="183">
        <f>O125*H125</f>
        <v>0</v>
      </c>
      <c r="Q125" s="183">
        <v>0</v>
      </c>
      <c r="R125" s="183">
        <f>Q125*H125</f>
        <v>0</v>
      </c>
      <c r="S125" s="183">
        <v>0</v>
      </c>
      <c r="T125" s="184">
        <f>S125*H125</f>
        <v>0</v>
      </c>
      <c r="AR125" s="185" t="s">
        <v>121</v>
      </c>
      <c r="AT125" s="185" t="s">
        <v>117</v>
      </c>
      <c r="AU125" s="185" t="s">
        <v>82</v>
      </c>
      <c r="AY125" s="14" t="s">
        <v>114</v>
      </c>
      <c r="BE125" s="186">
        <f>IF(N125="základná",J125,0)</f>
        <v>0</v>
      </c>
      <c r="BF125" s="186">
        <f>IF(N125="znížená",J125,0)</f>
        <v>0</v>
      </c>
      <c r="BG125" s="186">
        <f>IF(N125="zákl. prenesená",J125,0)</f>
        <v>0</v>
      </c>
      <c r="BH125" s="186">
        <f>IF(N125="zníž. prenesená",J125,0)</f>
        <v>0</v>
      </c>
      <c r="BI125" s="186">
        <f>IF(N125="nulová",J125,0)</f>
        <v>0</v>
      </c>
      <c r="BJ125" s="14" t="s">
        <v>82</v>
      </c>
      <c r="BK125" s="187">
        <f>ROUND(I125*H125,3)</f>
        <v>0</v>
      </c>
      <c r="BL125" s="14" t="s">
        <v>121</v>
      </c>
      <c r="BM125" s="185" t="s">
        <v>127</v>
      </c>
    </row>
    <row r="126" s="1" customFormat="1" ht="16.5" customHeight="1">
      <c r="B126" s="174"/>
      <c r="C126" s="188" t="s">
        <v>124</v>
      </c>
      <c r="D126" s="188" t="s">
        <v>112</v>
      </c>
      <c r="E126" s="189" t="s">
        <v>403</v>
      </c>
      <c r="F126" s="190" t="s">
        <v>404</v>
      </c>
      <c r="G126" s="191" t="s">
        <v>120</v>
      </c>
      <c r="H126" s="192">
        <v>12</v>
      </c>
      <c r="I126" s="193"/>
      <c r="J126" s="192">
        <f>ROUND(I126*H126,3)</f>
        <v>0</v>
      </c>
      <c r="K126" s="190" t="s">
        <v>1</v>
      </c>
      <c r="L126" s="194"/>
      <c r="M126" s="195" t="s">
        <v>1</v>
      </c>
      <c r="N126" s="196" t="s">
        <v>39</v>
      </c>
      <c r="O126" s="69"/>
      <c r="P126" s="183">
        <f>O126*H126</f>
        <v>0</v>
      </c>
      <c r="Q126" s="183">
        <v>0</v>
      </c>
      <c r="R126" s="183">
        <f>Q126*H126</f>
        <v>0</v>
      </c>
      <c r="S126" s="183">
        <v>0</v>
      </c>
      <c r="T126" s="184">
        <f>S126*H126</f>
        <v>0</v>
      </c>
      <c r="AR126" s="185" t="s">
        <v>400</v>
      </c>
      <c r="AT126" s="185" t="s">
        <v>112</v>
      </c>
      <c r="AU126" s="185" t="s">
        <v>82</v>
      </c>
      <c r="AY126" s="14" t="s">
        <v>114</v>
      </c>
      <c r="BE126" s="186">
        <f>IF(N126="základná",J126,0)</f>
        <v>0</v>
      </c>
      <c r="BF126" s="186">
        <f>IF(N126="znížená",J126,0)</f>
        <v>0</v>
      </c>
      <c r="BG126" s="186">
        <f>IF(N126="zákl. prenesená",J126,0)</f>
        <v>0</v>
      </c>
      <c r="BH126" s="186">
        <f>IF(N126="zníž. prenesená",J126,0)</f>
        <v>0</v>
      </c>
      <c r="BI126" s="186">
        <f>IF(N126="nulová",J126,0)</f>
        <v>0</v>
      </c>
      <c r="BJ126" s="14" t="s">
        <v>82</v>
      </c>
      <c r="BK126" s="187">
        <f>ROUND(I126*H126,3)</f>
        <v>0</v>
      </c>
      <c r="BL126" s="14" t="s">
        <v>121</v>
      </c>
      <c r="BM126" s="185" t="s">
        <v>130</v>
      </c>
    </row>
    <row r="127" s="1" customFormat="1" ht="24" customHeight="1">
      <c r="B127" s="174"/>
      <c r="C127" s="175" t="s">
        <v>131</v>
      </c>
      <c r="D127" s="175" t="s">
        <v>117</v>
      </c>
      <c r="E127" s="176" t="s">
        <v>405</v>
      </c>
      <c r="F127" s="177" t="s">
        <v>406</v>
      </c>
      <c r="G127" s="178" t="s">
        <v>120</v>
      </c>
      <c r="H127" s="179">
        <v>8</v>
      </c>
      <c r="I127" s="180"/>
      <c r="J127" s="179">
        <f>ROUND(I127*H127,3)</f>
        <v>0</v>
      </c>
      <c r="K127" s="177" t="s">
        <v>1</v>
      </c>
      <c r="L127" s="33"/>
      <c r="M127" s="181" t="s">
        <v>1</v>
      </c>
      <c r="N127" s="182" t="s">
        <v>39</v>
      </c>
      <c r="O127" s="69"/>
      <c r="P127" s="183">
        <f>O127*H127</f>
        <v>0</v>
      </c>
      <c r="Q127" s="183">
        <v>0</v>
      </c>
      <c r="R127" s="183">
        <f>Q127*H127</f>
        <v>0</v>
      </c>
      <c r="S127" s="183">
        <v>0</v>
      </c>
      <c r="T127" s="184">
        <f>S127*H127</f>
        <v>0</v>
      </c>
      <c r="AR127" s="185" t="s">
        <v>121</v>
      </c>
      <c r="AT127" s="185" t="s">
        <v>117</v>
      </c>
      <c r="AU127" s="185" t="s">
        <v>82</v>
      </c>
      <c r="AY127" s="14" t="s">
        <v>114</v>
      </c>
      <c r="BE127" s="186">
        <f>IF(N127="základná",J127,0)</f>
        <v>0</v>
      </c>
      <c r="BF127" s="186">
        <f>IF(N127="znížená",J127,0)</f>
        <v>0</v>
      </c>
      <c r="BG127" s="186">
        <f>IF(N127="zákl. prenesená",J127,0)</f>
        <v>0</v>
      </c>
      <c r="BH127" s="186">
        <f>IF(N127="zníž. prenesená",J127,0)</f>
        <v>0</v>
      </c>
      <c r="BI127" s="186">
        <f>IF(N127="nulová",J127,0)</f>
        <v>0</v>
      </c>
      <c r="BJ127" s="14" t="s">
        <v>82</v>
      </c>
      <c r="BK127" s="187">
        <f>ROUND(I127*H127,3)</f>
        <v>0</v>
      </c>
      <c r="BL127" s="14" t="s">
        <v>121</v>
      </c>
      <c r="BM127" s="185" t="s">
        <v>134</v>
      </c>
    </row>
    <row r="128" s="1" customFormat="1" ht="16.5" customHeight="1">
      <c r="B128" s="174"/>
      <c r="C128" s="188" t="s">
        <v>127</v>
      </c>
      <c r="D128" s="188" t="s">
        <v>112</v>
      </c>
      <c r="E128" s="189" t="s">
        <v>407</v>
      </c>
      <c r="F128" s="190" t="s">
        <v>408</v>
      </c>
      <c r="G128" s="191" t="s">
        <v>120</v>
      </c>
      <c r="H128" s="192">
        <v>8</v>
      </c>
      <c r="I128" s="193"/>
      <c r="J128" s="192">
        <f>ROUND(I128*H128,3)</f>
        <v>0</v>
      </c>
      <c r="K128" s="190" t="s">
        <v>1</v>
      </c>
      <c r="L128" s="194"/>
      <c r="M128" s="195" t="s">
        <v>1</v>
      </c>
      <c r="N128" s="196" t="s">
        <v>39</v>
      </c>
      <c r="O128" s="69"/>
      <c r="P128" s="183">
        <f>O128*H128</f>
        <v>0</v>
      </c>
      <c r="Q128" s="183">
        <v>0</v>
      </c>
      <c r="R128" s="183">
        <f>Q128*H128</f>
        <v>0</v>
      </c>
      <c r="S128" s="183">
        <v>0</v>
      </c>
      <c r="T128" s="184">
        <f>S128*H128</f>
        <v>0</v>
      </c>
      <c r="AR128" s="185" t="s">
        <v>400</v>
      </c>
      <c r="AT128" s="185" t="s">
        <v>112</v>
      </c>
      <c r="AU128" s="185" t="s">
        <v>82</v>
      </c>
      <c r="AY128" s="14" t="s">
        <v>114</v>
      </c>
      <c r="BE128" s="186">
        <f>IF(N128="základná",J128,0)</f>
        <v>0</v>
      </c>
      <c r="BF128" s="186">
        <f>IF(N128="znížená",J128,0)</f>
        <v>0</v>
      </c>
      <c r="BG128" s="186">
        <f>IF(N128="zákl. prenesená",J128,0)</f>
        <v>0</v>
      </c>
      <c r="BH128" s="186">
        <f>IF(N128="zníž. prenesená",J128,0)</f>
        <v>0</v>
      </c>
      <c r="BI128" s="186">
        <f>IF(N128="nulová",J128,0)</f>
        <v>0</v>
      </c>
      <c r="BJ128" s="14" t="s">
        <v>82</v>
      </c>
      <c r="BK128" s="187">
        <f>ROUND(I128*H128,3)</f>
        <v>0</v>
      </c>
      <c r="BL128" s="14" t="s">
        <v>121</v>
      </c>
      <c r="BM128" s="185" t="s">
        <v>137</v>
      </c>
    </row>
    <row r="129" s="1" customFormat="1" ht="24" customHeight="1">
      <c r="B129" s="174"/>
      <c r="C129" s="175" t="s">
        <v>138</v>
      </c>
      <c r="D129" s="175" t="s">
        <v>117</v>
      </c>
      <c r="E129" s="176" t="s">
        <v>409</v>
      </c>
      <c r="F129" s="177" t="s">
        <v>410</v>
      </c>
      <c r="G129" s="178" t="s">
        <v>120</v>
      </c>
      <c r="H129" s="179">
        <v>1</v>
      </c>
      <c r="I129" s="180"/>
      <c r="J129" s="179">
        <f>ROUND(I129*H129,3)</f>
        <v>0</v>
      </c>
      <c r="K129" s="177" t="s">
        <v>1</v>
      </c>
      <c r="L129" s="33"/>
      <c r="M129" s="181" t="s">
        <v>1</v>
      </c>
      <c r="N129" s="182" t="s">
        <v>39</v>
      </c>
      <c r="O129" s="69"/>
      <c r="P129" s="183">
        <f>O129*H129</f>
        <v>0</v>
      </c>
      <c r="Q129" s="183">
        <v>0</v>
      </c>
      <c r="R129" s="183">
        <f>Q129*H129</f>
        <v>0</v>
      </c>
      <c r="S129" s="183">
        <v>0</v>
      </c>
      <c r="T129" s="184">
        <f>S129*H129</f>
        <v>0</v>
      </c>
      <c r="AR129" s="185" t="s">
        <v>121</v>
      </c>
      <c r="AT129" s="185" t="s">
        <v>117</v>
      </c>
      <c r="AU129" s="185" t="s">
        <v>82</v>
      </c>
      <c r="AY129" s="14" t="s">
        <v>114</v>
      </c>
      <c r="BE129" s="186">
        <f>IF(N129="základná",J129,0)</f>
        <v>0</v>
      </c>
      <c r="BF129" s="186">
        <f>IF(N129="znížená",J129,0)</f>
        <v>0</v>
      </c>
      <c r="BG129" s="186">
        <f>IF(N129="zákl. prenesená",J129,0)</f>
        <v>0</v>
      </c>
      <c r="BH129" s="186">
        <f>IF(N129="zníž. prenesená",J129,0)</f>
        <v>0</v>
      </c>
      <c r="BI129" s="186">
        <f>IF(N129="nulová",J129,0)</f>
        <v>0</v>
      </c>
      <c r="BJ129" s="14" t="s">
        <v>82</v>
      </c>
      <c r="BK129" s="187">
        <f>ROUND(I129*H129,3)</f>
        <v>0</v>
      </c>
      <c r="BL129" s="14" t="s">
        <v>121</v>
      </c>
      <c r="BM129" s="185" t="s">
        <v>141</v>
      </c>
    </row>
    <row r="130" s="1" customFormat="1" ht="24" customHeight="1">
      <c r="B130" s="174"/>
      <c r="C130" s="188" t="s">
        <v>130</v>
      </c>
      <c r="D130" s="188" t="s">
        <v>112</v>
      </c>
      <c r="E130" s="189" t="s">
        <v>411</v>
      </c>
      <c r="F130" s="190" t="s">
        <v>412</v>
      </c>
      <c r="G130" s="191" t="s">
        <v>120</v>
      </c>
      <c r="H130" s="192">
        <v>1</v>
      </c>
      <c r="I130" s="193"/>
      <c r="J130" s="192">
        <f>ROUND(I130*H130,3)</f>
        <v>0</v>
      </c>
      <c r="K130" s="190" t="s">
        <v>1</v>
      </c>
      <c r="L130" s="194"/>
      <c r="M130" s="195" t="s">
        <v>1</v>
      </c>
      <c r="N130" s="196" t="s">
        <v>39</v>
      </c>
      <c r="O130" s="69"/>
      <c r="P130" s="183">
        <f>O130*H130</f>
        <v>0</v>
      </c>
      <c r="Q130" s="183">
        <v>0</v>
      </c>
      <c r="R130" s="183">
        <f>Q130*H130</f>
        <v>0</v>
      </c>
      <c r="S130" s="183">
        <v>0</v>
      </c>
      <c r="T130" s="184">
        <f>S130*H130</f>
        <v>0</v>
      </c>
      <c r="AR130" s="185" t="s">
        <v>400</v>
      </c>
      <c r="AT130" s="185" t="s">
        <v>112</v>
      </c>
      <c r="AU130" s="185" t="s">
        <v>82</v>
      </c>
      <c r="AY130" s="14" t="s">
        <v>114</v>
      </c>
      <c r="BE130" s="186">
        <f>IF(N130="základná",J130,0)</f>
        <v>0</v>
      </c>
      <c r="BF130" s="186">
        <f>IF(N130="znížená",J130,0)</f>
        <v>0</v>
      </c>
      <c r="BG130" s="186">
        <f>IF(N130="zákl. prenesená",J130,0)</f>
        <v>0</v>
      </c>
      <c r="BH130" s="186">
        <f>IF(N130="zníž. prenesená",J130,0)</f>
        <v>0</v>
      </c>
      <c r="BI130" s="186">
        <f>IF(N130="nulová",J130,0)</f>
        <v>0</v>
      </c>
      <c r="BJ130" s="14" t="s">
        <v>82</v>
      </c>
      <c r="BK130" s="187">
        <f>ROUND(I130*H130,3)</f>
        <v>0</v>
      </c>
      <c r="BL130" s="14" t="s">
        <v>121</v>
      </c>
      <c r="BM130" s="185" t="s">
        <v>144</v>
      </c>
    </row>
    <row r="131" s="1" customFormat="1" ht="24" customHeight="1">
      <c r="B131" s="174"/>
      <c r="C131" s="175" t="s">
        <v>145</v>
      </c>
      <c r="D131" s="175" t="s">
        <v>117</v>
      </c>
      <c r="E131" s="176" t="s">
        <v>413</v>
      </c>
      <c r="F131" s="177" t="s">
        <v>414</v>
      </c>
      <c r="G131" s="178" t="s">
        <v>120</v>
      </c>
      <c r="H131" s="179">
        <v>5</v>
      </c>
      <c r="I131" s="180"/>
      <c r="J131" s="179">
        <f>ROUND(I131*H131,3)</f>
        <v>0</v>
      </c>
      <c r="K131" s="177" t="s">
        <v>1</v>
      </c>
      <c r="L131" s="33"/>
      <c r="M131" s="181" t="s">
        <v>1</v>
      </c>
      <c r="N131" s="182" t="s">
        <v>39</v>
      </c>
      <c r="O131" s="69"/>
      <c r="P131" s="183">
        <f>O131*H131</f>
        <v>0</v>
      </c>
      <c r="Q131" s="183">
        <v>0</v>
      </c>
      <c r="R131" s="183">
        <f>Q131*H131</f>
        <v>0</v>
      </c>
      <c r="S131" s="183">
        <v>0</v>
      </c>
      <c r="T131" s="184">
        <f>S131*H131</f>
        <v>0</v>
      </c>
      <c r="AR131" s="185" t="s">
        <v>121</v>
      </c>
      <c r="AT131" s="185" t="s">
        <v>117</v>
      </c>
      <c r="AU131" s="185" t="s">
        <v>82</v>
      </c>
      <c r="AY131" s="14" t="s">
        <v>114</v>
      </c>
      <c r="BE131" s="186">
        <f>IF(N131="základná",J131,0)</f>
        <v>0</v>
      </c>
      <c r="BF131" s="186">
        <f>IF(N131="znížená",J131,0)</f>
        <v>0</v>
      </c>
      <c r="BG131" s="186">
        <f>IF(N131="zákl. prenesená",J131,0)</f>
        <v>0</v>
      </c>
      <c r="BH131" s="186">
        <f>IF(N131="zníž. prenesená",J131,0)</f>
        <v>0</v>
      </c>
      <c r="BI131" s="186">
        <f>IF(N131="nulová",J131,0)</f>
        <v>0</v>
      </c>
      <c r="BJ131" s="14" t="s">
        <v>82</v>
      </c>
      <c r="BK131" s="187">
        <f>ROUND(I131*H131,3)</f>
        <v>0</v>
      </c>
      <c r="BL131" s="14" t="s">
        <v>121</v>
      </c>
      <c r="BM131" s="185" t="s">
        <v>148</v>
      </c>
    </row>
    <row r="132" s="1" customFormat="1" ht="24" customHeight="1">
      <c r="B132" s="174"/>
      <c r="C132" s="188" t="s">
        <v>134</v>
      </c>
      <c r="D132" s="188" t="s">
        <v>112</v>
      </c>
      <c r="E132" s="189" t="s">
        <v>411</v>
      </c>
      <c r="F132" s="190" t="s">
        <v>412</v>
      </c>
      <c r="G132" s="191" t="s">
        <v>120</v>
      </c>
      <c r="H132" s="192">
        <v>5</v>
      </c>
      <c r="I132" s="193"/>
      <c r="J132" s="192">
        <f>ROUND(I132*H132,3)</f>
        <v>0</v>
      </c>
      <c r="K132" s="190" t="s">
        <v>1</v>
      </c>
      <c r="L132" s="194"/>
      <c r="M132" s="195" t="s">
        <v>1</v>
      </c>
      <c r="N132" s="196" t="s">
        <v>39</v>
      </c>
      <c r="O132" s="69"/>
      <c r="P132" s="183">
        <f>O132*H132</f>
        <v>0</v>
      </c>
      <c r="Q132" s="183">
        <v>0</v>
      </c>
      <c r="R132" s="183">
        <f>Q132*H132</f>
        <v>0</v>
      </c>
      <c r="S132" s="183">
        <v>0</v>
      </c>
      <c r="T132" s="184">
        <f>S132*H132</f>
        <v>0</v>
      </c>
      <c r="AR132" s="185" t="s">
        <v>400</v>
      </c>
      <c r="AT132" s="185" t="s">
        <v>112</v>
      </c>
      <c r="AU132" s="185" t="s">
        <v>82</v>
      </c>
      <c r="AY132" s="14" t="s">
        <v>114</v>
      </c>
      <c r="BE132" s="186">
        <f>IF(N132="základná",J132,0)</f>
        <v>0</v>
      </c>
      <c r="BF132" s="186">
        <f>IF(N132="znížená",J132,0)</f>
        <v>0</v>
      </c>
      <c r="BG132" s="186">
        <f>IF(N132="zákl. prenesená",J132,0)</f>
        <v>0</v>
      </c>
      <c r="BH132" s="186">
        <f>IF(N132="zníž. prenesená",J132,0)</f>
        <v>0</v>
      </c>
      <c r="BI132" s="186">
        <f>IF(N132="nulová",J132,0)</f>
        <v>0</v>
      </c>
      <c r="BJ132" s="14" t="s">
        <v>82</v>
      </c>
      <c r="BK132" s="187">
        <f>ROUND(I132*H132,3)</f>
        <v>0</v>
      </c>
      <c r="BL132" s="14" t="s">
        <v>121</v>
      </c>
      <c r="BM132" s="185" t="s">
        <v>7</v>
      </c>
    </row>
    <row r="133" s="1" customFormat="1" ht="24" customHeight="1">
      <c r="B133" s="174"/>
      <c r="C133" s="175" t="s">
        <v>152</v>
      </c>
      <c r="D133" s="175" t="s">
        <v>117</v>
      </c>
      <c r="E133" s="176" t="s">
        <v>415</v>
      </c>
      <c r="F133" s="177" t="s">
        <v>416</v>
      </c>
      <c r="G133" s="178" t="s">
        <v>120</v>
      </c>
      <c r="H133" s="179">
        <v>3</v>
      </c>
      <c r="I133" s="180"/>
      <c r="J133" s="179">
        <f>ROUND(I133*H133,3)</f>
        <v>0</v>
      </c>
      <c r="K133" s="177" t="s">
        <v>1</v>
      </c>
      <c r="L133" s="33"/>
      <c r="M133" s="181" t="s">
        <v>1</v>
      </c>
      <c r="N133" s="182" t="s">
        <v>39</v>
      </c>
      <c r="O133" s="69"/>
      <c r="P133" s="183">
        <f>O133*H133</f>
        <v>0</v>
      </c>
      <c r="Q133" s="183">
        <v>0</v>
      </c>
      <c r="R133" s="183">
        <f>Q133*H133</f>
        <v>0</v>
      </c>
      <c r="S133" s="183">
        <v>0</v>
      </c>
      <c r="T133" s="184">
        <f>S133*H133</f>
        <v>0</v>
      </c>
      <c r="AR133" s="185" t="s">
        <v>121</v>
      </c>
      <c r="AT133" s="185" t="s">
        <v>117</v>
      </c>
      <c r="AU133" s="185" t="s">
        <v>82</v>
      </c>
      <c r="AY133" s="14" t="s">
        <v>114</v>
      </c>
      <c r="BE133" s="186">
        <f>IF(N133="základná",J133,0)</f>
        <v>0</v>
      </c>
      <c r="BF133" s="186">
        <f>IF(N133="znížená",J133,0)</f>
        <v>0</v>
      </c>
      <c r="BG133" s="186">
        <f>IF(N133="zákl. prenesená",J133,0)</f>
        <v>0</v>
      </c>
      <c r="BH133" s="186">
        <f>IF(N133="zníž. prenesená",J133,0)</f>
        <v>0</v>
      </c>
      <c r="BI133" s="186">
        <f>IF(N133="nulová",J133,0)</f>
        <v>0</v>
      </c>
      <c r="BJ133" s="14" t="s">
        <v>82</v>
      </c>
      <c r="BK133" s="187">
        <f>ROUND(I133*H133,3)</f>
        <v>0</v>
      </c>
      <c r="BL133" s="14" t="s">
        <v>121</v>
      </c>
      <c r="BM133" s="185" t="s">
        <v>162</v>
      </c>
    </row>
    <row r="134" s="1" customFormat="1" ht="16.5" customHeight="1">
      <c r="B134" s="174"/>
      <c r="C134" s="188" t="s">
        <v>137</v>
      </c>
      <c r="D134" s="188" t="s">
        <v>112</v>
      </c>
      <c r="E134" s="189" t="s">
        <v>417</v>
      </c>
      <c r="F134" s="190" t="s">
        <v>418</v>
      </c>
      <c r="G134" s="191" t="s">
        <v>120</v>
      </c>
      <c r="H134" s="192">
        <v>3</v>
      </c>
      <c r="I134" s="193"/>
      <c r="J134" s="192">
        <f>ROUND(I134*H134,3)</f>
        <v>0</v>
      </c>
      <c r="K134" s="190" t="s">
        <v>1</v>
      </c>
      <c r="L134" s="194"/>
      <c r="M134" s="195" t="s">
        <v>1</v>
      </c>
      <c r="N134" s="196" t="s">
        <v>39</v>
      </c>
      <c r="O134" s="69"/>
      <c r="P134" s="183">
        <f>O134*H134</f>
        <v>0</v>
      </c>
      <c r="Q134" s="183">
        <v>0</v>
      </c>
      <c r="R134" s="183">
        <f>Q134*H134</f>
        <v>0</v>
      </c>
      <c r="S134" s="183">
        <v>0</v>
      </c>
      <c r="T134" s="184">
        <f>S134*H134</f>
        <v>0</v>
      </c>
      <c r="AR134" s="185" t="s">
        <v>400</v>
      </c>
      <c r="AT134" s="185" t="s">
        <v>112</v>
      </c>
      <c r="AU134" s="185" t="s">
        <v>82</v>
      </c>
      <c r="AY134" s="14" t="s">
        <v>114</v>
      </c>
      <c r="BE134" s="186">
        <f>IF(N134="základná",J134,0)</f>
        <v>0</v>
      </c>
      <c r="BF134" s="186">
        <f>IF(N134="znížená",J134,0)</f>
        <v>0</v>
      </c>
      <c r="BG134" s="186">
        <f>IF(N134="zákl. prenesená",J134,0)</f>
        <v>0</v>
      </c>
      <c r="BH134" s="186">
        <f>IF(N134="zníž. prenesená",J134,0)</f>
        <v>0</v>
      </c>
      <c r="BI134" s="186">
        <f>IF(N134="nulová",J134,0)</f>
        <v>0</v>
      </c>
      <c r="BJ134" s="14" t="s">
        <v>82</v>
      </c>
      <c r="BK134" s="187">
        <f>ROUND(I134*H134,3)</f>
        <v>0</v>
      </c>
      <c r="BL134" s="14" t="s">
        <v>121</v>
      </c>
      <c r="BM134" s="185" t="s">
        <v>199</v>
      </c>
    </row>
    <row r="135" s="1" customFormat="1" ht="16.5" customHeight="1">
      <c r="B135" s="174"/>
      <c r="C135" s="175" t="s">
        <v>159</v>
      </c>
      <c r="D135" s="175" t="s">
        <v>117</v>
      </c>
      <c r="E135" s="176" t="s">
        <v>419</v>
      </c>
      <c r="F135" s="177" t="s">
        <v>420</v>
      </c>
      <c r="G135" s="178" t="s">
        <v>120</v>
      </c>
      <c r="H135" s="179">
        <v>5</v>
      </c>
      <c r="I135" s="180"/>
      <c r="J135" s="179">
        <f>ROUND(I135*H135,3)</f>
        <v>0</v>
      </c>
      <c r="K135" s="177" t="s">
        <v>1</v>
      </c>
      <c r="L135" s="33"/>
      <c r="M135" s="181" t="s">
        <v>1</v>
      </c>
      <c r="N135" s="182" t="s">
        <v>39</v>
      </c>
      <c r="O135" s="69"/>
      <c r="P135" s="183">
        <f>O135*H135</f>
        <v>0</v>
      </c>
      <c r="Q135" s="183">
        <v>0</v>
      </c>
      <c r="R135" s="183">
        <f>Q135*H135</f>
        <v>0</v>
      </c>
      <c r="S135" s="183">
        <v>0</v>
      </c>
      <c r="T135" s="184">
        <f>S135*H135</f>
        <v>0</v>
      </c>
      <c r="AR135" s="185" t="s">
        <v>121</v>
      </c>
      <c r="AT135" s="185" t="s">
        <v>117</v>
      </c>
      <c r="AU135" s="185" t="s">
        <v>82</v>
      </c>
      <c r="AY135" s="14" t="s">
        <v>114</v>
      </c>
      <c r="BE135" s="186">
        <f>IF(N135="základná",J135,0)</f>
        <v>0</v>
      </c>
      <c r="BF135" s="186">
        <f>IF(N135="znížená",J135,0)</f>
        <v>0</v>
      </c>
      <c r="BG135" s="186">
        <f>IF(N135="zákl. prenesená",J135,0)</f>
        <v>0</v>
      </c>
      <c r="BH135" s="186">
        <f>IF(N135="zníž. prenesená",J135,0)</f>
        <v>0</v>
      </c>
      <c r="BI135" s="186">
        <f>IF(N135="nulová",J135,0)</f>
        <v>0</v>
      </c>
      <c r="BJ135" s="14" t="s">
        <v>82</v>
      </c>
      <c r="BK135" s="187">
        <f>ROUND(I135*H135,3)</f>
        <v>0</v>
      </c>
      <c r="BL135" s="14" t="s">
        <v>121</v>
      </c>
      <c r="BM135" s="185" t="s">
        <v>207</v>
      </c>
    </row>
    <row r="136" s="1" customFormat="1" ht="16.5" customHeight="1">
      <c r="B136" s="174"/>
      <c r="C136" s="188" t="s">
        <v>141</v>
      </c>
      <c r="D136" s="188" t="s">
        <v>112</v>
      </c>
      <c r="E136" s="189" t="s">
        <v>421</v>
      </c>
      <c r="F136" s="190" t="s">
        <v>422</v>
      </c>
      <c r="G136" s="191" t="s">
        <v>120</v>
      </c>
      <c r="H136" s="192">
        <v>2</v>
      </c>
      <c r="I136" s="193"/>
      <c r="J136" s="192">
        <f>ROUND(I136*H136,3)</f>
        <v>0</v>
      </c>
      <c r="K136" s="190" t="s">
        <v>1</v>
      </c>
      <c r="L136" s="194"/>
      <c r="M136" s="195" t="s">
        <v>1</v>
      </c>
      <c r="N136" s="196" t="s">
        <v>39</v>
      </c>
      <c r="O136" s="69"/>
      <c r="P136" s="183">
        <f>O136*H136</f>
        <v>0</v>
      </c>
      <c r="Q136" s="183">
        <v>0</v>
      </c>
      <c r="R136" s="183">
        <f>Q136*H136</f>
        <v>0</v>
      </c>
      <c r="S136" s="183">
        <v>0</v>
      </c>
      <c r="T136" s="184">
        <f>S136*H136</f>
        <v>0</v>
      </c>
      <c r="AR136" s="185" t="s">
        <v>400</v>
      </c>
      <c r="AT136" s="185" t="s">
        <v>112</v>
      </c>
      <c r="AU136" s="185" t="s">
        <v>82</v>
      </c>
      <c r="AY136" s="14" t="s">
        <v>114</v>
      </c>
      <c r="BE136" s="186">
        <f>IF(N136="základná",J136,0)</f>
        <v>0</v>
      </c>
      <c r="BF136" s="186">
        <f>IF(N136="znížená",J136,0)</f>
        <v>0</v>
      </c>
      <c r="BG136" s="186">
        <f>IF(N136="zákl. prenesená",J136,0)</f>
        <v>0</v>
      </c>
      <c r="BH136" s="186">
        <f>IF(N136="zníž. prenesená",J136,0)</f>
        <v>0</v>
      </c>
      <c r="BI136" s="186">
        <f>IF(N136="nulová",J136,0)</f>
        <v>0</v>
      </c>
      <c r="BJ136" s="14" t="s">
        <v>82</v>
      </c>
      <c r="BK136" s="187">
        <f>ROUND(I136*H136,3)</f>
        <v>0</v>
      </c>
      <c r="BL136" s="14" t="s">
        <v>121</v>
      </c>
      <c r="BM136" s="185" t="s">
        <v>215</v>
      </c>
    </row>
    <row r="137" s="1" customFormat="1" ht="16.5" customHeight="1">
      <c r="B137" s="174"/>
      <c r="C137" s="188" t="s">
        <v>166</v>
      </c>
      <c r="D137" s="188" t="s">
        <v>112</v>
      </c>
      <c r="E137" s="189" t="s">
        <v>423</v>
      </c>
      <c r="F137" s="190" t="s">
        <v>424</v>
      </c>
      <c r="G137" s="191" t="s">
        <v>120</v>
      </c>
      <c r="H137" s="192">
        <v>1</v>
      </c>
      <c r="I137" s="193"/>
      <c r="J137" s="192">
        <f>ROUND(I137*H137,3)</f>
        <v>0</v>
      </c>
      <c r="K137" s="190" t="s">
        <v>1</v>
      </c>
      <c r="L137" s="194"/>
      <c r="M137" s="195" t="s">
        <v>1</v>
      </c>
      <c r="N137" s="196" t="s">
        <v>39</v>
      </c>
      <c r="O137" s="69"/>
      <c r="P137" s="183">
        <f>O137*H137</f>
        <v>0</v>
      </c>
      <c r="Q137" s="183">
        <v>0</v>
      </c>
      <c r="R137" s="183">
        <f>Q137*H137</f>
        <v>0</v>
      </c>
      <c r="S137" s="183">
        <v>0</v>
      </c>
      <c r="T137" s="184">
        <f>S137*H137</f>
        <v>0</v>
      </c>
      <c r="AR137" s="185" t="s">
        <v>400</v>
      </c>
      <c r="AT137" s="185" t="s">
        <v>112</v>
      </c>
      <c r="AU137" s="185" t="s">
        <v>82</v>
      </c>
      <c r="AY137" s="14" t="s">
        <v>114</v>
      </c>
      <c r="BE137" s="186">
        <f>IF(N137="základná",J137,0)</f>
        <v>0</v>
      </c>
      <c r="BF137" s="186">
        <f>IF(N137="znížená",J137,0)</f>
        <v>0</v>
      </c>
      <c r="BG137" s="186">
        <f>IF(N137="zákl. prenesená",J137,0)</f>
        <v>0</v>
      </c>
      <c r="BH137" s="186">
        <f>IF(N137="zníž. prenesená",J137,0)</f>
        <v>0</v>
      </c>
      <c r="BI137" s="186">
        <f>IF(N137="nulová",J137,0)</f>
        <v>0</v>
      </c>
      <c r="BJ137" s="14" t="s">
        <v>82</v>
      </c>
      <c r="BK137" s="187">
        <f>ROUND(I137*H137,3)</f>
        <v>0</v>
      </c>
      <c r="BL137" s="14" t="s">
        <v>121</v>
      </c>
      <c r="BM137" s="185" t="s">
        <v>165</v>
      </c>
    </row>
    <row r="138" s="1" customFormat="1" ht="16.5" customHeight="1">
      <c r="B138" s="174"/>
      <c r="C138" s="188" t="s">
        <v>144</v>
      </c>
      <c r="D138" s="188" t="s">
        <v>112</v>
      </c>
      <c r="E138" s="189" t="s">
        <v>425</v>
      </c>
      <c r="F138" s="190" t="s">
        <v>426</v>
      </c>
      <c r="G138" s="191" t="s">
        <v>120</v>
      </c>
      <c r="H138" s="192">
        <v>2</v>
      </c>
      <c r="I138" s="193"/>
      <c r="J138" s="192">
        <f>ROUND(I138*H138,3)</f>
        <v>0</v>
      </c>
      <c r="K138" s="190" t="s">
        <v>1</v>
      </c>
      <c r="L138" s="194"/>
      <c r="M138" s="195" t="s">
        <v>1</v>
      </c>
      <c r="N138" s="196" t="s">
        <v>39</v>
      </c>
      <c r="O138" s="69"/>
      <c r="P138" s="183">
        <f>O138*H138</f>
        <v>0</v>
      </c>
      <c r="Q138" s="183">
        <v>0</v>
      </c>
      <c r="R138" s="183">
        <f>Q138*H138</f>
        <v>0</v>
      </c>
      <c r="S138" s="183">
        <v>0</v>
      </c>
      <c r="T138" s="184">
        <f>S138*H138</f>
        <v>0</v>
      </c>
      <c r="AR138" s="185" t="s">
        <v>400</v>
      </c>
      <c r="AT138" s="185" t="s">
        <v>112</v>
      </c>
      <c r="AU138" s="185" t="s">
        <v>82</v>
      </c>
      <c r="AY138" s="14" t="s">
        <v>114</v>
      </c>
      <c r="BE138" s="186">
        <f>IF(N138="základná",J138,0)</f>
        <v>0</v>
      </c>
      <c r="BF138" s="186">
        <f>IF(N138="znížená",J138,0)</f>
        <v>0</v>
      </c>
      <c r="BG138" s="186">
        <f>IF(N138="zákl. prenesená",J138,0)</f>
        <v>0</v>
      </c>
      <c r="BH138" s="186">
        <f>IF(N138="zníž. prenesená",J138,0)</f>
        <v>0</v>
      </c>
      <c r="BI138" s="186">
        <f>IF(N138="nulová",J138,0)</f>
        <v>0</v>
      </c>
      <c r="BJ138" s="14" t="s">
        <v>82</v>
      </c>
      <c r="BK138" s="187">
        <f>ROUND(I138*H138,3)</f>
        <v>0</v>
      </c>
      <c r="BL138" s="14" t="s">
        <v>121</v>
      </c>
      <c r="BM138" s="185" t="s">
        <v>229</v>
      </c>
    </row>
    <row r="139" s="1" customFormat="1" ht="16.5" customHeight="1">
      <c r="B139" s="174"/>
      <c r="C139" s="175" t="s">
        <v>174</v>
      </c>
      <c r="D139" s="175" t="s">
        <v>117</v>
      </c>
      <c r="E139" s="176" t="s">
        <v>427</v>
      </c>
      <c r="F139" s="177" t="s">
        <v>428</v>
      </c>
      <c r="G139" s="178" t="s">
        <v>120</v>
      </c>
      <c r="H139" s="179">
        <v>1</v>
      </c>
      <c r="I139" s="180"/>
      <c r="J139" s="179">
        <f>ROUND(I139*H139,3)</f>
        <v>0</v>
      </c>
      <c r="K139" s="177" t="s">
        <v>1</v>
      </c>
      <c r="L139" s="33"/>
      <c r="M139" s="181" t="s">
        <v>1</v>
      </c>
      <c r="N139" s="182" t="s">
        <v>39</v>
      </c>
      <c r="O139" s="69"/>
      <c r="P139" s="183">
        <f>O139*H139</f>
        <v>0</v>
      </c>
      <c r="Q139" s="183">
        <v>0</v>
      </c>
      <c r="R139" s="183">
        <f>Q139*H139</f>
        <v>0</v>
      </c>
      <c r="S139" s="183">
        <v>0</v>
      </c>
      <c r="T139" s="184">
        <f>S139*H139</f>
        <v>0</v>
      </c>
      <c r="AR139" s="185" t="s">
        <v>121</v>
      </c>
      <c r="AT139" s="185" t="s">
        <v>117</v>
      </c>
      <c r="AU139" s="185" t="s">
        <v>82</v>
      </c>
      <c r="AY139" s="14" t="s">
        <v>114</v>
      </c>
      <c r="BE139" s="186">
        <f>IF(N139="základná",J139,0)</f>
        <v>0</v>
      </c>
      <c r="BF139" s="186">
        <f>IF(N139="znížená",J139,0)</f>
        <v>0</v>
      </c>
      <c r="BG139" s="186">
        <f>IF(N139="zákl. prenesená",J139,0)</f>
        <v>0</v>
      </c>
      <c r="BH139" s="186">
        <f>IF(N139="zníž. prenesená",J139,0)</f>
        <v>0</v>
      </c>
      <c r="BI139" s="186">
        <f>IF(N139="nulová",J139,0)</f>
        <v>0</v>
      </c>
      <c r="BJ139" s="14" t="s">
        <v>82</v>
      </c>
      <c r="BK139" s="187">
        <f>ROUND(I139*H139,3)</f>
        <v>0</v>
      </c>
      <c r="BL139" s="14" t="s">
        <v>121</v>
      </c>
      <c r="BM139" s="185" t="s">
        <v>170</v>
      </c>
    </row>
    <row r="140" s="1" customFormat="1" ht="24" customHeight="1">
      <c r="B140" s="174"/>
      <c r="C140" s="188" t="s">
        <v>148</v>
      </c>
      <c r="D140" s="188" t="s">
        <v>112</v>
      </c>
      <c r="E140" s="189" t="s">
        <v>429</v>
      </c>
      <c r="F140" s="190" t="s">
        <v>430</v>
      </c>
      <c r="G140" s="191" t="s">
        <v>120</v>
      </c>
      <c r="H140" s="192">
        <v>1</v>
      </c>
      <c r="I140" s="193"/>
      <c r="J140" s="192">
        <f>ROUND(I140*H140,3)</f>
        <v>0</v>
      </c>
      <c r="K140" s="190" t="s">
        <v>1</v>
      </c>
      <c r="L140" s="194"/>
      <c r="M140" s="195" t="s">
        <v>1</v>
      </c>
      <c r="N140" s="196" t="s">
        <v>39</v>
      </c>
      <c r="O140" s="69"/>
      <c r="P140" s="183">
        <f>O140*H140</f>
        <v>0</v>
      </c>
      <c r="Q140" s="183">
        <v>0</v>
      </c>
      <c r="R140" s="183">
        <f>Q140*H140</f>
        <v>0</v>
      </c>
      <c r="S140" s="183">
        <v>0</v>
      </c>
      <c r="T140" s="184">
        <f>S140*H140</f>
        <v>0</v>
      </c>
      <c r="AR140" s="185" t="s">
        <v>400</v>
      </c>
      <c r="AT140" s="185" t="s">
        <v>112</v>
      </c>
      <c r="AU140" s="185" t="s">
        <v>82</v>
      </c>
      <c r="AY140" s="14" t="s">
        <v>114</v>
      </c>
      <c r="BE140" s="186">
        <f>IF(N140="základná",J140,0)</f>
        <v>0</v>
      </c>
      <c r="BF140" s="186">
        <f>IF(N140="znížená",J140,0)</f>
        <v>0</v>
      </c>
      <c r="BG140" s="186">
        <f>IF(N140="zákl. prenesená",J140,0)</f>
        <v>0</v>
      </c>
      <c r="BH140" s="186">
        <f>IF(N140="zníž. prenesená",J140,0)</f>
        <v>0</v>
      </c>
      <c r="BI140" s="186">
        <f>IF(N140="nulová",J140,0)</f>
        <v>0</v>
      </c>
      <c r="BJ140" s="14" t="s">
        <v>82</v>
      </c>
      <c r="BK140" s="187">
        <f>ROUND(I140*H140,3)</f>
        <v>0</v>
      </c>
      <c r="BL140" s="14" t="s">
        <v>121</v>
      </c>
      <c r="BM140" s="185" t="s">
        <v>173</v>
      </c>
    </row>
    <row r="141" s="1" customFormat="1" ht="16.5" customHeight="1">
      <c r="B141" s="174"/>
      <c r="C141" s="175" t="s">
        <v>181</v>
      </c>
      <c r="D141" s="175" t="s">
        <v>117</v>
      </c>
      <c r="E141" s="176" t="s">
        <v>427</v>
      </c>
      <c r="F141" s="177" t="s">
        <v>428</v>
      </c>
      <c r="G141" s="178" t="s">
        <v>120</v>
      </c>
      <c r="H141" s="179">
        <v>6</v>
      </c>
      <c r="I141" s="180"/>
      <c r="J141" s="179">
        <f>ROUND(I141*H141,3)</f>
        <v>0</v>
      </c>
      <c r="K141" s="177" t="s">
        <v>1</v>
      </c>
      <c r="L141" s="33"/>
      <c r="M141" s="181" t="s">
        <v>1</v>
      </c>
      <c r="N141" s="182" t="s">
        <v>39</v>
      </c>
      <c r="O141" s="69"/>
      <c r="P141" s="183">
        <f>O141*H141</f>
        <v>0</v>
      </c>
      <c r="Q141" s="183">
        <v>0</v>
      </c>
      <c r="R141" s="183">
        <f>Q141*H141</f>
        <v>0</v>
      </c>
      <c r="S141" s="183">
        <v>0</v>
      </c>
      <c r="T141" s="184">
        <f>S141*H141</f>
        <v>0</v>
      </c>
      <c r="AR141" s="185" t="s">
        <v>121</v>
      </c>
      <c r="AT141" s="185" t="s">
        <v>117</v>
      </c>
      <c r="AU141" s="185" t="s">
        <v>82</v>
      </c>
      <c r="AY141" s="14" t="s">
        <v>114</v>
      </c>
      <c r="BE141" s="186">
        <f>IF(N141="základná",J141,0)</f>
        <v>0</v>
      </c>
      <c r="BF141" s="186">
        <f>IF(N141="znížená",J141,0)</f>
        <v>0</v>
      </c>
      <c r="BG141" s="186">
        <f>IF(N141="zákl. prenesená",J141,0)</f>
        <v>0</v>
      </c>
      <c r="BH141" s="186">
        <f>IF(N141="zníž. prenesená",J141,0)</f>
        <v>0</v>
      </c>
      <c r="BI141" s="186">
        <f>IF(N141="nulová",J141,0)</f>
        <v>0</v>
      </c>
      <c r="BJ141" s="14" t="s">
        <v>82</v>
      </c>
      <c r="BK141" s="187">
        <f>ROUND(I141*H141,3)</f>
        <v>0</v>
      </c>
      <c r="BL141" s="14" t="s">
        <v>121</v>
      </c>
      <c r="BM141" s="185" t="s">
        <v>177</v>
      </c>
    </row>
    <row r="142" s="1" customFormat="1" ht="24" customHeight="1">
      <c r="B142" s="174"/>
      <c r="C142" s="188" t="s">
        <v>7</v>
      </c>
      <c r="D142" s="188" t="s">
        <v>112</v>
      </c>
      <c r="E142" s="189" t="s">
        <v>431</v>
      </c>
      <c r="F142" s="190" t="s">
        <v>432</v>
      </c>
      <c r="G142" s="191" t="s">
        <v>120</v>
      </c>
      <c r="H142" s="192">
        <v>6</v>
      </c>
      <c r="I142" s="193"/>
      <c r="J142" s="192">
        <f>ROUND(I142*H142,3)</f>
        <v>0</v>
      </c>
      <c r="K142" s="190" t="s">
        <v>1</v>
      </c>
      <c r="L142" s="194"/>
      <c r="M142" s="195" t="s">
        <v>1</v>
      </c>
      <c r="N142" s="196" t="s">
        <v>39</v>
      </c>
      <c r="O142" s="69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AR142" s="185" t="s">
        <v>400</v>
      </c>
      <c r="AT142" s="185" t="s">
        <v>112</v>
      </c>
      <c r="AU142" s="185" t="s">
        <v>82</v>
      </c>
      <c r="AY142" s="14" t="s">
        <v>114</v>
      </c>
      <c r="BE142" s="186">
        <f>IF(N142="základná",J142,0)</f>
        <v>0</v>
      </c>
      <c r="BF142" s="186">
        <f>IF(N142="znížená",J142,0)</f>
        <v>0</v>
      </c>
      <c r="BG142" s="186">
        <f>IF(N142="zákl. prenesená",J142,0)</f>
        <v>0</v>
      </c>
      <c r="BH142" s="186">
        <f>IF(N142="zníž. prenesená",J142,0)</f>
        <v>0</v>
      </c>
      <c r="BI142" s="186">
        <f>IF(N142="nulová",J142,0)</f>
        <v>0</v>
      </c>
      <c r="BJ142" s="14" t="s">
        <v>82</v>
      </c>
      <c r="BK142" s="187">
        <f>ROUND(I142*H142,3)</f>
        <v>0</v>
      </c>
      <c r="BL142" s="14" t="s">
        <v>121</v>
      </c>
      <c r="BM142" s="185" t="s">
        <v>180</v>
      </c>
    </row>
    <row r="143" s="1" customFormat="1" ht="16.5" customHeight="1">
      <c r="B143" s="174"/>
      <c r="C143" s="175" t="s">
        <v>188</v>
      </c>
      <c r="D143" s="175" t="s">
        <v>117</v>
      </c>
      <c r="E143" s="176" t="s">
        <v>433</v>
      </c>
      <c r="F143" s="177" t="s">
        <v>434</v>
      </c>
      <c r="G143" s="178" t="s">
        <v>120</v>
      </c>
      <c r="H143" s="179">
        <v>6</v>
      </c>
      <c r="I143" s="180"/>
      <c r="J143" s="179">
        <f>ROUND(I143*H143,3)</f>
        <v>0</v>
      </c>
      <c r="K143" s="177" t="s">
        <v>1</v>
      </c>
      <c r="L143" s="33"/>
      <c r="M143" s="181" t="s">
        <v>1</v>
      </c>
      <c r="N143" s="182" t="s">
        <v>39</v>
      </c>
      <c r="O143" s="69"/>
      <c r="P143" s="183">
        <f>O143*H143</f>
        <v>0</v>
      </c>
      <c r="Q143" s="183">
        <v>0</v>
      </c>
      <c r="R143" s="183">
        <f>Q143*H143</f>
        <v>0</v>
      </c>
      <c r="S143" s="183">
        <v>0</v>
      </c>
      <c r="T143" s="184">
        <f>S143*H143</f>
        <v>0</v>
      </c>
      <c r="AR143" s="185" t="s">
        <v>121</v>
      </c>
      <c r="AT143" s="185" t="s">
        <v>117</v>
      </c>
      <c r="AU143" s="185" t="s">
        <v>82</v>
      </c>
      <c r="AY143" s="14" t="s">
        <v>114</v>
      </c>
      <c r="BE143" s="186">
        <f>IF(N143="základná",J143,0)</f>
        <v>0</v>
      </c>
      <c r="BF143" s="186">
        <f>IF(N143="znížená",J143,0)</f>
        <v>0</v>
      </c>
      <c r="BG143" s="186">
        <f>IF(N143="zákl. prenesená",J143,0)</f>
        <v>0</v>
      </c>
      <c r="BH143" s="186">
        <f>IF(N143="zníž. prenesená",J143,0)</f>
        <v>0</v>
      </c>
      <c r="BI143" s="186">
        <f>IF(N143="nulová",J143,0)</f>
        <v>0</v>
      </c>
      <c r="BJ143" s="14" t="s">
        <v>82</v>
      </c>
      <c r="BK143" s="187">
        <f>ROUND(I143*H143,3)</f>
        <v>0</v>
      </c>
      <c r="BL143" s="14" t="s">
        <v>121</v>
      </c>
      <c r="BM143" s="185" t="s">
        <v>184</v>
      </c>
    </row>
    <row r="144" s="1" customFormat="1" ht="16.5" customHeight="1">
      <c r="B144" s="174"/>
      <c r="C144" s="188" t="s">
        <v>162</v>
      </c>
      <c r="D144" s="188" t="s">
        <v>112</v>
      </c>
      <c r="E144" s="189" t="s">
        <v>435</v>
      </c>
      <c r="F144" s="190" t="s">
        <v>436</v>
      </c>
      <c r="G144" s="191" t="s">
        <v>120</v>
      </c>
      <c r="H144" s="192">
        <v>6</v>
      </c>
      <c r="I144" s="193"/>
      <c r="J144" s="192">
        <f>ROUND(I144*H144,3)</f>
        <v>0</v>
      </c>
      <c r="K144" s="190" t="s">
        <v>1</v>
      </c>
      <c r="L144" s="194"/>
      <c r="M144" s="195" t="s">
        <v>1</v>
      </c>
      <c r="N144" s="196" t="s">
        <v>39</v>
      </c>
      <c r="O144" s="69"/>
      <c r="P144" s="183">
        <f>O144*H144</f>
        <v>0</v>
      </c>
      <c r="Q144" s="183">
        <v>0</v>
      </c>
      <c r="R144" s="183">
        <f>Q144*H144</f>
        <v>0</v>
      </c>
      <c r="S144" s="183">
        <v>0</v>
      </c>
      <c r="T144" s="184">
        <f>S144*H144</f>
        <v>0</v>
      </c>
      <c r="AR144" s="185" t="s">
        <v>400</v>
      </c>
      <c r="AT144" s="185" t="s">
        <v>112</v>
      </c>
      <c r="AU144" s="185" t="s">
        <v>82</v>
      </c>
      <c r="AY144" s="14" t="s">
        <v>114</v>
      </c>
      <c r="BE144" s="186">
        <f>IF(N144="základná",J144,0)</f>
        <v>0</v>
      </c>
      <c r="BF144" s="186">
        <f>IF(N144="znížená",J144,0)</f>
        <v>0</v>
      </c>
      <c r="BG144" s="186">
        <f>IF(N144="zákl. prenesená",J144,0)</f>
        <v>0</v>
      </c>
      <c r="BH144" s="186">
        <f>IF(N144="zníž. prenesená",J144,0)</f>
        <v>0</v>
      </c>
      <c r="BI144" s="186">
        <f>IF(N144="nulová",J144,0)</f>
        <v>0</v>
      </c>
      <c r="BJ144" s="14" t="s">
        <v>82</v>
      </c>
      <c r="BK144" s="187">
        <f>ROUND(I144*H144,3)</f>
        <v>0</v>
      </c>
      <c r="BL144" s="14" t="s">
        <v>121</v>
      </c>
      <c r="BM144" s="185" t="s">
        <v>187</v>
      </c>
    </row>
    <row r="145" s="1" customFormat="1" ht="16.5" customHeight="1">
      <c r="B145" s="174"/>
      <c r="C145" s="175" t="s">
        <v>195</v>
      </c>
      <c r="D145" s="175" t="s">
        <v>117</v>
      </c>
      <c r="E145" s="176" t="s">
        <v>437</v>
      </c>
      <c r="F145" s="177" t="s">
        <v>438</v>
      </c>
      <c r="G145" s="178" t="s">
        <v>120</v>
      </c>
      <c r="H145" s="179">
        <v>1</v>
      </c>
      <c r="I145" s="180"/>
      <c r="J145" s="179">
        <f>ROUND(I145*H145,3)</f>
        <v>0</v>
      </c>
      <c r="K145" s="177" t="s">
        <v>1</v>
      </c>
      <c r="L145" s="33"/>
      <c r="M145" s="181" t="s">
        <v>1</v>
      </c>
      <c r="N145" s="182" t="s">
        <v>39</v>
      </c>
      <c r="O145" s="69"/>
      <c r="P145" s="183">
        <f>O145*H145</f>
        <v>0</v>
      </c>
      <c r="Q145" s="183">
        <v>0</v>
      </c>
      <c r="R145" s="183">
        <f>Q145*H145</f>
        <v>0</v>
      </c>
      <c r="S145" s="183">
        <v>0</v>
      </c>
      <c r="T145" s="184">
        <f>S145*H145</f>
        <v>0</v>
      </c>
      <c r="AR145" s="185" t="s">
        <v>121</v>
      </c>
      <c r="AT145" s="185" t="s">
        <v>117</v>
      </c>
      <c r="AU145" s="185" t="s">
        <v>82</v>
      </c>
      <c r="AY145" s="14" t="s">
        <v>114</v>
      </c>
      <c r="BE145" s="186">
        <f>IF(N145="základná",J145,0)</f>
        <v>0</v>
      </c>
      <c r="BF145" s="186">
        <f>IF(N145="znížená",J145,0)</f>
        <v>0</v>
      </c>
      <c r="BG145" s="186">
        <f>IF(N145="zákl. prenesená",J145,0)</f>
        <v>0</v>
      </c>
      <c r="BH145" s="186">
        <f>IF(N145="zníž. prenesená",J145,0)</f>
        <v>0</v>
      </c>
      <c r="BI145" s="186">
        <f>IF(N145="nulová",J145,0)</f>
        <v>0</v>
      </c>
      <c r="BJ145" s="14" t="s">
        <v>82</v>
      </c>
      <c r="BK145" s="187">
        <f>ROUND(I145*H145,3)</f>
        <v>0</v>
      </c>
      <c r="BL145" s="14" t="s">
        <v>121</v>
      </c>
      <c r="BM145" s="185" t="s">
        <v>191</v>
      </c>
    </row>
    <row r="146" s="1" customFormat="1" ht="16.5" customHeight="1">
      <c r="B146" s="174"/>
      <c r="C146" s="188" t="s">
        <v>199</v>
      </c>
      <c r="D146" s="188" t="s">
        <v>112</v>
      </c>
      <c r="E146" s="189" t="s">
        <v>439</v>
      </c>
      <c r="F146" s="190" t="s">
        <v>440</v>
      </c>
      <c r="G146" s="191" t="s">
        <v>120</v>
      </c>
      <c r="H146" s="192">
        <v>1</v>
      </c>
      <c r="I146" s="193"/>
      <c r="J146" s="192">
        <f>ROUND(I146*H146,3)</f>
        <v>0</v>
      </c>
      <c r="K146" s="190" t="s">
        <v>1</v>
      </c>
      <c r="L146" s="194"/>
      <c r="M146" s="195" t="s">
        <v>1</v>
      </c>
      <c r="N146" s="196" t="s">
        <v>39</v>
      </c>
      <c r="O146" s="69"/>
      <c r="P146" s="183">
        <f>O146*H146</f>
        <v>0</v>
      </c>
      <c r="Q146" s="183">
        <v>0</v>
      </c>
      <c r="R146" s="183">
        <f>Q146*H146</f>
        <v>0</v>
      </c>
      <c r="S146" s="183">
        <v>0</v>
      </c>
      <c r="T146" s="184">
        <f>S146*H146</f>
        <v>0</v>
      </c>
      <c r="AR146" s="185" t="s">
        <v>400</v>
      </c>
      <c r="AT146" s="185" t="s">
        <v>112</v>
      </c>
      <c r="AU146" s="185" t="s">
        <v>82</v>
      </c>
      <c r="AY146" s="14" t="s">
        <v>114</v>
      </c>
      <c r="BE146" s="186">
        <f>IF(N146="základná",J146,0)</f>
        <v>0</v>
      </c>
      <c r="BF146" s="186">
        <f>IF(N146="znížená",J146,0)</f>
        <v>0</v>
      </c>
      <c r="BG146" s="186">
        <f>IF(N146="zákl. prenesená",J146,0)</f>
        <v>0</v>
      </c>
      <c r="BH146" s="186">
        <f>IF(N146="zníž. prenesená",J146,0)</f>
        <v>0</v>
      </c>
      <c r="BI146" s="186">
        <f>IF(N146="nulová",J146,0)</f>
        <v>0</v>
      </c>
      <c r="BJ146" s="14" t="s">
        <v>82</v>
      </c>
      <c r="BK146" s="187">
        <f>ROUND(I146*H146,3)</f>
        <v>0</v>
      </c>
      <c r="BL146" s="14" t="s">
        <v>121</v>
      </c>
      <c r="BM146" s="185" t="s">
        <v>194</v>
      </c>
    </row>
    <row r="147" s="1" customFormat="1" ht="24" customHeight="1">
      <c r="B147" s="174"/>
      <c r="C147" s="175" t="s">
        <v>203</v>
      </c>
      <c r="D147" s="175" t="s">
        <v>117</v>
      </c>
      <c r="E147" s="176" t="s">
        <v>441</v>
      </c>
      <c r="F147" s="177" t="s">
        <v>442</v>
      </c>
      <c r="G147" s="178" t="s">
        <v>120</v>
      </c>
      <c r="H147" s="179">
        <v>1</v>
      </c>
      <c r="I147" s="180"/>
      <c r="J147" s="179">
        <f>ROUND(I147*H147,3)</f>
        <v>0</v>
      </c>
      <c r="K147" s="177" t="s">
        <v>1</v>
      </c>
      <c r="L147" s="33"/>
      <c r="M147" s="181" t="s">
        <v>1</v>
      </c>
      <c r="N147" s="182" t="s">
        <v>39</v>
      </c>
      <c r="O147" s="69"/>
      <c r="P147" s="183">
        <f>O147*H147</f>
        <v>0</v>
      </c>
      <c r="Q147" s="183">
        <v>0</v>
      </c>
      <c r="R147" s="183">
        <f>Q147*H147</f>
        <v>0</v>
      </c>
      <c r="S147" s="183">
        <v>0</v>
      </c>
      <c r="T147" s="184">
        <f>S147*H147</f>
        <v>0</v>
      </c>
      <c r="AR147" s="185" t="s">
        <v>121</v>
      </c>
      <c r="AT147" s="185" t="s">
        <v>117</v>
      </c>
      <c r="AU147" s="185" t="s">
        <v>82</v>
      </c>
      <c r="AY147" s="14" t="s">
        <v>114</v>
      </c>
      <c r="BE147" s="186">
        <f>IF(N147="základná",J147,0)</f>
        <v>0</v>
      </c>
      <c r="BF147" s="186">
        <f>IF(N147="znížená",J147,0)</f>
        <v>0</v>
      </c>
      <c r="BG147" s="186">
        <f>IF(N147="zákl. prenesená",J147,0)</f>
        <v>0</v>
      </c>
      <c r="BH147" s="186">
        <f>IF(N147="zníž. prenesená",J147,0)</f>
        <v>0</v>
      </c>
      <c r="BI147" s="186">
        <f>IF(N147="nulová",J147,0)</f>
        <v>0</v>
      </c>
      <c r="BJ147" s="14" t="s">
        <v>82</v>
      </c>
      <c r="BK147" s="187">
        <f>ROUND(I147*H147,3)</f>
        <v>0</v>
      </c>
      <c r="BL147" s="14" t="s">
        <v>121</v>
      </c>
      <c r="BM147" s="185" t="s">
        <v>198</v>
      </c>
    </row>
    <row r="148" s="1" customFormat="1" ht="24" customHeight="1">
      <c r="B148" s="174"/>
      <c r="C148" s="188" t="s">
        <v>207</v>
      </c>
      <c r="D148" s="188" t="s">
        <v>112</v>
      </c>
      <c r="E148" s="189" t="s">
        <v>443</v>
      </c>
      <c r="F148" s="190" t="s">
        <v>444</v>
      </c>
      <c r="G148" s="191" t="s">
        <v>120</v>
      </c>
      <c r="H148" s="192">
        <v>1</v>
      </c>
      <c r="I148" s="193"/>
      <c r="J148" s="192">
        <f>ROUND(I148*H148,3)</f>
        <v>0</v>
      </c>
      <c r="K148" s="190" t="s">
        <v>1</v>
      </c>
      <c r="L148" s="194"/>
      <c r="M148" s="195" t="s">
        <v>1</v>
      </c>
      <c r="N148" s="196" t="s">
        <v>39</v>
      </c>
      <c r="O148" s="69"/>
      <c r="P148" s="183">
        <f>O148*H148</f>
        <v>0</v>
      </c>
      <c r="Q148" s="183">
        <v>0</v>
      </c>
      <c r="R148" s="183">
        <f>Q148*H148</f>
        <v>0</v>
      </c>
      <c r="S148" s="183">
        <v>0</v>
      </c>
      <c r="T148" s="184">
        <f>S148*H148</f>
        <v>0</v>
      </c>
      <c r="AR148" s="185" t="s">
        <v>400</v>
      </c>
      <c r="AT148" s="185" t="s">
        <v>112</v>
      </c>
      <c r="AU148" s="185" t="s">
        <v>82</v>
      </c>
      <c r="AY148" s="14" t="s">
        <v>114</v>
      </c>
      <c r="BE148" s="186">
        <f>IF(N148="základná",J148,0)</f>
        <v>0</v>
      </c>
      <c r="BF148" s="186">
        <f>IF(N148="znížená",J148,0)</f>
        <v>0</v>
      </c>
      <c r="BG148" s="186">
        <f>IF(N148="zákl. prenesená",J148,0)</f>
        <v>0</v>
      </c>
      <c r="BH148" s="186">
        <f>IF(N148="zníž. prenesená",J148,0)</f>
        <v>0</v>
      </c>
      <c r="BI148" s="186">
        <f>IF(N148="nulová",J148,0)</f>
        <v>0</v>
      </c>
      <c r="BJ148" s="14" t="s">
        <v>82</v>
      </c>
      <c r="BK148" s="187">
        <f>ROUND(I148*H148,3)</f>
        <v>0</v>
      </c>
      <c r="BL148" s="14" t="s">
        <v>121</v>
      </c>
      <c r="BM148" s="185" t="s">
        <v>202</v>
      </c>
    </row>
    <row r="149" s="1" customFormat="1" ht="24" customHeight="1">
      <c r="B149" s="174"/>
      <c r="C149" s="175" t="s">
        <v>211</v>
      </c>
      <c r="D149" s="175" t="s">
        <v>117</v>
      </c>
      <c r="E149" s="176" t="s">
        <v>445</v>
      </c>
      <c r="F149" s="177" t="s">
        <v>446</v>
      </c>
      <c r="G149" s="178" t="s">
        <v>120</v>
      </c>
      <c r="H149" s="179">
        <v>18</v>
      </c>
      <c r="I149" s="180"/>
      <c r="J149" s="179">
        <f>ROUND(I149*H149,3)</f>
        <v>0</v>
      </c>
      <c r="K149" s="177" t="s">
        <v>1</v>
      </c>
      <c r="L149" s="33"/>
      <c r="M149" s="181" t="s">
        <v>1</v>
      </c>
      <c r="N149" s="182" t="s">
        <v>39</v>
      </c>
      <c r="O149" s="69"/>
      <c r="P149" s="183">
        <f>O149*H149</f>
        <v>0</v>
      </c>
      <c r="Q149" s="183">
        <v>0</v>
      </c>
      <c r="R149" s="183">
        <f>Q149*H149</f>
        <v>0</v>
      </c>
      <c r="S149" s="183">
        <v>0</v>
      </c>
      <c r="T149" s="184">
        <f>S149*H149</f>
        <v>0</v>
      </c>
      <c r="AR149" s="185" t="s">
        <v>121</v>
      </c>
      <c r="AT149" s="185" t="s">
        <v>117</v>
      </c>
      <c r="AU149" s="185" t="s">
        <v>82</v>
      </c>
      <c r="AY149" s="14" t="s">
        <v>114</v>
      </c>
      <c r="BE149" s="186">
        <f>IF(N149="základná",J149,0)</f>
        <v>0</v>
      </c>
      <c r="BF149" s="186">
        <f>IF(N149="znížená",J149,0)</f>
        <v>0</v>
      </c>
      <c r="BG149" s="186">
        <f>IF(N149="zákl. prenesená",J149,0)</f>
        <v>0</v>
      </c>
      <c r="BH149" s="186">
        <f>IF(N149="zníž. prenesená",J149,0)</f>
        <v>0</v>
      </c>
      <c r="BI149" s="186">
        <f>IF(N149="nulová",J149,0)</f>
        <v>0</v>
      </c>
      <c r="BJ149" s="14" t="s">
        <v>82</v>
      </c>
      <c r="BK149" s="187">
        <f>ROUND(I149*H149,3)</f>
        <v>0</v>
      </c>
      <c r="BL149" s="14" t="s">
        <v>121</v>
      </c>
      <c r="BM149" s="185" t="s">
        <v>206</v>
      </c>
    </row>
    <row r="150" s="1" customFormat="1" ht="16.5" customHeight="1">
      <c r="B150" s="174"/>
      <c r="C150" s="188" t="s">
        <v>215</v>
      </c>
      <c r="D150" s="188" t="s">
        <v>112</v>
      </c>
      <c r="E150" s="189" t="s">
        <v>447</v>
      </c>
      <c r="F150" s="190" t="s">
        <v>448</v>
      </c>
      <c r="G150" s="191" t="s">
        <v>120</v>
      </c>
      <c r="H150" s="192">
        <v>18</v>
      </c>
      <c r="I150" s="193"/>
      <c r="J150" s="192">
        <f>ROUND(I150*H150,3)</f>
        <v>0</v>
      </c>
      <c r="K150" s="190" t="s">
        <v>1</v>
      </c>
      <c r="L150" s="194"/>
      <c r="M150" s="195" t="s">
        <v>1</v>
      </c>
      <c r="N150" s="196" t="s">
        <v>39</v>
      </c>
      <c r="O150" s="69"/>
      <c r="P150" s="183">
        <f>O150*H150</f>
        <v>0</v>
      </c>
      <c r="Q150" s="183">
        <v>0</v>
      </c>
      <c r="R150" s="183">
        <f>Q150*H150</f>
        <v>0</v>
      </c>
      <c r="S150" s="183">
        <v>0</v>
      </c>
      <c r="T150" s="184">
        <f>S150*H150</f>
        <v>0</v>
      </c>
      <c r="AR150" s="185" t="s">
        <v>400</v>
      </c>
      <c r="AT150" s="185" t="s">
        <v>112</v>
      </c>
      <c r="AU150" s="185" t="s">
        <v>82</v>
      </c>
      <c r="AY150" s="14" t="s">
        <v>114</v>
      </c>
      <c r="BE150" s="186">
        <f>IF(N150="základná",J150,0)</f>
        <v>0</v>
      </c>
      <c r="BF150" s="186">
        <f>IF(N150="znížená",J150,0)</f>
        <v>0</v>
      </c>
      <c r="BG150" s="186">
        <f>IF(N150="zákl. prenesená",J150,0)</f>
        <v>0</v>
      </c>
      <c r="BH150" s="186">
        <f>IF(N150="zníž. prenesená",J150,0)</f>
        <v>0</v>
      </c>
      <c r="BI150" s="186">
        <f>IF(N150="nulová",J150,0)</f>
        <v>0</v>
      </c>
      <c r="BJ150" s="14" t="s">
        <v>82</v>
      </c>
      <c r="BK150" s="187">
        <f>ROUND(I150*H150,3)</f>
        <v>0</v>
      </c>
      <c r="BL150" s="14" t="s">
        <v>121</v>
      </c>
      <c r="BM150" s="185" t="s">
        <v>210</v>
      </c>
    </row>
    <row r="151" s="1" customFormat="1" ht="24" customHeight="1">
      <c r="B151" s="174"/>
      <c r="C151" s="175" t="s">
        <v>219</v>
      </c>
      <c r="D151" s="175" t="s">
        <v>117</v>
      </c>
      <c r="E151" s="176" t="s">
        <v>449</v>
      </c>
      <c r="F151" s="177" t="s">
        <v>450</v>
      </c>
      <c r="G151" s="178" t="s">
        <v>169</v>
      </c>
      <c r="H151" s="179">
        <v>8</v>
      </c>
      <c r="I151" s="180"/>
      <c r="J151" s="179">
        <f>ROUND(I151*H151,3)</f>
        <v>0</v>
      </c>
      <c r="K151" s="177" t="s">
        <v>1</v>
      </c>
      <c r="L151" s="33"/>
      <c r="M151" s="181" t="s">
        <v>1</v>
      </c>
      <c r="N151" s="182" t="s">
        <v>39</v>
      </c>
      <c r="O151" s="69"/>
      <c r="P151" s="183">
        <f>O151*H151</f>
        <v>0</v>
      </c>
      <c r="Q151" s="183">
        <v>0</v>
      </c>
      <c r="R151" s="183">
        <f>Q151*H151</f>
        <v>0</v>
      </c>
      <c r="S151" s="183">
        <v>0</v>
      </c>
      <c r="T151" s="184">
        <f>S151*H151</f>
        <v>0</v>
      </c>
      <c r="AR151" s="185" t="s">
        <v>121</v>
      </c>
      <c r="AT151" s="185" t="s">
        <v>117</v>
      </c>
      <c r="AU151" s="185" t="s">
        <v>82</v>
      </c>
      <c r="AY151" s="14" t="s">
        <v>114</v>
      </c>
      <c r="BE151" s="186">
        <f>IF(N151="základná",J151,0)</f>
        <v>0</v>
      </c>
      <c r="BF151" s="186">
        <f>IF(N151="znížená",J151,0)</f>
        <v>0</v>
      </c>
      <c r="BG151" s="186">
        <f>IF(N151="zákl. prenesená",J151,0)</f>
        <v>0</v>
      </c>
      <c r="BH151" s="186">
        <f>IF(N151="zníž. prenesená",J151,0)</f>
        <v>0</v>
      </c>
      <c r="BI151" s="186">
        <f>IF(N151="nulová",J151,0)</f>
        <v>0</v>
      </c>
      <c r="BJ151" s="14" t="s">
        <v>82</v>
      </c>
      <c r="BK151" s="187">
        <f>ROUND(I151*H151,3)</f>
        <v>0</v>
      </c>
      <c r="BL151" s="14" t="s">
        <v>121</v>
      </c>
      <c r="BM151" s="185" t="s">
        <v>214</v>
      </c>
    </row>
    <row r="152" s="1" customFormat="1" ht="16.5" customHeight="1">
      <c r="B152" s="174"/>
      <c r="C152" s="188" t="s">
        <v>165</v>
      </c>
      <c r="D152" s="188" t="s">
        <v>112</v>
      </c>
      <c r="E152" s="189" t="s">
        <v>451</v>
      </c>
      <c r="F152" s="190" t="s">
        <v>452</v>
      </c>
      <c r="G152" s="191" t="s">
        <v>453</v>
      </c>
      <c r="H152" s="192">
        <v>8</v>
      </c>
      <c r="I152" s="193"/>
      <c r="J152" s="192">
        <f>ROUND(I152*H152,3)</f>
        <v>0</v>
      </c>
      <c r="K152" s="190" t="s">
        <v>1</v>
      </c>
      <c r="L152" s="194"/>
      <c r="M152" s="195" t="s">
        <v>1</v>
      </c>
      <c r="N152" s="196" t="s">
        <v>39</v>
      </c>
      <c r="O152" s="69"/>
      <c r="P152" s="183">
        <f>O152*H152</f>
        <v>0</v>
      </c>
      <c r="Q152" s="183">
        <v>0</v>
      </c>
      <c r="R152" s="183">
        <f>Q152*H152</f>
        <v>0</v>
      </c>
      <c r="S152" s="183">
        <v>0</v>
      </c>
      <c r="T152" s="184">
        <f>S152*H152</f>
        <v>0</v>
      </c>
      <c r="AR152" s="185" t="s">
        <v>400</v>
      </c>
      <c r="AT152" s="185" t="s">
        <v>112</v>
      </c>
      <c r="AU152" s="185" t="s">
        <v>82</v>
      </c>
      <c r="AY152" s="14" t="s">
        <v>114</v>
      </c>
      <c r="BE152" s="186">
        <f>IF(N152="základná",J152,0)</f>
        <v>0</v>
      </c>
      <c r="BF152" s="186">
        <f>IF(N152="znížená",J152,0)</f>
        <v>0</v>
      </c>
      <c r="BG152" s="186">
        <f>IF(N152="zákl. prenesená",J152,0)</f>
        <v>0</v>
      </c>
      <c r="BH152" s="186">
        <f>IF(N152="zníž. prenesená",J152,0)</f>
        <v>0</v>
      </c>
      <c r="BI152" s="186">
        <f>IF(N152="nulová",J152,0)</f>
        <v>0</v>
      </c>
      <c r="BJ152" s="14" t="s">
        <v>82</v>
      </c>
      <c r="BK152" s="187">
        <f>ROUND(I152*H152,3)</f>
        <v>0</v>
      </c>
      <c r="BL152" s="14" t="s">
        <v>121</v>
      </c>
      <c r="BM152" s="185" t="s">
        <v>218</v>
      </c>
    </row>
    <row r="153" s="1" customFormat="1" ht="16.5" customHeight="1">
      <c r="B153" s="174"/>
      <c r="C153" s="175" t="s">
        <v>225</v>
      </c>
      <c r="D153" s="175" t="s">
        <v>117</v>
      </c>
      <c r="E153" s="176" t="s">
        <v>454</v>
      </c>
      <c r="F153" s="177" t="s">
        <v>455</v>
      </c>
      <c r="G153" s="178" t="s">
        <v>120</v>
      </c>
      <c r="H153" s="179">
        <v>2</v>
      </c>
      <c r="I153" s="180"/>
      <c r="J153" s="179">
        <f>ROUND(I153*H153,3)</f>
        <v>0</v>
      </c>
      <c r="K153" s="177" t="s">
        <v>1</v>
      </c>
      <c r="L153" s="33"/>
      <c r="M153" s="181" t="s">
        <v>1</v>
      </c>
      <c r="N153" s="182" t="s">
        <v>39</v>
      </c>
      <c r="O153" s="69"/>
      <c r="P153" s="183">
        <f>O153*H153</f>
        <v>0</v>
      </c>
      <c r="Q153" s="183">
        <v>0</v>
      </c>
      <c r="R153" s="183">
        <f>Q153*H153</f>
        <v>0</v>
      </c>
      <c r="S153" s="183">
        <v>0</v>
      </c>
      <c r="T153" s="184">
        <f>S153*H153</f>
        <v>0</v>
      </c>
      <c r="AR153" s="185" t="s">
        <v>121</v>
      </c>
      <c r="AT153" s="185" t="s">
        <v>117</v>
      </c>
      <c r="AU153" s="185" t="s">
        <v>82</v>
      </c>
      <c r="AY153" s="14" t="s">
        <v>114</v>
      </c>
      <c r="BE153" s="186">
        <f>IF(N153="základná",J153,0)</f>
        <v>0</v>
      </c>
      <c r="BF153" s="186">
        <f>IF(N153="znížená",J153,0)</f>
        <v>0</v>
      </c>
      <c r="BG153" s="186">
        <f>IF(N153="zákl. prenesená",J153,0)</f>
        <v>0</v>
      </c>
      <c r="BH153" s="186">
        <f>IF(N153="zníž. prenesená",J153,0)</f>
        <v>0</v>
      </c>
      <c r="BI153" s="186">
        <f>IF(N153="nulová",J153,0)</f>
        <v>0</v>
      </c>
      <c r="BJ153" s="14" t="s">
        <v>82</v>
      </c>
      <c r="BK153" s="187">
        <f>ROUND(I153*H153,3)</f>
        <v>0</v>
      </c>
      <c r="BL153" s="14" t="s">
        <v>121</v>
      </c>
      <c r="BM153" s="185" t="s">
        <v>222</v>
      </c>
    </row>
    <row r="154" s="1" customFormat="1" ht="16.5" customHeight="1">
      <c r="B154" s="174"/>
      <c r="C154" s="188" t="s">
        <v>229</v>
      </c>
      <c r="D154" s="188" t="s">
        <v>112</v>
      </c>
      <c r="E154" s="189" t="s">
        <v>456</v>
      </c>
      <c r="F154" s="190" t="s">
        <v>457</v>
      </c>
      <c r="G154" s="191" t="s">
        <v>120</v>
      </c>
      <c r="H154" s="192">
        <v>2</v>
      </c>
      <c r="I154" s="193"/>
      <c r="J154" s="192">
        <f>ROUND(I154*H154,3)</f>
        <v>0</v>
      </c>
      <c r="K154" s="190" t="s">
        <v>1</v>
      </c>
      <c r="L154" s="194"/>
      <c r="M154" s="195" t="s">
        <v>1</v>
      </c>
      <c r="N154" s="196" t="s">
        <v>39</v>
      </c>
      <c r="O154" s="69"/>
      <c r="P154" s="183">
        <f>O154*H154</f>
        <v>0</v>
      </c>
      <c r="Q154" s="183">
        <v>0</v>
      </c>
      <c r="R154" s="183">
        <f>Q154*H154</f>
        <v>0</v>
      </c>
      <c r="S154" s="183">
        <v>0</v>
      </c>
      <c r="T154" s="184">
        <f>S154*H154</f>
        <v>0</v>
      </c>
      <c r="AR154" s="185" t="s">
        <v>400</v>
      </c>
      <c r="AT154" s="185" t="s">
        <v>112</v>
      </c>
      <c r="AU154" s="185" t="s">
        <v>82</v>
      </c>
      <c r="AY154" s="14" t="s">
        <v>114</v>
      </c>
      <c r="BE154" s="186">
        <f>IF(N154="základná",J154,0)</f>
        <v>0</v>
      </c>
      <c r="BF154" s="186">
        <f>IF(N154="znížená",J154,0)</f>
        <v>0</v>
      </c>
      <c r="BG154" s="186">
        <f>IF(N154="zákl. prenesená",J154,0)</f>
        <v>0</v>
      </c>
      <c r="BH154" s="186">
        <f>IF(N154="zníž. prenesená",J154,0)</f>
        <v>0</v>
      </c>
      <c r="BI154" s="186">
        <f>IF(N154="nulová",J154,0)</f>
        <v>0</v>
      </c>
      <c r="BJ154" s="14" t="s">
        <v>82</v>
      </c>
      <c r="BK154" s="187">
        <f>ROUND(I154*H154,3)</f>
        <v>0</v>
      </c>
      <c r="BL154" s="14" t="s">
        <v>121</v>
      </c>
      <c r="BM154" s="185" t="s">
        <v>121</v>
      </c>
    </row>
    <row r="155" s="1" customFormat="1" ht="16.5" customHeight="1">
      <c r="B155" s="174"/>
      <c r="C155" s="175" t="s">
        <v>233</v>
      </c>
      <c r="D155" s="175" t="s">
        <v>117</v>
      </c>
      <c r="E155" s="176" t="s">
        <v>458</v>
      </c>
      <c r="F155" s="177" t="s">
        <v>459</v>
      </c>
      <c r="G155" s="178" t="s">
        <v>120</v>
      </c>
      <c r="H155" s="179">
        <v>1</v>
      </c>
      <c r="I155" s="180"/>
      <c r="J155" s="179">
        <f>ROUND(I155*H155,3)</f>
        <v>0</v>
      </c>
      <c r="K155" s="177" t="s">
        <v>1</v>
      </c>
      <c r="L155" s="33"/>
      <c r="M155" s="181" t="s">
        <v>1</v>
      </c>
      <c r="N155" s="182" t="s">
        <v>39</v>
      </c>
      <c r="O155" s="69"/>
      <c r="P155" s="183">
        <f>O155*H155</f>
        <v>0</v>
      </c>
      <c r="Q155" s="183">
        <v>0</v>
      </c>
      <c r="R155" s="183">
        <f>Q155*H155</f>
        <v>0</v>
      </c>
      <c r="S155" s="183">
        <v>0</v>
      </c>
      <c r="T155" s="184">
        <f>S155*H155</f>
        <v>0</v>
      </c>
      <c r="AR155" s="185" t="s">
        <v>121</v>
      </c>
      <c r="AT155" s="185" t="s">
        <v>117</v>
      </c>
      <c r="AU155" s="185" t="s">
        <v>82</v>
      </c>
      <c r="AY155" s="14" t="s">
        <v>114</v>
      </c>
      <c r="BE155" s="186">
        <f>IF(N155="základná",J155,0)</f>
        <v>0</v>
      </c>
      <c r="BF155" s="186">
        <f>IF(N155="znížená",J155,0)</f>
        <v>0</v>
      </c>
      <c r="BG155" s="186">
        <f>IF(N155="zákl. prenesená",J155,0)</f>
        <v>0</v>
      </c>
      <c r="BH155" s="186">
        <f>IF(N155="zníž. prenesená",J155,0)</f>
        <v>0</v>
      </c>
      <c r="BI155" s="186">
        <f>IF(N155="nulová",J155,0)</f>
        <v>0</v>
      </c>
      <c r="BJ155" s="14" t="s">
        <v>82</v>
      </c>
      <c r="BK155" s="187">
        <f>ROUND(I155*H155,3)</f>
        <v>0</v>
      </c>
      <c r="BL155" s="14" t="s">
        <v>121</v>
      </c>
      <c r="BM155" s="185" t="s">
        <v>228</v>
      </c>
    </row>
    <row r="156" s="1" customFormat="1" ht="16.5" customHeight="1">
      <c r="B156" s="174"/>
      <c r="C156" s="188" t="s">
        <v>170</v>
      </c>
      <c r="D156" s="188" t="s">
        <v>112</v>
      </c>
      <c r="E156" s="189" t="s">
        <v>460</v>
      </c>
      <c r="F156" s="190" t="s">
        <v>461</v>
      </c>
      <c r="G156" s="191" t="s">
        <v>120</v>
      </c>
      <c r="H156" s="192">
        <v>1</v>
      </c>
      <c r="I156" s="193"/>
      <c r="J156" s="192">
        <f>ROUND(I156*H156,3)</f>
        <v>0</v>
      </c>
      <c r="K156" s="190" t="s">
        <v>1</v>
      </c>
      <c r="L156" s="194"/>
      <c r="M156" s="195" t="s">
        <v>1</v>
      </c>
      <c r="N156" s="196" t="s">
        <v>39</v>
      </c>
      <c r="O156" s="69"/>
      <c r="P156" s="183">
        <f>O156*H156</f>
        <v>0</v>
      </c>
      <c r="Q156" s="183">
        <v>0</v>
      </c>
      <c r="R156" s="183">
        <f>Q156*H156</f>
        <v>0</v>
      </c>
      <c r="S156" s="183">
        <v>0</v>
      </c>
      <c r="T156" s="184">
        <f>S156*H156</f>
        <v>0</v>
      </c>
      <c r="AR156" s="185" t="s">
        <v>400</v>
      </c>
      <c r="AT156" s="185" t="s">
        <v>112</v>
      </c>
      <c r="AU156" s="185" t="s">
        <v>82</v>
      </c>
      <c r="AY156" s="14" t="s">
        <v>114</v>
      </c>
      <c r="BE156" s="186">
        <f>IF(N156="základná",J156,0)</f>
        <v>0</v>
      </c>
      <c r="BF156" s="186">
        <f>IF(N156="znížená",J156,0)</f>
        <v>0</v>
      </c>
      <c r="BG156" s="186">
        <f>IF(N156="zákl. prenesená",J156,0)</f>
        <v>0</v>
      </c>
      <c r="BH156" s="186">
        <f>IF(N156="zníž. prenesená",J156,0)</f>
        <v>0</v>
      </c>
      <c r="BI156" s="186">
        <f>IF(N156="nulová",J156,0)</f>
        <v>0</v>
      </c>
      <c r="BJ156" s="14" t="s">
        <v>82</v>
      </c>
      <c r="BK156" s="187">
        <f>ROUND(I156*H156,3)</f>
        <v>0</v>
      </c>
      <c r="BL156" s="14" t="s">
        <v>121</v>
      </c>
      <c r="BM156" s="185" t="s">
        <v>232</v>
      </c>
    </row>
    <row r="157" s="1" customFormat="1" ht="16.5" customHeight="1">
      <c r="B157" s="174"/>
      <c r="C157" s="175" t="s">
        <v>240</v>
      </c>
      <c r="D157" s="175" t="s">
        <v>117</v>
      </c>
      <c r="E157" s="176" t="s">
        <v>462</v>
      </c>
      <c r="F157" s="177" t="s">
        <v>463</v>
      </c>
      <c r="G157" s="178" t="s">
        <v>169</v>
      </c>
      <c r="H157" s="179">
        <v>2</v>
      </c>
      <c r="I157" s="180"/>
      <c r="J157" s="179">
        <f>ROUND(I157*H157,3)</f>
        <v>0</v>
      </c>
      <c r="K157" s="177" t="s">
        <v>1</v>
      </c>
      <c r="L157" s="33"/>
      <c r="M157" s="181" t="s">
        <v>1</v>
      </c>
      <c r="N157" s="182" t="s">
        <v>39</v>
      </c>
      <c r="O157" s="69"/>
      <c r="P157" s="183">
        <f>O157*H157</f>
        <v>0</v>
      </c>
      <c r="Q157" s="183">
        <v>0</v>
      </c>
      <c r="R157" s="183">
        <f>Q157*H157</f>
        <v>0</v>
      </c>
      <c r="S157" s="183">
        <v>0</v>
      </c>
      <c r="T157" s="184">
        <f>S157*H157</f>
        <v>0</v>
      </c>
      <c r="AR157" s="185" t="s">
        <v>121</v>
      </c>
      <c r="AT157" s="185" t="s">
        <v>117</v>
      </c>
      <c r="AU157" s="185" t="s">
        <v>82</v>
      </c>
      <c r="AY157" s="14" t="s">
        <v>114</v>
      </c>
      <c r="BE157" s="186">
        <f>IF(N157="základná",J157,0)</f>
        <v>0</v>
      </c>
      <c r="BF157" s="186">
        <f>IF(N157="znížená",J157,0)</f>
        <v>0</v>
      </c>
      <c r="BG157" s="186">
        <f>IF(N157="zákl. prenesená",J157,0)</f>
        <v>0</v>
      </c>
      <c r="BH157" s="186">
        <f>IF(N157="zníž. prenesená",J157,0)</f>
        <v>0</v>
      </c>
      <c r="BI157" s="186">
        <f>IF(N157="nulová",J157,0)</f>
        <v>0</v>
      </c>
      <c r="BJ157" s="14" t="s">
        <v>82</v>
      </c>
      <c r="BK157" s="187">
        <f>ROUND(I157*H157,3)</f>
        <v>0</v>
      </c>
      <c r="BL157" s="14" t="s">
        <v>121</v>
      </c>
      <c r="BM157" s="185" t="s">
        <v>236</v>
      </c>
    </row>
    <row r="158" s="1" customFormat="1" ht="16.5" customHeight="1">
      <c r="B158" s="174"/>
      <c r="C158" s="188" t="s">
        <v>173</v>
      </c>
      <c r="D158" s="188" t="s">
        <v>112</v>
      </c>
      <c r="E158" s="189" t="s">
        <v>464</v>
      </c>
      <c r="F158" s="190" t="s">
        <v>465</v>
      </c>
      <c r="G158" s="191" t="s">
        <v>169</v>
      </c>
      <c r="H158" s="192">
        <v>2</v>
      </c>
      <c r="I158" s="193"/>
      <c r="J158" s="192">
        <f>ROUND(I158*H158,3)</f>
        <v>0</v>
      </c>
      <c r="K158" s="190" t="s">
        <v>1</v>
      </c>
      <c r="L158" s="194"/>
      <c r="M158" s="195" t="s">
        <v>1</v>
      </c>
      <c r="N158" s="196" t="s">
        <v>39</v>
      </c>
      <c r="O158" s="69"/>
      <c r="P158" s="183">
        <f>O158*H158</f>
        <v>0</v>
      </c>
      <c r="Q158" s="183">
        <v>0</v>
      </c>
      <c r="R158" s="183">
        <f>Q158*H158</f>
        <v>0</v>
      </c>
      <c r="S158" s="183">
        <v>0</v>
      </c>
      <c r="T158" s="184">
        <f>S158*H158</f>
        <v>0</v>
      </c>
      <c r="AR158" s="185" t="s">
        <v>400</v>
      </c>
      <c r="AT158" s="185" t="s">
        <v>112</v>
      </c>
      <c r="AU158" s="185" t="s">
        <v>82</v>
      </c>
      <c r="AY158" s="14" t="s">
        <v>114</v>
      </c>
      <c r="BE158" s="186">
        <f>IF(N158="základná",J158,0)</f>
        <v>0</v>
      </c>
      <c r="BF158" s="186">
        <f>IF(N158="znížená",J158,0)</f>
        <v>0</v>
      </c>
      <c r="BG158" s="186">
        <f>IF(N158="zákl. prenesená",J158,0)</f>
        <v>0</v>
      </c>
      <c r="BH158" s="186">
        <f>IF(N158="zníž. prenesená",J158,0)</f>
        <v>0</v>
      </c>
      <c r="BI158" s="186">
        <f>IF(N158="nulová",J158,0)</f>
        <v>0</v>
      </c>
      <c r="BJ158" s="14" t="s">
        <v>82</v>
      </c>
      <c r="BK158" s="187">
        <f>ROUND(I158*H158,3)</f>
        <v>0</v>
      </c>
      <c r="BL158" s="14" t="s">
        <v>121</v>
      </c>
      <c r="BM158" s="185" t="s">
        <v>239</v>
      </c>
    </row>
    <row r="159" s="1" customFormat="1" ht="16.5" customHeight="1">
      <c r="B159" s="174"/>
      <c r="C159" s="175" t="s">
        <v>247</v>
      </c>
      <c r="D159" s="175" t="s">
        <v>117</v>
      </c>
      <c r="E159" s="176" t="s">
        <v>466</v>
      </c>
      <c r="F159" s="177" t="s">
        <v>467</v>
      </c>
      <c r="G159" s="178" t="s">
        <v>169</v>
      </c>
      <c r="H159" s="179">
        <v>2</v>
      </c>
      <c r="I159" s="180"/>
      <c r="J159" s="179">
        <f>ROUND(I159*H159,3)</f>
        <v>0</v>
      </c>
      <c r="K159" s="177" t="s">
        <v>1</v>
      </c>
      <c r="L159" s="33"/>
      <c r="M159" s="181" t="s">
        <v>1</v>
      </c>
      <c r="N159" s="182" t="s">
        <v>39</v>
      </c>
      <c r="O159" s="69"/>
      <c r="P159" s="183">
        <f>O159*H159</f>
        <v>0</v>
      </c>
      <c r="Q159" s="183">
        <v>0</v>
      </c>
      <c r="R159" s="183">
        <f>Q159*H159</f>
        <v>0</v>
      </c>
      <c r="S159" s="183">
        <v>0</v>
      </c>
      <c r="T159" s="184">
        <f>S159*H159</f>
        <v>0</v>
      </c>
      <c r="AR159" s="185" t="s">
        <v>121</v>
      </c>
      <c r="AT159" s="185" t="s">
        <v>117</v>
      </c>
      <c r="AU159" s="185" t="s">
        <v>82</v>
      </c>
      <c r="AY159" s="14" t="s">
        <v>114</v>
      </c>
      <c r="BE159" s="186">
        <f>IF(N159="základná",J159,0)</f>
        <v>0</v>
      </c>
      <c r="BF159" s="186">
        <f>IF(N159="znížená",J159,0)</f>
        <v>0</v>
      </c>
      <c r="BG159" s="186">
        <f>IF(N159="zákl. prenesená",J159,0)</f>
        <v>0</v>
      </c>
      <c r="BH159" s="186">
        <f>IF(N159="zníž. prenesená",J159,0)</f>
        <v>0</v>
      </c>
      <c r="BI159" s="186">
        <f>IF(N159="nulová",J159,0)</f>
        <v>0</v>
      </c>
      <c r="BJ159" s="14" t="s">
        <v>82</v>
      </c>
      <c r="BK159" s="187">
        <f>ROUND(I159*H159,3)</f>
        <v>0</v>
      </c>
      <c r="BL159" s="14" t="s">
        <v>121</v>
      </c>
      <c r="BM159" s="185" t="s">
        <v>243</v>
      </c>
    </row>
    <row r="160" s="1" customFormat="1" ht="16.5" customHeight="1">
      <c r="B160" s="174"/>
      <c r="C160" s="188" t="s">
        <v>177</v>
      </c>
      <c r="D160" s="188" t="s">
        <v>112</v>
      </c>
      <c r="E160" s="189" t="s">
        <v>468</v>
      </c>
      <c r="F160" s="190" t="s">
        <v>469</v>
      </c>
      <c r="G160" s="191" t="s">
        <v>169</v>
      </c>
      <c r="H160" s="192">
        <v>2</v>
      </c>
      <c r="I160" s="193"/>
      <c r="J160" s="192">
        <f>ROUND(I160*H160,3)</f>
        <v>0</v>
      </c>
      <c r="K160" s="190" t="s">
        <v>1</v>
      </c>
      <c r="L160" s="194"/>
      <c r="M160" s="195" t="s">
        <v>1</v>
      </c>
      <c r="N160" s="196" t="s">
        <v>39</v>
      </c>
      <c r="O160" s="69"/>
      <c r="P160" s="183">
        <f>O160*H160</f>
        <v>0</v>
      </c>
      <c r="Q160" s="183">
        <v>0</v>
      </c>
      <c r="R160" s="183">
        <f>Q160*H160</f>
        <v>0</v>
      </c>
      <c r="S160" s="183">
        <v>0</v>
      </c>
      <c r="T160" s="184">
        <f>S160*H160</f>
        <v>0</v>
      </c>
      <c r="AR160" s="185" t="s">
        <v>400</v>
      </c>
      <c r="AT160" s="185" t="s">
        <v>112</v>
      </c>
      <c r="AU160" s="185" t="s">
        <v>82</v>
      </c>
      <c r="AY160" s="14" t="s">
        <v>114</v>
      </c>
      <c r="BE160" s="186">
        <f>IF(N160="základná",J160,0)</f>
        <v>0</v>
      </c>
      <c r="BF160" s="186">
        <f>IF(N160="znížená",J160,0)</f>
        <v>0</v>
      </c>
      <c r="BG160" s="186">
        <f>IF(N160="zákl. prenesená",J160,0)</f>
        <v>0</v>
      </c>
      <c r="BH160" s="186">
        <f>IF(N160="zníž. prenesená",J160,0)</f>
        <v>0</v>
      </c>
      <c r="BI160" s="186">
        <f>IF(N160="nulová",J160,0)</f>
        <v>0</v>
      </c>
      <c r="BJ160" s="14" t="s">
        <v>82</v>
      </c>
      <c r="BK160" s="187">
        <f>ROUND(I160*H160,3)</f>
        <v>0</v>
      </c>
      <c r="BL160" s="14" t="s">
        <v>121</v>
      </c>
      <c r="BM160" s="185" t="s">
        <v>246</v>
      </c>
    </row>
    <row r="161" s="1" customFormat="1" ht="24" customHeight="1">
      <c r="B161" s="174"/>
      <c r="C161" s="175" t="s">
        <v>254</v>
      </c>
      <c r="D161" s="175" t="s">
        <v>117</v>
      </c>
      <c r="E161" s="176" t="s">
        <v>470</v>
      </c>
      <c r="F161" s="177" t="s">
        <v>471</v>
      </c>
      <c r="G161" s="178" t="s">
        <v>169</v>
      </c>
      <c r="H161" s="179">
        <v>8</v>
      </c>
      <c r="I161" s="180"/>
      <c r="J161" s="179">
        <f>ROUND(I161*H161,3)</f>
        <v>0</v>
      </c>
      <c r="K161" s="177" t="s">
        <v>1</v>
      </c>
      <c r="L161" s="33"/>
      <c r="M161" s="181" t="s">
        <v>1</v>
      </c>
      <c r="N161" s="182" t="s">
        <v>39</v>
      </c>
      <c r="O161" s="69"/>
      <c r="P161" s="183">
        <f>O161*H161</f>
        <v>0</v>
      </c>
      <c r="Q161" s="183">
        <v>0</v>
      </c>
      <c r="R161" s="183">
        <f>Q161*H161</f>
        <v>0</v>
      </c>
      <c r="S161" s="183">
        <v>0</v>
      </c>
      <c r="T161" s="184">
        <f>S161*H161</f>
        <v>0</v>
      </c>
      <c r="AR161" s="185" t="s">
        <v>121</v>
      </c>
      <c r="AT161" s="185" t="s">
        <v>117</v>
      </c>
      <c r="AU161" s="185" t="s">
        <v>82</v>
      </c>
      <c r="AY161" s="14" t="s">
        <v>114</v>
      </c>
      <c r="BE161" s="186">
        <f>IF(N161="základná",J161,0)</f>
        <v>0</v>
      </c>
      <c r="BF161" s="186">
        <f>IF(N161="znížená",J161,0)</f>
        <v>0</v>
      </c>
      <c r="BG161" s="186">
        <f>IF(N161="zákl. prenesená",J161,0)</f>
        <v>0</v>
      </c>
      <c r="BH161" s="186">
        <f>IF(N161="zníž. prenesená",J161,0)</f>
        <v>0</v>
      </c>
      <c r="BI161" s="186">
        <f>IF(N161="nulová",J161,0)</f>
        <v>0</v>
      </c>
      <c r="BJ161" s="14" t="s">
        <v>82</v>
      </c>
      <c r="BK161" s="187">
        <f>ROUND(I161*H161,3)</f>
        <v>0</v>
      </c>
      <c r="BL161" s="14" t="s">
        <v>121</v>
      </c>
      <c r="BM161" s="185" t="s">
        <v>381</v>
      </c>
    </row>
    <row r="162" s="1" customFormat="1" ht="16.5" customHeight="1">
      <c r="B162" s="174"/>
      <c r="C162" s="188" t="s">
        <v>180</v>
      </c>
      <c r="D162" s="188" t="s">
        <v>112</v>
      </c>
      <c r="E162" s="189" t="s">
        <v>472</v>
      </c>
      <c r="F162" s="190" t="s">
        <v>473</v>
      </c>
      <c r="G162" s="191" t="s">
        <v>169</v>
      </c>
      <c r="H162" s="192">
        <v>8</v>
      </c>
      <c r="I162" s="193"/>
      <c r="J162" s="192">
        <f>ROUND(I162*H162,3)</f>
        <v>0</v>
      </c>
      <c r="K162" s="190" t="s">
        <v>1</v>
      </c>
      <c r="L162" s="194"/>
      <c r="M162" s="195" t="s">
        <v>1</v>
      </c>
      <c r="N162" s="196" t="s">
        <v>39</v>
      </c>
      <c r="O162" s="69"/>
      <c r="P162" s="183">
        <f>O162*H162</f>
        <v>0</v>
      </c>
      <c r="Q162" s="183">
        <v>0</v>
      </c>
      <c r="R162" s="183">
        <f>Q162*H162</f>
        <v>0</v>
      </c>
      <c r="S162" s="183">
        <v>0</v>
      </c>
      <c r="T162" s="184">
        <f>S162*H162</f>
        <v>0</v>
      </c>
      <c r="AR162" s="185" t="s">
        <v>400</v>
      </c>
      <c r="AT162" s="185" t="s">
        <v>112</v>
      </c>
      <c r="AU162" s="185" t="s">
        <v>82</v>
      </c>
      <c r="AY162" s="14" t="s">
        <v>114</v>
      </c>
      <c r="BE162" s="186">
        <f>IF(N162="základná",J162,0)</f>
        <v>0</v>
      </c>
      <c r="BF162" s="186">
        <f>IF(N162="znížená",J162,0)</f>
        <v>0</v>
      </c>
      <c r="BG162" s="186">
        <f>IF(N162="zákl. prenesená",J162,0)</f>
        <v>0</v>
      </c>
      <c r="BH162" s="186">
        <f>IF(N162="zníž. prenesená",J162,0)</f>
        <v>0</v>
      </c>
      <c r="BI162" s="186">
        <f>IF(N162="nulová",J162,0)</f>
        <v>0</v>
      </c>
      <c r="BJ162" s="14" t="s">
        <v>82</v>
      </c>
      <c r="BK162" s="187">
        <f>ROUND(I162*H162,3)</f>
        <v>0</v>
      </c>
      <c r="BL162" s="14" t="s">
        <v>121</v>
      </c>
      <c r="BM162" s="185" t="s">
        <v>250</v>
      </c>
    </row>
    <row r="163" s="1" customFormat="1" ht="24" customHeight="1">
      <c r="B163" s="174"/>
      <c r="C163" s="175" t="s">
        <v>261</v>
      </c>
      <c r="D163" s="175" t="s">
        <v>117</v>
      </c>
      <c r="E163" s="176" t="s">
        <v>474</v>
      </c>
      <c r="F163" s="177" t="s">
        <v>475</v>
      </c>
      <c r="G163" s="178" t="s">
        <v>169</v>
      </c>
      <c r="H163" s="179">
        <v>10</v>
      </c>
      <c r="I163" s="180"/>
      <c r="J163" s="179">
        <f>ROUND(I163*H163,3)</f>
        <v>0</v>
      </c>
      <c r="K163" s="177" t="s">
        <v>1</v>
      </c>
      <c r="L163" s="33"/>
      <c r="M163" s="181" t="s">
        <v>1</v>
      </c>
      <c r="N163" s="182" t="s">
        <v>39</v>
      </c>
      <c r="O163" s="69"/>
      <c r="P163" s="183">
        <f>O163*H163</f>
        <v>0</v>
      </c>
      <c r="Q163" s="183">
        <v>0</v>
      </c>
      <c r="R163" s="183">
        <f>Q163*H163</f>
        <v>0</v>
      </c>
      <c r="S163" s="183">
        <v>0</v>
      </c>
      <c r="T163" s="184">
        <f>S163*H163</f>
        <v>0</v>
      </c>
      <c r="AR163" s="185" t="s">
        <v>121</v>
      </c>
      <c r="AT163" s="185" t="s">
        <v>117</v>
      </c>
      <c r="AU163" s="185" t="s">
        <v>82</v>
      </c>
      <c r="AY163" s="14" t="s">
        <v>114</v>
      </c>
      <c r="BE163" s="186">
        <f>IF(N163="základná",J163,0)</f>
        <v>0</v>
      </c>
      <c r="BF163" s="186">
        <f>IF(N163="znížená",J163,0)</f>
        <v>0</v>
      </c>
      <c r="BG163" s="186">
        <f>IF(N163="zákl. prenesená",J163,0)</f>
        <v>0</v>
      </c>
      <c r="BH163" s="186">
        <f>IF(N163="zníž. prenesená",J163,0)</f>
        <v>0</v>
      </c>
      <c r="BI163" s="186">
        <f>IF(N163="nulová",J163,0)</f>
        <v>0</v>
      </c>
      <c r="BJ163" s="14" t="s">
        <v>82</v>
      </c>
      <c r="BK163" s="187">
        <f>ROUND(I163*H163,3)</f>
        <v>0</v>
      </c>
      <c r="BL163" s="14" t="s">
        <v>121</v>
      </c>
      <c r="BM163" s="185" t="s">
        <v>253</v>
      </c>
    </row>
    <row r="164" s="1" customFormat="1" ht="16.5" customHeight="1">
      <c r="B164" s="174"/>
      <c r="C164" s="188" t="s">
        <v>184</v>
      </c>
      <c r="D164" s="188" t="s">
        <v>112</v>
      </c>
      <c r="E164" s="189" t="s">
        <v>476</v>
      </c>
      <c r="F164" s="190" t="s">
        <v>477</v>
      </c>
      <c r="G164" s="191" t="s">
        <v>169</v>
      </c>
      <c r="H164" s="192">
        <v>10</v>
      </c>
      <c r="I164" s="193"/>
      <c r="J164" s="192">
        <f>ROUND(I164*H164,3)</f>
        <v>0</v>
      </c>
      <c r="K164" s="190" t="s">
        <v>1</v>
      </c>
      <c r="L164" s="194"/>
      <c r="M164" s="195" t="s">
        <v>1</v>
      </c>
      <c r="N164" s="196" t="s">
        <v>39</v>
      </c>
      <c r="O164" s="69"/>
      <c r="P164" s="183">
        <f>O164*H164</f>
        <v>0</v>
      </c>
      <c r="Q164" s="183">
        <v>0</v>
      </c>
      <c r="R164" s="183">
        <f>Q164*H164</f>
        <v>0</v>
      </c>
      <c r="S164" s="183">
        <v>0</v>
      </c>
      <c r="T164" s="184">
        <f>S164*H164</f>
        <v>0</v>
      </c>
      <c r="AR164" s="185" t="s">
        <v>400</v>
      </c>
      <c r="AT164" s="185" t="s">
        <v>112</v>
      </c>
      <c r="AU164" s="185" t="s">
        <v>82</v>
      </c>
      <c r="AY164" s="14" t="s">
        <v>114</v>
      </c>
      <c r="BE164" s="186">
        <f>IF(N164="základná",J164,0)</f>
        <v>0</v>
      </c>
      <c r="BF164" s="186">
        <f>IF(N164="znížená",J164,0)</f>
        <v>0</v>
      </c>
      <c r="BG164" s="186">
        <f>IF(N164="zákl. prenesená",J164,0)</f>
        <v>0</v>
      </c>
      <c r="BH164" s="186">
        <f>IF(N164="zníž. prenesená",J164,0)</f>
        <v>0</v>
      </c>
      <c r="BI164" s="186">
        <f>IF(N164="nulová",J164,0)</f>
        <v>0</v>
      </c>
      <c r="BJ164" s="14" t="s">
        <v>82</v>
      </c>
      <c r="BK164" s="187">
        <f>ROUND(I164*H164,3)</f>
        <v>0</v>
      </c>
      <c r="BL164" s="14" t="s">
        <v>121</v>
      </c>
      <c r="BM164" s="185" t="s">
        <v>257</v>
      </c>
    </row>
    <row r="165" s="1" customFormat="1" ht="16.5" customHeight="1">
      <c r="B165" s="174"/>
      <c r="C165" s="175" t="s">
        <v>268</v>
      </c>
      <c r="D165" s="175" t="s">
        <v>117</v>
      </c>
      <c r="E165" s="176" t="s">
        <v>478</v>
      </c>
      <c r="F165" s="177" t="s">
        <v>479</v>
      </c>
      <c r="G165" s="178" t="s">
        <v>480</v>
      </c>
      <c r="H165" s="180"/>
      <c r="I165" s="180"/>
      <c r="J165" s="179">
        <f>ROUND(I165*H165,3)</f>
        <v>0</v>
      </c>
      <c r="K165" s="177" t="s">
        <v>1</v>
      </c>
      <c r="L165" s="33"/>
      <c r="M165" s="181" t="s">
        <v>1</v>
      </c>
      <c r="N165" s="182" t="s">
        <v>39</v>
      </c>
      <c r="O165" s="69"/>
      <c r="P165" s="183">
        <f>O165*H165</f>
        <v>0</v>
      </c>
      <c r="Q165" s="183">
        <v>0</v>
      </c>
      <c r="R165" s="183">
        <f>Q165*H165</f>
        <v>0</v>
      </c>
      <c r="S165" s="183">
        <v>0</v>
      </c>
      <c r="T165" s="184">
        <f>S165*H165</f>
        <v>0</v>
      </c>
      <c r="AR165" s="185" t="s">
        <v>121</v>
      </c>
      <c r="AT165" s="185" t="s">
        <v>117</v>
      </c>
      <c r="AU165" s="185" t="s">
        <v>82</v>
      </c>
      <c r="AY165" s="14" t="s">
        <v>114</v>
      </c>
      <c r="BE165" s="186">
        <f>IF(N165="základná",J165,0)</f>
        <v>0</v>
      </c>
      <c r="BF165" s="186">
        <f>IF(N165="znížená",J165,0)</f>
        <v>0</v>
      </c>
      <c r="BG165" s="186">
        <f>IF(N165="zákl. prenesená",J165,0)</f>
        <v>0</v>
      </c>
      <c r="BH165" s="186">
        <f>IF(N165="zníž. prenesená",J165,0)</f>
        <v>0</v>
      </c>
      <c r="BI165" s="186">
        <f>IF(N165="nulová",J165,0)</f>
        <v>0</v>
      </c>
      <c r="BJ165" s="14" t="s">
        <v>82</v>
      </c>
      <c r="BK165" s="187">
        <f>ROUND(I165*H165,3)</f>
        <v>0</v>
      </c>
      <c r="BL165" s="14" t="s">
        <v>121</v>
      </c>
      <c r="BM165" s="185" t="s">
        <v>260</v>
      </c>
    </row>
    <row r="166" s="1" customFormat="1" ht="16.5" customHeight="1">
      <c r="B166" s="174"/>
      <c r="C166" s="175" t="s">
        <v>187</v>
      </c>
      <c r="D166" s="175" t="s">
        <v>117</v>
      </c>
      <c r="E166" s="176" t="s">
        <v>481</v>
      </c>
      <c r="F166" s="177" t="s">
        <v>482</v>
      </c>
      <c r="G166" s="178" t="s">
        <v>480</v>
      </c>
      <c r="H166" s="180"/>
      <c r="I166" s="180"/>
      <c r="J166" s="179">
        <f>ROUND(I166*H166,3)</f>
        <v>0</v>
      </c>
      <c r="K166" s="177" t="s">
        <v>1</v>
      </c>
      <c r="L166" s="33"/>
      <c r="M166" s="181" t="s">
        <v>1</v>
      </c>
      <c r="N166" s="182" t="s">
        <v>39</v>
      </c>
      <c r="O166" s="69"/>
      <c r="P166" s="183">
        <f>O166*H166</f>
        <v>0</v>
      </c>
      <c r="Q166" s="183">
        <v>0</v>
      </c>
      <c r="R166" s="183">
        <f>Q166*H166</f>
        <v>0</v>
      </c>
      <c r="S166" s="183">
        <v>0</v>
      </c>
      <c r="T166" s="184">
        <f>S166*H166</f>
        <v>0</v>
      </c>
      <c r="AR166" s="185" t="s">
        <v>121</v>
      </c>
      <c r="AT166" s="185" t="s">
        <v>117</v>
      </c>
      <c r="AU166" s="185" t="s">
        <v>82</v>
      </c>
      <c r="AY166" s="14" t="s">
        <v>114</v>
      </c>
      <c r="BE166" s="186">
        <f>IF(N166="základná",J166,0)</f>
        <v>0</v>
      </c>
      <c r="BF166" s="186">
        <f>IF(N166="znížená",J166,0)</f>
        <v>0</v>
      </c>
      <c r="BG166" s="186">
        <f>IF(N166="zákl. prenesená",J166,0)</f>
        <v>0</v>
      </c>
      <c r="BH166" s="186">
        <f>IF(N166="zníž. prenesená",J166,0)</f>
        <v>0</v>
      </c>
      <c r="BI166" s="186">
        <f>IF(N166="nulová",J166,0)</f>
        <v>0</v>
      </c>
      <c r="BJ166" s="14" t="s">
        <v>82</v>
      </c>
      <c r="BK166" s="187">
        <f>ROUND(I166*H166,3)</f>
        <v>0</v>
      </c>
      <c r="BL166" s="14" t="s">
        <v>121</v>
      </c>
      <c r="BM166" s="185" t="s">
        <v>483</v>
      </c>
    </row>
    <row r="167" s="1" customFormat="1" ht="16.5" customHeight="1">
      <c r="B167" s="174"/>
      <c r="C167" s="175" t="s">
        <v>275</v>
      </c>
      <c r="D167" s="175" t="s">
        <v>117</v>
      </c>
      <c r="E167" s="176" t="s">
        <v>484</v>
      </c>
      <c r="F167" s="177" t="s">
        <v>485</v>
      </c>
      <c r="G167" s="178" t="s">
        <v>480</v>
      </c>
      <c r="H167" s="180"/>
      <c r="I167" s="180"/>
      <c r="J167" s="179">
        <f>ROUND(I167*H167,3)</f>
        <v>0</v>
      </c>
      <c r="K167" s="177" t="s">
        <v>1</v>
      </c>
      <c r="L167" s="33"/>
      <c r="M167" s="181" t="s">
        <v>1</v>
      </c>
      <c r="N167" s="182" t="s">
        <v>39</v>
      </c>
      <c r="O167" s="69"/>
      <c r="P167" s="183">
        <f>O167*H167</f>
        <v>0</v>
      </c>
      <c r="Q167" s="183">
        <v>0</v>
      </c>
      <c r="R167" s="183">
        <f>Q167*H167</f>
        <v>0</v>
      </c>
      <c r="S167" s="183">
        <v>0</v>
      </c>
      <c r="T167" s="184">
        <f>S167*H167</f>
        <v>0</v>
      </c>
      <c r="AR167" s="185" t="s">
        <v>121</v>
      </c>
      <c r="AT167" s="185" t="s">
        <v>117</v>
      </c>
      <c r="AU167" s="185" t="s">
        <v>82</v>
      </c>
      <c r="AY167" s="14" t="s">
        <v>114</v>
      </c>
      <c r="BE167" s="186">
        <f>IF(N167="základná",J167,0)</f>
        <v>0</v>
      </c>
      <c r="BF167" s="186">
        <f>IF(N167="znížená",J167,0)</f>
        <v>0</v>
      </c>
      <c r="BG167" s="186">
        <f>IF(N167="zákl. prenesená",J167,0)</f>
        <v>0</v>
      </c>
      <c r="BH167" s="186">
        <f>IF(N167="zníž. prenesená",J167,0)</f>
        <v>0</v>
      </c>
      <c r="BI167" s="186">
        <f>IF(N167="nulová",J167,0)</f>
        <v>0</v>
      </c>
      <c r="BJ167" s="14" t="s">
        <v>82</v>
      </c>
      <c r="BK167" s="187">
        <f>ROUND(I167*H167,3)</f>
        <v>0</v>
      </c>
      <c r="BL167" s="14" t="s">
        <v>121</v>
      </c>
      <c r="BM167" s="185" t="s">
        <v>274</v>
      </c>
    </row>
    <row r="168" s="11" customFormat="1" ht="22.8" customHeight="1">
      <c r="B168" s="161"/>
      <c r="D168" s="162" t="s">
        <v>72</v>
      </c>
      <c r="E168" s="172" t="s">
        <v>319</v>
      </c>
      <c r="F168" s="172" t="s">
        <v>320</v>
      </c>
      <c r="I168" s="164"/>
      <c r="J168" s="173">
        <f>BK168</f>
        <v>0</v>
      </c>
      <c r="L168" s="161"/>
      <c r="M168" s="166"/>
      <c r="N168" s="167"/>
      <c r="O168" s="167"/>
      <c r="P168" s="168">
        <f>SUM(P169:P176)</f>
        <v>0</v>
      </c>
      <c r="Q168" s="167"/>
      <c r="R168" s="168">
        <f>SUM(R169:R176)</f>
        <v>0</v>
      </c>
      <c r="S168" s="167"/>
      <c r="T168" s="169">
        <f>SUM(T169:T176)</f>
        <v>0</v>
      </c>
      <c r="AR168" s="162" t="s">
        <v>85</v>
      </c>
      <c r="AT168" s="170" t="s">
        <v>72</v>
      </c>
      <c r="AU168" s="170" t="s">
        <v>78</v>
      </c>
      <c r="AY168" s="162" t="s">
        <v>114</v>
      </c>
      <c r="BK168" s="171">
        <f>SUM(BK169:BK176)</f>
        <v>0</v>
      </c>
    </row>
    <row r="169" s="1" customFormat="1" ht="24" customHeight="1">
      <c r="B169" s="174"/>
      <c r="C169" s="175" t="s">
        <v>191</v>
      </c>
      <c r="D169" s="175" t="s">
        <v>117</v>
      </c>
      <c r="E169" s="176" t="s">
        <v>486</v>
      </c>
      <c r="F169" s="177" t="s">
        <v>487</v>
      </c>
      <c r="G169" s="178" t="s">
        <v>169</v>
      </c>
      <c r="H169" s="179">
        <v>8</v>
      </c>
      <c r="I169" s="180"/>
      <c r="J169" s="179">
        <f>ROUND(I169*H169,3)</f>
        <v>0</v>
      </c>
      <c r="K169" s="177" t="s">
        <v>1</v>
      </c>
      <c r="L169" s="33"/>
      <c r="M169" s="181" t="s">
        <v>1</v>
      </c>
      <c r="N169" s="182" t="s">
        <v>39</v>
      </c>
      <c r="O169" s="69"/>
      <c r="P169" s="183">
        <f>O169*H169</f>
        <v>0</v>
      </c>
      <c r="Q169" s="183">
        <v>0</v>
      </c>
      <c r="R169" s="183">
        <f>Q169*H169</f>
        <v>0</v>
      </c>
      <c r="S169" s="183">
        <v>0</v>
      </c>
      <c r="T169" s="184">
        <f>S169*H169</f>
        <v>0</v>
      </c>
      <c r="AR169" s="185" t="s">
        <v>121</v>
      </c>
      <c r="AT169" s="185" t="s">
        <v>117</v>
      </c>
      <c r="AU169" s="185" t="s">
        <v>82</v>
      </c>
      <c r="AY169" s="14" t="s">
        <v>114</v>
      </c>
      <c r="BE169" s="186">
        <f>IF(N169="základná",J169,0)</f>
        <v>0</v>
      </c>
      <c r="BF169" s="186">
        <f>IF(N169="znížená",J169,0)</f>
        <v>0</v>
      </c>
      <c r="BG169" s="186">
        <f>IF(N169="zákl. prenesená",J169,0)</f>
        <v>0</v>
      </c>
      <c r="BH169" s="186">
        <f>IF(N169="zníž. prenesená",J169,0)</f>
        <v>0</v>
      </c>
      <c r="BI169" s="186">
        <f>IF(N169="nulová",J169,0)</f>
        <v>0</v>
      </c>
      <c r="BJ169" s="14" t="s">
        <v>82</v>
      </c>
      <c r="BK169" s="187">
        <f>ROUND(I169*H169,3)</f>
        <v>0</v>
      </c>
      <c r="BL169" s="14" t="s">
        <v>121</v>
      </c>
      <c r="BM169" s="185" t="s">
        <v>278</v>
      </c>
    </row>
    <row r="170" s="1" customFormat="1" ht="24" customHeight="1">
      <c r="B170" s="174"/>
      <c r="C170" s="175" t="s">
        <v>283</v>
      </c>
      <c r="D170" s="175" t="s">
        <v>117</v>
      </c>
      <c r="E170" s="176" t="s">
        <v>488</v>
      </c>
      <c r="F170" s="177" t="s">
        <v>489</v>
      </c>
      <c r="G170" s="178" t="s">
        <v>169</v>
      </c>
      <c r="H170" s="179">
        <v>4</v>
      </c>
      <c r="I170" s="180"/>
      <c r="J170" s="179">
        <f>ROUND(I170*H170,3)</f>
        <v>0</v>
      </c>
      <c r="K170" s="177" t="s">
        <v>1</v>
      </c>
      <c r="L170" s="33"/>
      <c r="M170" s="181" t="s">
        <v>1</v>
      </c>
      <c r="N170" s="182" t="s">
        <v>39</v>
      </c>
      <c r="O170" s="69"/>
      <c r="P170" s="183">
        <f>O170*H170</f>
        <v>0</v>
      </c>
      <c r="Q170" s="183">
        <v>0</v>
      </c>
      <c r="R170" s="183">
        <f>Q170*H170</f>
        <v>0</v>
      </c>
      <c r="S170" s="183">
        <v>0</v>
      </c>
      <c r="T170" s="184">
        <f>S170*H170</f>
        <v>0</v>
      </c>
      <c r="AR170" s="185" t="s">
        <v>121</v>
      </c>
      <c r="AT170" s="185" t="s">
        <v>117</v>
      </c>
      <c r="AU170" s="185" t="s">
        <v>82</v>
      </c>
      <c r="AY170" s="14" t="s">
        <v>114</v>
      </c>
      <c r="BE170" s="186">
        <f>IF(N170="základná",J170,0)</f>
        <v>0</v>
      </c>
      <c r="BF170" s="186">
        <f>IF(N170="znížená",J170,0)</f>
        <v>0</v>
      </c>
      <c r="BG170" s="186">
        <f>IF(N170="zákl. prenesená",J170,0)</f>
        <v>0</v>
      </c>
      <c r="BH170" s="186">
        <f>IF(N170="zníž. prenesená",J170,0)</f>
        <v>0</v>
      </c>
      <c r="BI170" s="186">
        <f>IF(N170="nulová",J170,0)</f>
        <v>0</v>
      </c>
      <c r="BJ170" s="14" t="s">
        <v>82</v>
      </c>
      <c r="BK170" s="187">
        <f>ROUND(I170*H170,3)</f>
        <v>0</v>
      </c>
      <c r="BL170" s="14" t="s">
        <v>121</v>
      </c>
      <c r="BM170" s="185" t="s">
        <v>490</v>
      </c>
    </row>
    <row r="171" s="1" customFormat="1" ht="24" customHeight="1">
      <c r="B171" s="174"/>
      <c r="C171" s="175" t="s">
        <v>194</v>
      </c>
      <c r="D171" s="175" t="s">
        <v>117</v>
      </c>
      <c r="E171" s="176" t="s">
        <v>491</v>
      </c>
      <c r="F171" s="177" t="s">
        <v>492</v>
      </c>
      <c r="G171" s="178" t="s">
        <v>169</v>
      </c>
      <c r="H171" s="179">
        <v>4</v>
      </c>
      <c r="I171" s="180"/>
      <c r="J171" s="179">
        <f>ROUND(I171*H171,3)</f>
        <v>0</v>
      </c>
      <c r="K171" s="177" t="s">
        <v>1</v>
      </c>
      <c r="L171" s="33"/>
      <c r="M171" s="181" t="s">
        <v>1</v>
      </c>
      <c r="N171" s="182" t="s">
        <v>39</v>
      </c>
      <c r="O171" s="69"/>
      <c r="P171" s="183">
        <f>O171*H171</f>
        <v>0</v>
      </c>
      <c r="Q171" s="183">
        <v>0</v>
      </c>
      <c r="R171" s="183">
        <f>Q171*H171</f>
        <v>0</v>
      </c>
      <c r="S171" s="183">
        <v>0</v>
      </c>
      <c r="T171" s="184">
        <f>S171*H171</f>
        <v>0</v>
      </c>
      <c r="AR171" s="185" t="s">
        <v>121</v>
      </c>
      <c r="AT171" s="185" t="s">
        <v>117</v>
      </c>
      <c r="AU171" s="185" t="s">
        <v>82</v>
      </c>
      <c r="AY171" s="14" t="s">
        <v>114</v>
      </c>
      <c r="BE171" s="186">
        <f>IF(N171="základná",J171,0)</f>
        <v>0</v>
      </c>
      <c r="BF171" s="186">
        <f>IF(N171="znížená",J171,0)</f>
        <v>0</v>
      </c>
      <c r="BG171" s="186">
        <f>IF(N171="zákl. prenesená",J171,0)</f>
        <v>0</v>
      </c>
      <c r="BH171" s="186">
        <f>IF(N171="zníž. prenesená",J171,0)</f>
        <v>0</v>
      </c>
      <c r="BI171" s="186">
        <f>IF(N171="nulová",J171,0)</f>
        <v>0</v>
      </c>
      <c r="BJ171" s="14" t="s">
        <v>82</v>
      </c>
      <c r="BK171" s="187">
        <f>ROUND(I171*H171,3)</f>
        <v>0</v>
      </c>
      <c r="BL171" s="14" t="s">
        <v>121</v>
      </c>
      <c r="BM171" s="185" t="s">
        <v>493</v>
      </c>
    </row>
    <row r="172" s="1" customFormat="1" ht="24" customHeight="1">
      <c r="B172" s="174"/>
      <c r="C172" s="188" t="s">
        <v>291</v>
      </c>
      <c r="D172" s="188" t="s">
        <v>112</v>
      </c>
      <c r="E172" s="189" t="s">
        <v>494</v>
      </c>
      <c r="F172" s="190" t="s">
        <v>495</v>
      </c>
      <c r="G172" s="191" t="s">
        <v>328</v>
      </c>
      <c r="H172" s="192">
        <v>0.070000000000000007</v>
      </c>
      <c r="I172" s="193"/>
      <c r="J172" s="192">
        <f>ROUND(I172*H172,3)</f>
        <v>0</v>
      </c>
      <c r="K172" s="190" t="s">
        <v>1</v>
      </c>
      <c r="L172" s="194"/>
      <c r="M172" s="195" t="s">
        <v>1</v>
      </c>
      <c r="N172" s="196" t="s">
        <v>39</v>
      </c>
      <c r="O172" s="69"/>
      <c r="P172" s="183">
        <f>O172*H172</f>
        <v>0</v>
      </c>
      <c r="Q172" s="183">
        <v>0</v>
      </c>
      <c r="R172" s="183">
        <f>Q172*H172</f>
        <v>0</v>
      </c>
      <c r="S172" s="183">
        <v>0</v>
      </c>
      <c r="T172" s="184">
        <f>S172*H172</f>
        <v>0</v>
      </c>
      <c r="AR172" s="185" t="s">
        <v>400</v>
      </c>
      <c r="AT172" s="185" t="s">
        <v>112</v>
      </c>
      <c r="AU172" s="185" t="s">
        <v>82</v>
      </c>
      <c r="AY172" s="14" t="s">
        <v>114</v>
      </c>
      <c r="BE172" s="186">
        <f>IF(N172="základná",J172,0)</f>
        <v>0</v>
      </c>
      <c r="BF172" s="186">
        <f>IF(N172="znížená",J172,0)</f>
        <v>0</v>
      </c>
      <c r="BG172" s="186">
        <f>IF(N172="zákl. prenesená",J172,0)</f>
        <v>0</v>
      </c>
      <c r="BH172" s="186">
        <f>IF(N172="zníž. prenesená",J172,0)</f>
        <v>0</v>
      </c>
      <c r="BI172" s="186">
        <f>IF(N172="nulová",J172,0)</f>
        <v>0</v>
      </c>
      <c r="BJ172" s="14" t="s">
        <v>82</v>
      </c>
      <c r="BK172" s="187">
        <f>ROUND(I172*H172,3)</f>
        <v>0</v>
      </c>
      <c r="BL172" s="14" t="s">
        <v>121</v>
      </c>
      <c r="BM172" s="185" t="s">
        <v>282</v>
      </c>
    </row>
    <row r="173" s="1" customFormat="1" ht="24" customHeight="1">
      <c r="B173" s="174"/>
      <c r="C173" s="188" t="s">
        <v>198</v>
      </c>
      <c r="D173" s="188" t="s">
        <v>112</v>
      </c>
      <c r="E173" s="189" t="s">
        <v>496</v>
      </c>
      <c r="F173" s="190" t="s">
        <v>497</v>
      </c>
      <c r="G173" s="191" t="s">
        <v>120</v>
      </c>
      <c r="H173" s="192">
        <v>12</v>
      </c>
      <c r="I173" s="193"/>
      <c r="J173" s="192">
        <f>ROUND(I173*H173,3)</f>
        <v>0</v>
      </c>
      <c r="K173" s="190" t="s">
        <v>1</v>
      </c>
      <c r="L173" s="194"/>
      <c r="M173" s="195" t="s">
        <v>1</v>
      </c>
      <c r="N173" s="196" t="s">
        <v>39</v>
      </c>
      <c r="O173" s="69"/>
      <c r="P173" s="183">
        <f>O173*H173</f>
        <v>0</v>
      </c>
      <c r="Q173" s="183">
        <v>0</v>
      </c>
      <c r="R173" s="183">
        <f>Q173*H173</f>
        <v>0</v>
      </c>
      <c r="S173" s="183">
        <v>0</v>
      </c>
      <c r="T173" s="184">
        <f>S173*H173</f>
        <v>0</v>
      </c>
      <c r="AR173" s="185" t="s">
        <v>400</v>
      </c>
      <c r="AT173" s="185" t="s">
        <v>112</v>
      </c>
      <c r="AU173" s="185" t="s">
        <v>82</v>
      </c>
      <c r="AY173" s="14" t="s">
        <v>114</v>
      </c>
      <c r="BE173" s="186">
        <f>IF(N173="základná",J173,0)</f>
        <v>0</v>
      </c>
      <c r="BF173" s="186">
        <f>IF(N173="znížená",J173,0)</f>
        <v>0</v>
      </c>
      <c r="BG173" s="186">
        <f>IF(N173="zákl. prenesená",J173,0)</f>
        <v>0</v>
      </c>
      <c r="BH173" s="186">
        <f>IF(N173="zníž. prenesená",J173,0)</f>
        <v>0</v>
      </c>
      <c r="BI173" s="186">
        <f>IF(N173="nulová",J173,0)</f>
        <v>0</v>
      </c>
      <c r="BJ173" s="14" t="s">
        <v>82</v>
      </c>
      <c r="BK173" s="187">
        <f>ROUND(I173*H173,3)</f>
        <v>0</v>
      </c>
      <c r="BL173" s="14" t="s">
        <v>121</v>
      </c>
      <c r="BM173" s="185" t="s">
        <v>287</v>
      </c>
    </row>
    <row r="174" s="1" customFormat="1" ht="24" customHeight="1">
      <c r="B174" s="174"/>
      <c r="C174" s="175" t="s">
        <v>298</v>
      </c>
      <c r="D174" s="175" t="s">
        <v>117</v>
      </c>
      <c r="E174" s="176" t="s">
        <v>498</v>
      </c>
      <c r="F174" s="177" t="s">
        <v>499</v>
      </c>
      <c r="G174" s="178" t="s">
        <v>169</v>
      </c>
      <c r="H174" s="179">
        <v>8</v>
      </c>
      <c r="I174" s="180"/>
      <c r="J174" s="179">
        <f>ROUND(I174*H174,3)</f>
        <v>0</v>
      </c>
      <c r="K174" s="177" t="s">
        <v>1</v>
      </c>
      <c r="L174" s="33"/>
      <c r="M174" s="181" t="s">
        <v>1</v>
      </c>
      <c r="N174" s="182" t="s">
        <v>39</v>
      </c>
      <c r="O174" s="69"/>
      <c r="P174" s="183">
        <f>O174*H174</f>
        <v>0</v>
      </c>
      <c r="Q174" s="183">
        <v>0</v>
      </c>
      <c r="R174" s="183">
        <f>Q174*H174</f>
        <v>0</v>
      </c>
      <c r="S174" s="183">
        <v>0</v>
      </c>
      <c r="T174" s="184">
        <f>S174*H174</f>
        <v>0</v>
      </c>
      <c r="AR174" s="185" t="s">
        <v>121</v>
      </c>
      <c r="AT174" s="185" t="s">
        <v>117</v>
      </c>
      <c r="AU174" s="185" t="s">
        <v>82</v>
      </c>
      <c r="AY174" s="14" t="s">
        <v>114</v>
      </c>
      <c r="BE174" s="186">
        <f>IF(N174="základná",J174,0)</f>
        <v>0</v>
      </c>
      <c r="BF174" s="186">
        <f>IF(N174="znížená",J174,0)</f>
        <v>0</v>
      </c>
      <c r="BG174" s="186">
        <f>IF(N174="zákl. prenesená",J174,0)</f>
        <v>0</v>
      </c>
      <c r="BH174" s="186">
        <f>IF(N174="zníž. prenesená",J174,0)</f>
        <v>0</v>
      </c>
      <c r="BI174" s="186">
        <f>IF(N174="nulová",J174,0)</f>
        <v>0</v>
      </c>
      <c r="BJ174" s="14" t="s">
        <v>82</v>
      </c>
      <c r="BK174" s="187">
        <f>ROUND(I174*H174,3)</f>
        <v>0</v>
      </c>
      <c r="BL174" s="14" t="s">
        <v>121</v>
      </c>
      <c r="BM174" s="185" t="s">
        <v>290</v>
      </c>
    </row>
    <row r="175" s="1" customFormat="1" ht="24" customHeight="1">
      <c r="B175" s="174"/>
      <c r="C175" s="175" t="s">
        <v>202</v>
      </c>
      <c r="D175" s="175" t="s">
        <v>117</v>
      </c>
      <c r="E175" s="176" t="s">
        <v>500</v>
      </c>
      <c r="F175" s="177" t="s">
        <v>501</v>
      </c>
      <c r="G175" s="178" t="s">
        <v>169</v>
      </c>
      <c r="H175" s="179">
        <v>4</v>
      </c>
      <c r="I175" s="180"/>
      <c r="J175" s="179">
        <f>ROUND(I175*H175,3)</f>
        <v>0</v>
      </c>
      <c r="K175" s="177" t="s">
        <v>1</v>
      </c>
      <c r="L175" s="33"/>
      <c r="M175" s="181" t="s">
        <v>1</v>
      </c>
      <c r="N175" s="182" t="s">
        <v>39</v>
      </c>
      <c r="O175" s="69"/>
      <c r="P175" s="183">
        <f>O175*H175</f>
        <v>0</v>
      </c>
      <c r="Q175" s="183">
        <v>0</v>
      </c>
      <c r="R175" s="183">
        <f>Q175*H175</f>
        <v>0</v>
      </c>
      <c r="S175" s="183">
        <v>0</v>
      </c>
      <c r="T175" s="184">
        <f>S175*H175</f>
        <v>0</v>
      </c>
      <c r="AR175" s="185" t="s">
        <v>121</v>
      </c>
      <c r="AT175" s="185" t="s">
        <v>117</v>
      </c>
      <c r="AU175" s="185" t="s">
        <v>82</v>
      </c>
      <c r="AY175" s="14" t="s">
        <v>114</v>
      </c>
      <c r="BE175" s="186">
        <f>IF(N175="základná",J175,0)</f>
        <v>0</v>
      </c>
      <c r="BF175" s="186">
        <f>IF(N175="znížená",J175,0)</f>
        <v>0</v>
      </c>
      <c r="BG175" s="186">
        <f>IF(N175="zákl. prenesená",J175,0)</f>
        <v>0</v>
      </c>
      <c r="BH175" s="186">
        <f>IF(N175="zníž. prenesená",J175,0)</f>
        <v>0</v>
      </c>
      <c r="BI175" s="186">
        <f>IF(N175="nulová",J175,0)</f>
        <v>0</v>
      </c>
      <c r="BJ175" s="14" t="s">
        <v>82</v>
      </c>
      <c r="BK175" s="187">
        <f>ROUND(I175*H175,3)</f>
        <v>0</v>
      </c>
      <c r="BL175" s="14" t="s">
        <v>121</v>
      </c>
      <c r="BM175" s="185" t="s">
        <v>294</v>
      </c>
    </row>
    <row r="176" s="1" customFormat="1" ht="16.5" customHeight="1">
      <c r="B176" s="174"/>
      <c r="C176" s="175" t="s">
        <v>305</v>
      </c>
      <c r="D176" s="175" t="s">
        <v>117</v>
      </c>
      <c r="E176" s="176" t="s">
        <v>484</v>
      </c>
      <c r="F176" s="177" t="s">
        <v>485</v>
      </c>
      <c r="G176" s="178" t="s">
        <v>480</v>
      </c>
      <c r="H176" s="180"/>
      <c r="I176" s="180"/>
      <c r="J176" s="179">
        <f>ROUND(I176*H176,3)</f>
        <v>0</v>
      </c>
      <c r="K176" s="177" t="s">
        <v>1</v>
      </c>
      <c r="L176" s="33"/>
      <c r="M176" s="181" t="s">
        <v>1</v>
      </c>
      <c r="N176" s="182" t="s">
        <v>39</v>
      </c>
      <c r="O176" s="69"/>
      <c r="P176" s="183">
        <f>O176*H176</f>
        <v>0</v>
      </c>
      <c r="Q176" s="183">
        <v>0</v>
      </c>
      <c r="R176" s="183">
        <f>Q176*H176</f>
        <v>0</v>
      </c>
      <c r="S176" s="183">
        <v>0</v>
      </c>
      <c r="T176" s="184">
        <f>S176*H176</f>
        <v>0</v>
      </c>
      <c r="AR176" s="185" t="s">
        <v>121</v>
      </c>
      <c r="AT176" s="185" t="s">
        <v>117</v>
      </c>
      <c r="AU176" s="185" t="s">
        <v>82</v>
      </c>
      <c r="AY176" s="14" t="s">
        <v>114</v>
      </c>
      <c r="BE176" s="186">
        <f>IF(N176="základná",J176,0)</f>
        <v>0</v>
      </c>
      <c r="BF176" s="186">
        <f>IF(N176="znížená",J176,0)</f>
        <v>0</v>
      </c>
      <c r="BG176" s="186">
        <f>IF(N176="zákl. prenesená",J176,0)</f>
        <v>0</v>
      </c>
      <c r="BH176" s="186">
        <f>IF(N176="zníž. prenesená",J176,0)</f>
        <v>0</v>
      </c>
      <c r="BI176" s="186">
        <f>IF(N176="nulová",J176,0)</f>
        <v>0</v>
      </c>
      <c r="BJ176" s="14" t="s">
        <v>82</v>
      </c>
      <c r="BK176" s="187">
        <f>ROUND(I176*H176,3)</f>
        <v>0</v>
      </c>
      <c r="BL176" s="14" t="s">
        <v>121</v>
      </c>
      <c r="BM176" s="185" t="s">
        <v>297</v>
      </c>
    </row>
    <row r="177" s="11" customFormat="1" ht="25.92" customHeight="1">
      <c r="B177" s="161"/>
      <c r="D177" s="162" t="s">
        <v>72</v>
      </c>
      <c r="E177" s="163" t="s">
        <v>502</v>
      </c>
      <c r="F177" s="163" t="s">
        <v>503</v>
      </c>
      <c r="I177" s="164"/>
      <c r="J177" s="165">
        <f>BK177</f>
        <v>0</v>
      </c>
      <c r="L177" s="161"/>
      <c r="M177" s="166"/>
      <c r="N177" s="167"/>
      <c r="O177" s="167"/>
      <c r="P177" s="168">
        <f>SUM(P178:P179)</f>
        <v>0</v>
      </c>
      <c r="Q177" s="167"/>
      <c r="R177" s="168">
        <f>SUM(R178:R179)</f>
        <v>0</v>
      </c>
      <c r="S177" s="167"/>
      <c r="T177" s="169">
        <f>SUM(T178:T179)</f>
        <v>0</v>
      </c>
      <c r="AR177" s="162" t="s">
        <v>124</v>
      </c>
      <c r="AT177" s="170" t="s">
        <v>72</v>
      </c>
      <c r="AU177" s="170" t="s">
        <v>73</v>
      </c>
      <c r="AY177" s="162" t="s">
        <v>114</v>
      </c>
      <c r="BK177" s="171">
        <f>SUM(BK178:BK179)</f>
        <v>0</v>
      </c>
    </row>
    <row r="178" s="1" customFormat="1" ht="36" customHeight="1">
      <c r="B178" s="174"/>
      <c r="C178" s="175" t="s">
        <v>206</v>
      </c>
      <c r="D178" s="175" t="s">
        <v>117</v>
      </c>
      <c r="E178" s="176" t="s">
        <v>504</v>
      </c>
      <c r="F178" s="177" t="s">
        <v>505</v>
      </c>
      <c r="G178" s="178" t="s">
        <v>286</v>
      </c>
      <c r="H178" s="179">
        <v>10</v>
      </c>
      <c r="I178" s="180"/>
      <c r="J178" s="179">
        <f>ROUND(I178*H178,3)</f>
        <v>0</v>
      </c>
      <c r="K178" s="177" t="s">
        <v>1</v>
      </c>
      <c r="L178" s="33"/>
      <c r="M178" s="181" t="s">
        <v>1</v>
      </c>
      <c r="N178" s="182" t="s">
        <v>39</v>
      </c>
      <c r="O178" s="69"/>
      <c r="P178" s="183">
        <f>O178*H178</f>
        <v>0</v>
      </c>
      <c r="Q178" s="183">
        <v>0</v>
      </c>
      <c r="R178" s="183">
        <f>Q178*H178</f>
        <v>0</v>
      </c>
      <c r="S178" s="183">
        <v>0</v>
      </c>
      <c r="T178" s="184">
        <f>S178*H178</f>
        <v>0</v>
      </c>
      <c r="AR178" s="185" t="s">
        <v>506</v>
      </c>
      <c r="AT178" s="185" t="s">
        <v>117</v>
      </c>
      <c r="AU178" s="185" t="s">
        <v>78</v>
      </c>
      <c r="AY178" s="14" t="s">
        <v>114</v>
      </c>
      <c r="BE178" s="186">
        <f>IF(N178="základná",J178,0)</f>
        <v>0</v>
      </c>
      <c r="BF178" s="186">
        <f>IF(N178="znížená",J178,0)</f>
        <v>0</v>
      </c>
      <c r="BG178" s="186">
        <f>IF(N178="zákl. prenesená",J178,0)</f>
        <v>0</v>
      </c>
      <c r="BH178" s="186">
        <f>IF(N178="zníž. prenesená",J178,0)</f>
        <v>0</v>
      </c>
      <c r="BI178" s="186">
        <f>IF(N178="nulová",J178,0)</f>
        <v>0</v>
      </c>
      <c r="BJ178" s="14" t="s">
        <v>82</v>
      </c>
      <c r="BK178" s="187">
        <f>ROUND(I178*H178,3)</f>
        <v>0</v>
      </c>
      <c r="BL178" s="14" t="s">
        <v>506</v>
      </c>
      <c r="BM178" s="185" t="s">
        <v>301</v>
      </c>
    </row>
    <row r="179" s="1" customFormat="1" ht="36" customHeight="1">
      <c r="B179" s="174"/>
      <c r="C179" s="175" t="s">
        <v>312</v>
      </c>
      <c r="D179" s="175" t="s">
        <v>117</v>
      </c>
      <c r="E179" s="176" t="s">
        <v>507</v>
      </c>
      <c r="F179" s="177" t="s">
        <v>508</v>
      </c>
      <c r="G179" s="178" t="s">
        <v>286</v>
      </c>
      <c r="H179" s="179">
        <v>8</v>
      </c>
      <c r="I179" s="180"/>
      <c r="J179" s="179">
        <f>ROUND(I179*H179,3)</f>
        <v>0</v>
      </c>
      <c r="K179" s="177" t="s">
        <v>1</v>
      </c>
      <c r="L179" s="33"/>
      <c r="M179" s="197" t="s">
        <v>1</v>
      </c>
      <c r="N179" s="198" t="s">
        <v>39</v>
      </c>
      <c r="O179" s="199"/>
      <c r="P179" s="200">
        <f>O179*H179</f>
        <v>0</v>
      </c>
      <c r="Q179" s="200">
        <v>0</v>
      </c>
      <c r="R179" s="200">
        <f>Q179*H179</f>
        <v>0</v>
      </c>
      <c r="S179" s="200">
        <v>0</v>
      </c>
      <c r="T179" s="201">
        <f>S179*H179</f>
        <v>0</v>
      </c>
      <c r="AR179" s="185" t="s">
        <v>506</v>
      </c>
      <c r="AT179" s="185" t="s">
        <v>117</v>
      </c>
      <c r="AU179" s="185" t="s">
        <v>78</v>
      </c>
      <c r="AY179" s="14" t="s">
        <v>114</v>
      </c>
      <c r="BE179" s="186">
        <f>IF(N179="základná",J179,0)</f>
        <v>0</v>
      </c>
      <c r="BF179" s="186">
        <f>IF(N179="znížená",J179,0)</f>
        <v>0</v>
      </c>
      <c r="BG179" s="186">
        <f>IF(N179="zákl. prenesená",J179,0)</f>
        <v>0</v>
      </c>
      <c r="BH179" s="186">
        <f>IF(N179="zníž. prenesená",J179,0)</f>
        <v>0</v>
      </c>
      <c r="BI179" s="186">
        <f>IF(N179="nulová",J179,0)</f>
        <v>0</v>
      </c>
      <c r="BJ179" s="14" t="s">
        <v>82</v>
      </c>
      <c r="BK179" s="187">
        <f>ROUND(I179*H179,3)</f>
        <v>0</v>
      </c>
      <c r="BL179" s="14" t="s">
        <v>506</v>
      </c>
      <c r="BM179" s="185" t="s">
        <v>304</v>
      </c>
    </row>
    <row r="180" s="1" customFormat="1" ht="6.96" customHeight="1">
      <c r="B180" s="52"/>
      <c r="C180" s="53"/>
      <c r="D180" s="53"/>
      <c r="E180" s="53"/>
      <c r="F180" s="53"/>
      <c r="G180" s="53"/>
      <c r="H180" s="53"/>
      <c r="I180" s="135"/>
      <c r="J180" s="53"/>
      <c r="K180" s="53"/>
      <c r="L180" s="33"/>
    </row>
  </sheetData>
  <autoFilter ref="C119:K179"/>
  <mergeCells count="9">
    <mergeCell ref="E7:H7"/>
    <mergeCell ref="E9:H9"/>
    <mergeCell ref="E18:H18"/>
    <mergeCell ref="E27:H27"/>
    <mergeCell ref="E85:H85"/>
    <mergeCell ref="E87:H87"/>
    <mergeCell ref="E110:H110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10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87</v>
      </c>
    </row>
    <row r="3" ht="6.96" customHeight="1">
      <c r="B3" s="15"/>
      <c r="C3" s="16"/>
      <c r="D3" s="16"/>
      <c r="E3" s="16"/>
      <c r="F3" s="16"/>
      <c r="G3" s="16"/>
      <c r="H3" s="16"/>
      <c r="I3" s="111"/>
      <c r="J3" s="16"/>
      <c r="K3" s="16"/>
      <c r="L3" s="17"/>
      <c r="AT3" s="14" t="s">
        <v>73</v>
      </c>
    </row>
    <row r="4" ht="24.96" customHeight="1">
      <c r="B4" s="17"/>
      <c r="D4" s="18" t="s">
        <v>88</v>
      </c>
      <c r="L4" s="17"/>
      <c r="M4" s="112" t="s">
        <v>9</v>
      </c>
      <c r="AT4" s="14" t="s">
        <v>3</v>
      </c>
    </row>
    <row r="5" ht="6.96" customHeight="1">
      <c r="B5" s="17"/>
      <c r="L5" s="17"/>
    </row>
    <row r="6" ht="12" customHeight="1">
      <c r="B6" s="17"/>
      <c r="D6" s="27" t="s">
        <v>14</v>
      </c>
      <c r="L6" s="17"/>
    </row>
    <row r="7" ht="16.5" customHeight="1">
      <c r="B7" s="17"/>
      <c r="E7" s="113" t="str">
        <f>'Rekapitulácia stavby'!K6</f>
        <v>Rekonštrukcia verejného osvetlenia, mestského rozhlasu a časti chodníka na Hrnčírikovej ul.</v>
      </c>
      <c r="F7" s="27"/>
      <c r="G7" s="27"/>
      <c r="H7" s="27"/>
      <c r="L7" s="17"/>
    </row>
    <row r="8" s="1" customFormat="1" ht="12" customHeight="1">
      <c r="B8" s="33"/>
      <c r="D8" s="27" t="s">
        <v>89</v>
      </c>
      <c r="I8" s="114"/>
      <c r="L8" s="33"/>
    </row>
    <row r="9" s="1" customFormat="1" ht="36.96" customHeight="1">
      <c r="B9" s="33"/>
      <c r="E9" s="59" t="s">
        <v>509</v>
      </c>
      <c r="F9" s="1"/>
      <c r="G9" s="1"/>
      <c r="H9" s="1"/>
      <c r="I9" s="114"/>
      <c r="L9" s="33"/>
    </row>
    <row r="10" s="1" customFormat="1">
      <c r="B10" s="33"/>
      <c r="I10" s="114"/>
      <c r="L10" s="33"/>
    </row>
    <row r="11" s="1" customFormat="1" ht="12" customHeight="1">
      <c r="B11" s="33"/>
      <c r="D11" s="27" t="s">
        <v>16</v>
      </c>
      <c r="F11" s="22" t="s">
        <v>1</v>
      </c>
      <c r="I11" s="115" t="s">
        <v>17</v>
      </c>
      <c r="J11" s="22" t="s">
        <v>1</v>
      </c>
      <c r="L11" s="33"/>
    </row>
    <row r="12" s="1" customFormat="1" ht="12" customHeight="1">
      <c r="B12" s="33"/>
      <c r="D12" s="27" t="s">
        <v>18</v>
      </c>
      <c r="F12" s="22" t="s">
        <v>19</v>
      </c>
      <c r="I12" s="115" t="s">
        <v>20</v>
      </c>
      <c r="J12" s="61" t="str">
        <f>'Rekapitulácia stavby'!AN8</f>
        <v>4. 10. 2018</v>
      </c>
      <c r="L12" s="33"/>
    </row>
    <row r="13" s="1" customFormat="1" ht="10.8" customHeight="1">
      <c r="B13" s="33"/>
      <c r="I13" s="114"/>
      <c r="L13" s="33"/>
    </row>
    <row r="14" s="1" customFormat="1" ht="12" customHeight="1">
      <c r="B14" s="33"/>
      <c r="D14" s="27" t="s">
        <v>22</v>
      </c>
      <c r="I14" s="115" t="s">
        <v>23</v>
      </c>
      <c r="J14" s="22" t="s">
        <v>1</v>
      </c>
      <c r="L14" s="33"/>
    </row>
    <row r="15" s="1" customFormat="1" ht="18" customHeight="1">
      <c r="B15" s="33"/>
      <c r="E15" s="22" t="s">
        <v>24</v>
      </c>
      <c r="I15" s="115" t="s">
        <v>25</v>
      </c>
      <c r="J15" s="22" t="s">
        <v>1</v>
      </c>
      <c r="L15" s="33"/>
    </row>
    <row r="16" s="1" customFormat="1" ht="6.96" customHeight="1">
      <c r="B16" s="33"/>
      <c r="I16" s="114"/>
      <c r="L16" s="33"/>
    </row>
    <row r="17" s="1" customFormat="1" ht="12" customHeight="1">
      <c r="B17" s="33"/>
      <c r="D17" s="27" t="s">
        <v>26</v>
      </c>
      <c r="I17" s="115" t="s">
        <v>23</v>
      </c>
      <c r="J17" s="28" t="str">
        <f>'Rekapitulácia stavby'!AN13</f>
        <v>Vyplň údaj</v>
      </c>
      <c r="L17" s="33"/>
    </row>
    <row r="18" s="1" customFormat="1" ht="18" customHeight="1">
      <c r="B18" s="33"/>
      <c r="E18" s="28" t="str">
        <f>'Rekapitulácia stavby'!E14</f>
        <v>Vyplň údaj</v>
      </c>
      <c r="F18" s="22"/>
      <c r="G18" s="22"/>
      <c r="H18" s="22"/>
      <c r="I18" s="115" t="s">
        <v>25</v>
      </c>
      <c r="J18" s="28" t="str">
        <f>'Rekapitulácia stavby'!AN14</f>
        <v>Vyplň údaj</v>
      </c>
      <c r="L18" s="33"/>
    </row>
    <row r="19" s="1" customFormat="1" ht="6.96" customHeight="1">
      <c r="B19" s="33"/>
      <c r="I19" s="114"/>
      <c r="L19" s="33"/>
    </row>
    <row r="20" s="1" customFormat="1" ht="12" customHeight="1">
      <c r="B20" s="33"/>
      <c r="D20" s="27" t="s">
        <v>28</v>
      </c>
      <c r="I20" s="115" t="s">
        <v>23</v>
      </c>
      <c r="J20" s="22" t="str">
        <f>IF('Rekapitulácia stavby'!AN16="","",'Rekapitulácia stavby'!AN16)</f>
        <v/>
      </c>
      <c r="L20" s="33"/>
    </row>
    <row r="21" s="1" customFormat="1" ht="18" customHeight="1">
      <c r="B21" s="33"/>
      <c r="E21" s="22" t="str">
        <f>IF('Rekapitulácia stavby'!E17="","",'Rekapitulácia stavby'!E17)</f>
        <v xml:space="preserve"> </v>
      </c>
      <c r="I21" s="115" t="s">
        <v>25</v>
      </c>
      <c r="J21" s="22" t="str">
        <f>IF('Rekapitulácia stavby'!AN17="","",'Rekapitulácia stavby'!AN17)</f>
        <v/>
      </c>
      <c r="L21" s="33"/>
    </row>
    <row r="22" s="1" customFormat="1" ht="6.96" customHeight="1">
      <c r="B22" s="33"/>
      <c r="I22" s="114"/>
      <c r="L22" s="33"/>
    </row>
    <row r="23" s="1" customFormat="1" ht="12" customHeight="1">
      <c r="B23" s="33"/>
      <c r="D23" s="27" t="s">
        <v>31</v>
      </c>
      <c r="I23" s="115" t="s">
        <v>23</v>
      </c>
      <c r="J23" s="22" t="str">
        <f>IF('Rekapitulácia stavby'!AN19="","",'Rekapitulácia stavby'!AN19)</f>
        <v/>
      </c>
      <c r="L23" s="33"/>
    </row>
    <row r="24" s="1" customFormat="1" ht="18" customHeight="1">
      <c r="B24" s="33"/>
      <c r="E24" s="22" t="str">
        <f>IF('Rekapitulácia stavby'!E20="","",'Rekapitulácia stavby'!E20)</f>
        <v xml:space="preserve"> </v>
      </c>
      <c r="I24" s="115" t="s">
        <v>25</v>
      </c>
      <c r="J24" s="22" t="str">
        <f>IF('Rekapitulácia stavby'!AN20="","",'Rekapitulácia stavby'!AN20)</f>
        <v/>
      </c>
      <c r="L24" s="33"/>
    </row>
    <row r="25" s="1" customFormat="1" ht="6.96" customHeight="1">
      <c r="B25" s="33"/>
      <c r="I25" s="114"/>
      <c r="L25" s="33"/>
    </row>
    <row r="26" s="1" customFormat="1" ht="12" customHeight="1">
      <c r="B26" s="33"/>
      <c r="D26" s="27" t="s">
        <v>32</v>
      </c>
      <c r="I26" s="114"/>
      <c r="L26" s="33"/>
    </row>
    <row r="27" s="7" customFormat="1" ht="16.5" customHeight="1">
      <c r="B27" s="116"/>
      <c r="E27" s="31" t="s">
        <v>1</v>
      </c>
      <c r="F27" s="31"/>
      <c r="G27" s="31"/>
      <c r="H27" s="31"/>
      <c r="I27" s="117"/>
      <c r="L27" s="116"/>
    </row>
    <row r="28" s="1" customFormat="1" ht="6.96" customHeight="1">
      <c r="B28" s="33"/>
      <c r="I28" s="114"/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8"/>
      <c r="J29" s="65"/>
      <c r="K29" s="65"/>
      <c r="L29" s="33"/>
    </row>
    <row r="30" s="1" customFormat="1" ht="25.44" customHeight="1">
      <c r="B30" s="33"/>
      <c r="D30" s="119" t="s">
        <v>33</v>
      </c>
      <c r="I30" s="114"/>
      <c r="J30" s="86">
        <f>ROUND(J121, 2)</f>
        <v>0</v>
      </c>
      <c r="L30" s="33"/>
    </row>
    <row r="31" s="1" customFormat="1" ht="6.96" customHeight="1">
      <c r="B31" s="33"/>
      <c r="D31" s="65"/>
      <c r="E31" s="65"/>
      <c r="F31" s="65"/>
      <c r="G31" s="65"/>
      <c r="H31" s="65"/>
      <c r="I31" s="118"/>
      <c r="J31" s="65"/>
      <c r="K31" s="65"/>
      <c r="L31" s="33"/>
    </row>
    <row r="32" s="1" customFormat="1" ht="14.4" customHeight="1">
      <c r="B32" s="33"/>
      <c r="F32" s="37" t="s">
        <v>35</v>
      </c>
      <c r="I32" s="120" t="s">
        <v>34</v>
      </c>
      <c r="J32" s="37" t="s">
        <v>36</v>
      </c>
      <c r="L32" s="33"/>
    </row>
    <row r="33" s="1" customFormat="1" ht="14.4" customHeight="1">
      <c r="B33" s="33"/>
      <c r="D33" s="121" t="s">
        <v>37</v>
      </c>
      <c r="E33" s="27" t="s">
        <v>38</v>
      </c>
      <c r="F33" s="122">
        <f>ROUND((SUM(BE121:BE148)),  2)</f>
        <v>0</v>
      </c>
      <c r="I33" s="123">
        <v>0.20000000000000001</v>
      </c>
      <c r="J33" s="122">
        <f>ROUND(((SUM(BE121:BE148))*I33),  2)</f>
        <v>0</v>
      </c>
      <c r="L33" s="33"/>
    </row>
    <row r="34" s="1" customFormat="1" ht="14.4" customHeight="1">
      <c r="B34" s="33"/>
      <c r="E34" s="27" t="s">
        <v>39</v>
      </c>
      <c r="F34" s="122">
        <f>ROUND((SUM(BF121:BF148)),  2)</f>
        <v>0</v>
      </c>
      <c r="I34" s="123">
        <v>0.20000000000000001</v>
      </c>
      <c r="J34" s="122">
        <f>ROUND(((SUM(BF121:BF148))*I34),  2)</f>
        <v>0</v>
      </c>
      <c r="L34" s="33"/>
    </row>
    <row r="35" hidden="1" s="1" customFormat="1" ht="14.4" customHeight="1">
      <c r="B35" s="33"/>
      <c r="E35" s="27" t="s">
        <v>40</v>
      </c>
      <c r="F35" s="122">
        <f>ROUND((SUM(BG121:BG148)),  2)</f>
        <v>0</v>
      </c>
      <c r="I35" s="123">
        <v>0.20000000000000001</v>
      </c>
      <c r="J35" s="122">
        <f>0</f>
        <v>0</v>
      </c>
      <c r="L35" s="33"/>
    </row>
    <row r="36" hidden="1" s="1" customFormat="1" ht="14.4" customHeight="1">
      <c r="B36" s="33"/>
      <c r="E36" s="27" t="s">
        <v>41</v>
      </c>
      <c r="F36" s="122">
        <f>ROUND((SUM(BH121:BH148)),  2)</f>
        <v>0</v>
      </c>
      <c r="I36" s="123">
        <v>0.20000000000000001</v>
      </c>
      <c r="J36" s="122">
        <f>0</f>
        <v>0</v>
      </c>
      <c r="L36" s="33"/>
    </row>
    <row r="37" hidden="1" s="1" customFormat="1" ht="14.4" customHeight="1">
      <c r="B37" s="33"/>
      <c r="E37" s="27" t="s">
        <v>42</v>
      </c>
      <c r="F37" s="122">
        <f>ROUND((SUM(BI121:BI148)),  2)</f>
        <v>0</v>
      </c>
      <c r="I37" s="123">
        <v>0</v>
      </c>
      <c r="J37" s="122">
        <f>0</f>
        <v>0</v>
      </c>
      <c r="L37" s="33"/>
    </row>
    <row r="38" s="1" customFormat="1" ht="6.96" customHeight="1">
      <c r="B38" s="33"/>
      <c r="I38" s="114"/>
      <c r="L38" s="33"/>
    </row>
    <row r="39" s="1" customFormat="1" ht="25.44" customHeight="1">
      <c r="B39" s="33"/>
      <c r="C39" s="124"/>
      <c r="D39" s="125" t="s">
        <v>43</v>
      </c>
      <c r="E39" s="73"/>
      <c r="F39" s="73"/>
      <c r="G39" s="126" t="s">
        <v>44</v>
      </c>
      <c r="H39" s="127" t="s">
        <v>45</v>
      </c>
      <c r="I39" s="128"/>
      <c r="J39" s="129">
        <f>SUM(J30:J37)</f>
        <v>0</v>
      </c>
      <c r="K39" s="130"/>
      <c r="L39" s="33"/>
    </row>
    <row r="40" s="1" customFormat="1" ht="14.4" customHeight="1">
      <c r="B40" s="33"/>
      <c r="I40" s="114"/>
      <c r="L40" s="33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31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32" t="s">
        <v>49</v>
      </c>
      <c r="G61" s="51" t="s">
        <v>48</v>
      </c>
      <c r="H61" s="35"/>
      <c r="I61" s="133"/>
      <c r="J61" s="134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31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32" t="s">
        <v>49</v>
      </c>
      <c r="G76" s="51" t="s">
        <v>48</v>
      </c>
      <c r="H76" s="35"/>
      <c r="I76" s="133"/>
      <c r="J76" s="134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35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6"/>
      <c r="J81" s="55"/>
      <c r="K81" s="55"/>
      <c r="L81" s="33"/>
    </row>
    <row r="82" s="1" customFormat="1" ht="24.96" customHeight="1">
      <c r="B82" s="33"/>
      <c r="C82" s="18" t="s">
        <v>91</v>
      </c>
      <c r="I82" s="114"/>
      <c r="L82" s="33"/>
    </row>
    <row r="83" s="1" customFormat="1" ht="6.96" customHeight="1">
      <c r="B83" s="33"/>
      <c r="I83" s="114"/>
      <c r="L83" s="33"/>
    </row>
    <row r="84" s="1" customFormat="1" ht="12" customHeight="1">
      <c r="B84" s="33"/>
      <c r="C84" s="27" t="s">
        <v>14</v>
      </c>
      <c r="I84" s="114"/>
      <c r="L84" s="33"/>
    </row>
    <row r="85" s="1" customFormat="1" ht="16.5" customHeight="1">
      <c r="B85" s="33"/>
      <c r="E85" s="113" t="str">
        <f>E7</f>
        <v>Rekonštrukcia verejného osvetlenia, mestského rozhlasu a časti chodníka na Hrnčírikovej ul.</v>
      </c>
      <c r="F85" s="27"/>
      <c r="G85" s="27"/>
      <c r="H85" s="27"/>
      <c r="I85" s="114"/>
      <c r="L85" s="33"/>
    </row>
    <row r="86" s="1" customFormat="1" ht="12" customHeight="1">
      <c r="B86" s="33"/>
      <c r="C86" s="27" t="s">
        <v>89</v>
      </c>
      <c r="I86" s="114"/>
      <c r="L86" s="33"/>
    </row>
    <row r="87" s="1" customFormat="1" ht="16.5" customHeight="1">
      <c r="B87" s="33"/>
      <c r="E87" s="59" t="str">
        <f>E9</f>
        <v>3 - SO 03 - Rekonštrukcia časti chodníka v dl. 200 m</v>
      </c>
      <c r="F87" s="1"/>
      <c r="G87" s="1"/>
      <c r="H87" s="1"/>
      <c r="I87" s="114"/>
      <c r="L87" s="33"/>
    </row>
    <row r="88" s="1" customFormat="1" ht="6.96" customHeight="1">
      <c r="B88" s="33"/>
      <c r="I88" s="114"/>
      <c r="L88" s="33"/>
    </row>
    <row r="89" s="1" customFormat="1" ht="12" customHeight="1">
      <c r="B89" s="33"/>
      <c r="C89" s="27" t="s">
        <v>18</v>
      </c>
      <c r="F89" s="22" t="str">
        <f>F12</f>
        <v xml:space="preserve"> </v>
      </c>
      <c r="I89" s="115" t="s">
        <v>20</v>
      </c>
      <c r="J89" s="61" t="str">
        <f>IF(J12="","",J12)</f>
        <v>4. 10. 2018</v>
      </c>
      <c r="L89" s="33"/>
    </row>
    <row r="90" s="1" customFormat="1" ht="6.96" customHeight="1">
      <c r="B90" s="33"/>
      <c r="I90" s="114"/>
      <c r="L90" s="33"/>
    </row>
    <row r="91" s="1" customFormat="1" ht="15.15" customHeight="1">
      <c r="B91" s="33"/>
      <c r="C91" s="27" t="s">
        <v>22</v>
      </c>
      <c r="F91" s="22" t="str">
        <f>E15</f>
        <v>Mesto Partizánske</v>
      </c>
      <c r="I91" s="115" t="s">
        <v>28</v>
      </c>
      <c r="J91" s="31" t="str">
        <f>E21</f>
        <v xml:space="preserve"> </v>
      </c>
      <c r="L91" s="33"/>
    </row>
    <row r="92" s="1" customFormat="1" ht="15.15" customHeight="1">
      <c r="B92" s="33"/>
      <c r="C92" s="27" t="s">
        <v>26</v>
      </c>
      <c r="F92" s="22" t="str">
        <f>IF(E18="","",E18)</f>
        <v>Vyplň údaj</v>
      </c>
      <c r="I92" s="115" t="s">
        <v>31</v>
      </c>
      <c r="J92" s="31" t="str">
        <f>E24</f>
        <v xml:space="preserve"> </v>
      </c>
      <c r="L92" s="33"/>
    </row>
    <row r="93" s="1" customFormat="1" ht="10.32" customHeight="1">
      <c r="B93" s="33"/>
      <c r="I93" s="114"/>
      <c r="L93" s="33"/>
    </row>
    <row r="94" s="1" customFormat="1" ht="29.28" customHeight="1">
      <c r="B94" s="33"/>
      <c r="C94" s="137" t="s">
        <v>92</v>
      </c>
      <c r="D94" s="124"/>
      <c r="E94" s="124"/>
      <c r="F94" s="124"/>
      <c r="G94" s="124"/>
      <c r="H94" s="124"/>
      <c r="I94" s="138"/>
      <c r="J94" s="139" t="s">
        <v>93</v>
      </c>
      <c r="K94" s="124"/>
      <c r="L94" s="33"/>
    </row>
    <row r="95" s="1" customFormat="1" ht="10.32" customHeight="1">
      <c r="B95" s="33"/>
      <c r="I95" s="114"/>
      <c r="L95" s="33"/>
    </row>
    <row r="96" s="1" customFormat="1" ht="22.8" customHeight="1">
      <c r="B96" s="33"/>
      <c r="C96" s="140" t="s">
        <v>94</v>
      </c>
      <c r="I96" s="114"/>
      <c r="J96" s="86">
        <f>J121</f>
        <v>0</v>
      </c>
      <c r="L96" s="33"/>
      <c r="AU96" s="14" t="s">
        <v>95</v>
      </c>
    </row>
    <row r="97" s="8" customFormat="1" ht="24.96" customHeight="1">
      <c r="B97" s="141"/>
      <c r="D97" s="142" t="s">
        <v>510</v>
      </c>
      <c r="E97" s="143"/>
      <c r="F97" s="143"/>
      <c r="G97" s="143"/>
      <c r="H97" s="143"/>
      <c r="I97" s="144"/>
      <c r="J97" s="145">
        <f>J122</f>
        <v>0</v>
      </c>
      <c r="L97" s="141"/>
    </row>
    <row r="98" s="9" customFormat="1" ht="19.92" customHeight="1">
      <c r="B98" s="146"/>
      <c r="D98" s="147" t="s">
        <v>511</v>
      </c>
      <c r="E98" s="148"/>
      <c r="F98" s="148"/>
      <c r="G98" s="148"/>
      <c r="H98" s="148"/>
      <c r="I98" s="149"/>
      <c r="J98" s="150">
        <f>J123</f>
        <v>0</v>
      </c>
      <c r="L98" s="146"/>
    </row>
    <row r="99" s="9" customFormat="1" ht="19.92" customHeight="1">
      <c r="B99" s="146"/>
      <c r="D99" s="147" t="s">
        <v>512</v>
      </c>
      <c r="E99" s="148"/>
      <c r="F99" s="148"/>
      <c r="G99" s="148"/>
      <c r="H99" s="148"/>
      <c r="I99" s="149"/>
      <c r="J99" s="150">
        <f>J132</f>
        <v>0</v>
      </c>
      <c r="L99" s="146"/>
    </row>
    <row r="100" s="9" customFormat="1" ht="19.92" customHeight="1">
      <c r="B100" s="146"/>
      <c r="D100" s="147" t="s">
        <v>513</v>
      </c>
      <c r="E100" s="148"/>
      <c r="F100" s="148"/>
      <c r="G100" s="148"/>
      <c r="H100" s="148"/>
      <c r="I100" s="149"/>
      <c r="J100" s="150">
        <f>J137</f>
        <v>0</v>
      </c>
      <c r="L100" s="146"/>
    </row>
    <row r="101" s="9" customFormat="1" ht="19.92" customHeight="1">
      <c r="B101" s="146"/>
      <c r="D101" s="147" t="s">
        <v>514</v>
      </c>
      <c r="E101" s="148"/>
      <c r="F101" s="148"/>
      <c r="G101" s="148"/>
      <c r="H101" s="148"/>
      <c r="I101" s="149"/>
      <c r="J101" s="150">
        <f>J147</f>
        <v>0</v>
      </c>
      <c r="L101" s="146"/>
    </row>
    <row r="102" s="1" customFormat="1" ht="21.84" customHeight="1">
      <c r="B102" s="33"/>
      <c r="I102" s="114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35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6"/>
      <c r="J107" s="55"/>
      <c r="K107" s="55"/>
      <c r="L107" s="33"/>
    </row>
    <row r="108" s="1" customFormat="1" ht="24.96" customHeight="1">
      <c r="B108" s="33"/>
      <c r="C108" s="18" t="s">
        <v>100</v>
      </c>
      <c r="I108" s="114"/>
      <c r="L108" s="33"/>
    </row>
    <row r="109" s="1" customFormat="1" ht="6.96" customHeight="1">
      <c r="B109" s="33"/>
      <c r="I109" s="114"/>
      <c r="L109" s="33"/>
    </row>
    <row r="110" s="1" customFormat="1" ht="12" customHeight="1">
      <c r="B110" s="33"/>
      <c r="C110" s="27" t="s">
        <v>14</v>
      </c>
      <c r="I110" s="114"/>
      <c r="L110" s="33"/>
    </row>
    <row r="111" s="1" customFormat="1" ht="16.5" customHeight="1">
      <c r="B111" s="33"/>
      <c r="E111" s="113" t="str">
        <f>E7</f>
        <v>Rekonštrukcia verejného osvetlenia, mestského rozhlasu a časti chodníka na Hrnčírikovej ul.</v>
      </c>
      <c r="F111" s="27"/>
      <c r="G111" s="27"/>
      <c r="H111" s="27"/>
      <c r="I111" s="114"/>
      <c r="L111" s="33"/>
    </row>
    <row r="112" s="1" customFormat="1" ht="12" customHeight="1">
      <c r="B112" s="33"/>
      <c r="C112" s="27" t="s">
        <v>89</v>
      </c>
      <c r="I112" s="114"/>
      <c r="L112" s="33"/>
    </row>
    <row r="113" s="1" customFormat="1" ht="16.5" customHeight="1">
      <c r="B113" s="33"/>
      <c r="E113" s="59" t="str">
        <f>E9</f>
        <v>3 - SO 03 - Rekonštrukcia časti chodníka v dl. 200 m</v>
      </c>
      <c r="F113" s="1"/>
      <c r="G113" s="1"/>
      <c r="H113" s="1"/>
      <c r="I113" s="114"/>
      <c r="L113" s="33"/>
    </row>
    <row r="114" s="1" customFormat="1" ht="6.96" customHeight="1">
      <c r="B114" s="33"/>
      <c r="I114" s="114"/>
      <c r="L114" s="33"/>
    </row>
    <row r="115" s="1" customFormat="1" ht="12" customHeight="1">
      <c r="B115" s="33"/>
      <c r="C115" s="27" t="s">
        <v>18</v>
      </c>
      <c r="F115" s="22" t="str">
        <f>F12</f>
        <v xml:space="preserve"> </v>
      </c>
      <c r="I115" s="115" t="s">
        <v>20</v>
      </c>
      <c r="J115" s="61" t="str">
        <f>IF(J12="","",J12)</f>
        <v>4. 10. 2018</v>
      </c>
      <c r="L115" s="33"/>
    </row>
    <row r="116" s="1" customFormat="1" ht="6.96" customHeight="1">
      <c r="B116" s="33"/>
      <c r="I116" s="114"/>
      <c r="L116" s="33"/>
    </row>
    <row r="117" s="1" customFormat="1" ht="15.15" customHeight="1">
      <c r="B117" s="33"/>
      <c r="C117" s="27" t="s">
        <v>22</v>
      </c>
      <c r="F117" s="22" t="str">
        <f>E15</f>
        <v>Mesto Partizánske</v>
      </c>
      <c r="I117" s="115" t="s">
        <v>28</v>
      </c>
      <c r="J117" s="31" t="str">
        <f>E21</f>
        <v xml:space="preserve"> </v>
      </c>
      <c r="L117" s="33"/>
    </row>
    <row r="118" s="1" customFormat="1" ht="15.15" customHeight="1">
      <c r="B118" s="33"/>
      <c r="C118" s="27" t="s">
        <v>26</v>
      </c>
      <c r="F118" s="22" t="str">
        <f>IF(E18="","",E18)</f>
        <v>Vyplň údaj</v>
      </c>
      <c r="I118" s="115" t="s">
        <v>31</v>
      </c>
      <c r="J118" s="31" t="str">
        <f>E24</f>
        <v xml:space="preserve"> </v>
      </c>
      <c r="L118" s="33"/>
    </row>
    <row r="119" s="1" customFormat="1" ht="10.32" customHeight="1">
      <c r="B119" s="33"/>
      <c r="I119" s="114"/>
      <c r="L119" s="33"/>
    </row>
    <row r="120" s="10" customFormat="1" ht="29.28" customHeight="1">
      <c r="B120" s="151"/>
      <c r="C120" s="152" t="s">
        <v>101</v>
      </c>
      <c r="D120" s="153" t="s">
        <v>58</v>
      </c>
      <c r="E120" s="153" t="s">
        <v>54</v>
      </c>
      <c r="F120" s="153" t="s">
        <v>55</v>
      </c>
      <c r="G120" s="153" t="s">
        <v>102</v>
      </c>
      <c r="H120" s="153" t="s">
        <v>103</v>
      </c>
      <c r="I120" s="154" t="s">
        <v>104</v>
      </c>
      <c r="J120" s="155" t="s">
        <v>93</v>
      </c>
      <c r="K120" s="156" t="s">
        <v>105</v>
      </c>
      <c r="L120" s="151"/>
      <c r="M120" s="78" t="s">
        <v>1</v>
      </c>
      <c r="N120" s="79" t="s">
        <v>37</v>
      </c>
      <c r="O120" s="79" t="s">
        <v>106</v>
      </c>
      <c r="P120" s="79" t="s">
        <v>107</v>
      </c>
      <c r="Q120" s="79" t="s">
        <v>108</v>
      </c>
      <c r="R120" s="79" t="s">
        <v>109</v>
      </c>
      <c r="S120" s="79" t="s">
        <v>110</v>
      </c>
      <c r="T120" s="80" t="s">
        <v>111</v>
      </c>
    </row>
    <row r="121" s="1" customFormat="1" ht="22.8" customHeight="1">
      <c r="B121" s="33"/>
      <c r="C121" s="83" t="s">
        <v>94</v>
      </c>
      <c r="I121" s="114"/>
      <c r="J121" s="157">
        <f>BK121</f>
        <v>0</v>
      </c>
      <c r="L121" s="33"/>
      <c r="M121" s="81"/>
      <c r="N121" s="65"/>
      <c r="O121" s="65"/>
      <c r="P121" s="158">
        <f>P122</f>
        <v>0</v>
      </c>
      <c r="Q121" s="65"/>
      <c r="R121" s="158">
        <f>R122</f>
        <v>139.713086</v>
      </c>
      <c r="S121" s="65"/>
      <c r="T121" s="159">
        <f>T122</f>
        <v>55.274000000000001</v>
      </c>
      <c r="AT121" s="14" t="s">
        <v>72</v>
      </c>
      <c r="AU121" s="14" t="s">
        <v>95</v>
      </c>
      <c r="BK121" s="160">
        <f>BK122</f>
        <v>0</v>
      </c>
    </row>
    <row r="122" s="11" customFormat="1" ht="25.92" customHeight="1">
      <c r="B122" s="161"/>
      <c r="D122" s="162" t="s">
        <v>72</v>
      </c>
      <c r="E122" s="163" t="s">
        <v>515</v>
      </c>
      <c r="F122" s="163" t="s">
        <v>516</v>
      </c>
      <c r="I122" s="164"/>
      <c r="J122" s="165">
        <f>BK122</f>
        <v>0</v>
      </c>
      <c r="L122" s="161"/>
      <c r="M122" s="166"/>
      <c r="N122" s="167"/>
      <c r="O122" s="167"/>
      <c r="P122" s="168">
        <f>P123+P132+P137+P147</f>
        <v>0</v>
      </c>
      <c r="Q122" s="167"/>
      <c r="R122" s="168">
        <f>R123+R132+R137+R147</f>
        <v>139.713086</v>
      </c>
      <c r="S122" s="167"/>
      <c r="T122" s="169">
        <f>T123+T132+T137+T147</f>
        <v>55.274000000000001</v>
      </c>
      <c r="AR122" s="162" t="s">
        <v>78</v>
      </c>
      <c r="AT122" s="170" t="s">
        <v>72</v>
      </c>
      <c r="AU122" s="170" t="s">
        <v>73</v>
      </c>
      <c r="AY122" s="162" t="s">
        <v>114</v>
      </c>
      <c r="BK122" s="171">
        <f>BK123+BK132+BK137+BK147</f>
        <v>0</v>
      </c>
    </row>
    <row r="123" s="11" customFormat="1" ht="22.8" customHeight="1">
      <c r="B123" s="161"/>
      <c r="D123" s="162" t="s">
        <v>72</v>
      </c>
      <c r="E123" s="172" t="s">
        <v>78</v>
      </c>
      <c r="F123" s="172" t="s">
        <v>517</v>
      </c>
      <c r="I123" s="164"/>
      <c r="J123" s="173">
        <f>BK123</f>
        <v>0</v>
      </c>
      <c r="L123" s="161"/>
      <c r="M123" s="166"/>
      <c r="N123" s="167"/>
      <c r="O123" s="167"/>
      <c r="P123" s="168">
        <f>SUM(P124:P131)</f>
        <v>0</v>
      </c>
      <c r="Q123" s="167"/>
      <c r="R123" s="168">
        <f>SUM(R124:R131)</f>
        <v>0.0067359999999999998</v>
      </c>
      <c r="S123" s="167"/>
      <c r="T123" s="169">
        <f>SUM(T124:T131)</f>
        <v>55.274000000000001</v>
      </c>
      <c r="AR123" s="162" t="s">
        <v>78</v>
      </c>
      <c r="AT123" s="170" t="s">
        <v>72</v>
      </c>
      <c r="AU123" s="170" t="s">
        <v>78</v>
      </c>
      <c r="AY123" s="162" t="s">
        <v>114</v>
      </c>
      <c r="BK123" s="171">
        <f>SUM(BK124:BK131)</f>
        <v>0</v>
      </c>
    </row>
    <row r="124" s="1" customFormat="1" ht="24" customHeight="1">
      <c r="B124" s="174"/>
      <c r="C124" s="175" t="s">
        <v>78</v>
      </c>
      <c r="D124" s="175" t="s">
        <v>117</v>
      </c>
      <c r="E124" s="176" t="s">
        <v>518</v>
      </c>
      <c r="F124" s="177" t="s">
        <v>519</v>
      </c>
      <c r="G124" s="178" t="s">
        <v>520</v>
      </c>
      <c r="H124" s="179">
        <v>335.80000000000001</v>
      </c>
      <c r="I124" s="180"/>
      <c r="J124" s="179">
        <f>ROUND(I124*H124,3)</f>
        <v>0</v>
      </c>
      <c r="K124" s="177" t="s">
        <v>521</v>
      </c>
      <c r="L124" s="33"/>
      <c r="M124" s="181" t="s">
        <v>1</v>
      </c>
      <c r="N124" s="182" t="s">
        <v>39</v>
      </c>
      <c r="O124" s="69"/>
      <c r="P124" s="183">
        <f>O124*H124</f>
        <v>0</v>
      </c>
      <c r="Q124" s="183">
        <v>0</v>
      </c>
      <c r="R124" s="183">
        <f>Q124*H124</f>
        <v>0</v>
      </c>
      <c r="S124" s="183">
        <v>0.13</v>
      </c>
      <c r="T124" s="184">
        <f>S124*H124</f>
        <v>43.654000000000003</v>
      </c>
      <c r="AR124" s="185" t="s">
        <v>124</v>
      </c>
      <c r="AT124" s="185" t="s">
        <v>117</v>
      </c>
      <c r="AU124" s="185" t="s">
        <v>82</v>
      </c>
      <c r="AY124" s="14" t="s">
        <v>114</v>
      </c>
      <c r="BE124" s="186">
        <f>IF(N124="základná",J124,0)</f>
        <v>0</v>
      </c>
      <c r="BF124" s="186">
        <f>IF(N124="znížená",J124,0)</f>
        <v>0</v>
      </c>
      <c r="BG124" s="186">
        <f>IF(N124="zákl. prenesená",J124,0)</f>
        <v>0</v>
      </c>
      <c r="BH124" s="186">
        <f>IF(N124="zníž. prenesená",J124,0)</f>
        <v>0</v>
      </c>
      <c r="BI124" s="186">
        <f>IF(N124="nulová",J124,0)</f>
        <v>0</v>
      </c>
      <c r="BJ124" s="14" t="s">
        <v>82</v>
      </c>
      <c r="BK124" s="187">
        <f>ROUND(I124*H124,3)</f>
        <v>0</v>
      </c>
      <c r="BL124" s="14" t="s">
        <v>124</v>
      </c>
      <c r="BM124" s="185" t="s">
        <v>522</v>
      </c>
    </row>
    <row r="125" s="1" customFormat="1" ht="24" customHeight="1">
      <c r="B125" s="174"/>
      <c r="C125" s="175" t="s">
        <v>82</v>
      </c>
      <c r="D125" s="175" t="s">
        <v>117</v>
      </c>
      <c r="E125" s="176" t="s">
        <v>523</v>
      </c>
      <c r="F125" s="177" t="s">
        <v>524</v>
      </c>
      <c r="G125" s="178" t="s">
        <v>169</v>
      </c>
      <c r="H125" s="179">
        <v>20</v>
      </c>
      <c r="I125" s="180"/>
      <c r="J125" s="179">
        <f>ROUND(I125*H125,3)</f>
        <v>0</v>
      </c>
      <c r="K125" s="177" t="s">
        <v>521</v>
      </c>
      <c r="L125" s="33"/>
      <c r="M125" s="181" t="s">
        <v>1</v>
      </c>
      <c r="N125" s="182" t="s">
        <v>39</v>
      </c>
      <c r="O125" s="69"/>
      <c r="P125" s="183">
        <f>O125*H125</f>
        <v>0</v>
      </c>
      <c r="Q125" s="183">
        <v>0</v>
      </c>
      <c r="R125" s="183">
        <f>Q125*H125</f>
        <v>0</v>
      </c>
      <c r="S125" s="183">
        <v>0.14499999999999999</v>
      </c>
      <c r="T125" s="184">
        <f>S125*H125</f>
        <v>2.8999999999999999</v>
      </c>
      <c r="AR125" s="185" t="s">
        <v>124</v>
      </c>
      <c r="AT125" s="185" t="s">
        <v>117</v>
      </c>
      <c r="AU125" s="185" t="s">
        <v>82</v>
      </c>
      <c r="AY125" s="14" t="s">
        <v>114</v>
      </c>
      <c r="BE125" s="186">
        <f>IF(N125="základná",J125,0)</f>
        <v>0</v>
      </c>
      <c r="BF125" s="186">
        <f>IF(N125="znížená",J125,0)</f>
        <v>0</v>
      </c>
      <c r="BG125" s="186">
        <f>IF(N125="zákl. prenesená",J125,0)</f>
        <v>0</v>
      </c>
      <c r="BH125" s="186">
        <f>IF(N125="zníž. prenesená",J125,0)</f>
        <v>0</v>
      </c>
      <c r="BI125" s="186">
        <f>IF(N125="nulová",J125,0)</f>
        <v>0</v>
      </c>
      <c r="BJ125" s="14" t="s">
        <v>82</v>
      </c>
      <c r="BK125" s="187">
        <f>ROUND(I125*H125,3)</f>
        <v>0</v>
      </c>
      <c r="BL125" s="14" t="s">
        <v>124</v>
      </c>
      <c r="BM125" s="185" t="s">
        <v>525</v>
      </c>
    </row>
    <row r="126" s="1" customFormat="1" ht="24" customHeight="1">
      <c r="B126" s="174"/>
      <c r="C126" s="175" t="s">
        <v>85</v>
      </c>
      <c r="D126" s="175" t="s">
        <v>117</v>
      </c>
      <c r="E126" s="176" t="s">
        <v>526</v>
      </c>
      <c r="F126" s="177" t="s">
        <v>527</v>
      </c>
      <c r="G126" s="178" t="s">
        <v>169</v>
      </c>
      <c r="H126" s="179">
        <v>218</v>
      </c>
      <c r="I126" s="180"/>
      <c r="J126" s="179">
        <f>ROUND(I126*H126,3)</f>
        <v>0</v>
      </c>
      <c r="K126" s="177" t="s">
        <v>521</v>
      </c>
      <c r="L126" s="33"/>
      <c r="M126" s="181" t="s">
        <v>1</v>
      </c>
      <c r="N126" s="182" t="s">
        <v>39</v>
      </c>
      <c r="O126" s="69"/>
      <c r="P126" s="183">
        <f>O126*H126</f>
        <v>0</v>
      </c>
      <c r="Q126" s="183">
        <v>0</v>
      </c>
      <c r="R126" s="183">
        <f>Q126*H126</f>
        <v>0</v>
      </c>
      <c r="S126" s="183">
        <v>0.040000000000000001</v>
      </c>
      <c r="T126" s="184">
        <f>S126*H126</f>
        <v>8.7200000000000006</v>
      </c>
      <c r="AR126" s="185" t="s">
        <v>124</v>
      </c>
      <c r="AT126" s="185" t="s">
        <v>117</v>
      </c>
      <c r="AU126" s="185" t="s">
        <v>82</v>
      </c>
      <c r="AY126" s="14" t="s">
        <v>114</v>
      </c>
      <c r="BE126" s="186">
        <f>IF(N126="základná",J126,0)</f>
        <v>0</v>
      </c>
      <c r="BF126" s="186">
        <f>IF(N126="znížená",J126,0)</f>
        <v>0</v>
      </c>
      <c r="BG126" s="186">
        <f>IF(N126="zákl. prenesená",J126,0)</f>
        <v>0</v>
      </c>
      <c r="BH126" s="186">
        <f>IF(N126="zníž. prenesená",J126,0)</f>
        <v>0</v>
      </c>
      <c r="BI126" s="186">
        <f>IF(N126="nulová",J126,0)</f>
        <v>0</v>
      </c>
      <c r="BJ126" s="14" t="s">
        <v>82</v>
      </c>
      <c r="BK126" s="187">
        <f>ROUND(I126*H126,3)</f>
        <v>0</v>
      </c>
      <c r="BL126" s="14" t="s">
        <v>124</v>
      </c>
      <c r="BM126" s="185" t="s">
        <v>528</v>
      </c>
    </row>
    <row r="127" s="1" customFormat="1" ht="16.5" customHeight="1">
      <c r="B127" s="174"/>
      <c r="C127" s="175" t="s">
        <v>124</v>
      </c>
      <c r="D127" s="175" t="s">
        <v>117</v>
      </c>
      <c r="E127" s="176" t="s">
        <v>529</v>
      </c>
      <c r="F127" s="177" t="s">
        <v>530</v>
      </c>
      <c r="G127" s="178" t="s">
        <v>531</v>
      </c>
      <c r="H127" s="179">
        <v>18.975000000000001</v>
      </c>
      <c r="I127" s="180"/>
      <c r="J127" s="179">
        <f>ROUND(I127*H127,3)</f>
        <v>0</v>
      </c>
      <c r="K127" s="177" t="s">
        <v>521</v>
      </c>
      <c r="L127" s="33"/>
      <c r="M127" s="181" t="s">
        <v>1</v>
      </c>
      <c r="N127" s="182" t="s">
        <v>39</v>
      </c>
      <c r="O127" s="69"/>
      <c r="P127" s="183">
        <f>O127*H127</f>
        <v>0</v>
      </c>
      <c r="Q127" s="183">
        <v>0</v>
      </c>
      <c r="R127" s="183">
        <f>Q127*H127</f>
        <v>0</v>
      </c>
      <c r="S127" s="183">
        <v>0</v>
      </c>
      <c r="T127" s="184">
        <f>S127*H127</f>
        <v>0</v>
      </c>
      <c r="AR127" s="185" t="s">
        <v>124</v>
      </c>
      <c r="AT127" s="185" t="s">
        <v>117</v>
      </c>
      <c r="AU127" s="185" t="s">
        <v>82</v>
      </c>
      <c r="AY127" s="14" t="s">
        <v>114</v>
      </c>
      <c r="BE127" s="186">
        <f>IF(N127="základná",J127,0)</f>
        <v>0</v>
      </c>
      <c r="BF127" s="186">
        <f>IF(N127="znížená",J127,0)</f>
        <v>0</v>
      </c>
      <c r="BG127" s="186">
        <f>IF(N127="zákl. prenesená",J127,0)</f>
        <v>0</v>
      </c>
      <c r="BH127" s="186">
        <f>IF(N127="zníž. prenesená",J127,0)</f>
        <v>0</v>
      </c>
      <c r="BI127" s="186">
        <f>IF(N127="nulová",J127,0)</f>
        <v>0</v>
      </c>
      <c r="BJ127" s="14" t="s">
        <v>82</v>
      </c>
      <c r="BK127" s="187">
        <f>ROUND(I127*H127,3)</f>
        <v>0</v>
      </c>
      <c r="BL127" s="14" t="s">
        <v>124</v>
      </c>
      <c r="BM127" s="185" t="s">
        <v>532</v>
      </c>
    </row>
    <row r="128" s="1" customFormat="1" ht="24" customHeight="1">
      <c r="B128" s="174"/>
      <c r="C128" s="175" t="s">
        <v>131</v>
      </c>
      <c r="D128" s="175" t="s">
        <v>117</v>
      </c>
      <c r="E128" s="176" t="s">
        <v>533</v>
      </c>
      <c r="F128" s="177" t="s">
        <v>534</v>
      </c>
      <c r="G128" s="178" t="s">
        <v>520</v>
      </c>
      <c r="H128" s="179">
        <v>218</v>
      </c>
      <c r="I128" s="180"/>
      <c r="J128" s="179">
        <f>ROUND(I128*H128,3)</f>
        <v>0</v>
      </c>
      <c r="K128" s="177" t="s">
        <v>521</v>
      </c>
      <c r="L128" s="33"/>
      <c r="M128" s="181" t="s">
        <v>1</v>
      </c>
      <c r="N128" s="182" t="s">
        <v>39</v>
      </c>
      <c r="O128" s="69"/>
      <c r="P128" s="183">
        <f>O128*H128</f>
        <v>0</v>
      </c>
      <c r="Q128" s="183">
        <v>0</v>
      </c>
      <c r="R128" s="183">
        <f>Q128*H128</f>
        <v>0</v>
      </c>
      <c r="S128" s="183">
        <v>0</v>
      </c>
      <c r="T128" s="184">
        <f>S128*H128</f>
        <v>0</v>
      </c>
      <c r="AR128" s="185" t="s">
        <v>124</v>
      </c>
      <c r="AT128" s="185" t="s">
        <v>117</v>
      </c>
      <c r="AU128" s="185" t="s">
        <v>82</v>
      </c>
      <c r="AY128" s="14" t="s">
        <v>114</v>
      </c>
      <c r="BE128" s="186">
        <f>IF(N128="základná",J128,0)</f>
        <v>0</v>
      </c>
      <c r="BF128" s="186">
        <f>IF(N128="znížená",J128,0)</f>
        <v>0</v>
      </c>
      <c r="BG128" s="186">
        <f>IF(N128="zákl. prenesená",J128,0)</f>
        <v>0</v>
      </c>
      <c r="BH128" s="186">
        <f>IF(N128="zníž. prenesená",J128,0)</f>
        <v>0</v>
      </c>
      <c r="BI128" s="186">
        <f>IF(N128="nulová",J128,0)</f>
        <v>0</v>
      </c>
      <c r="BJ128" s="14" t="s">
        <v>82</v>
      </c>
      <c r="BK128" s="187">
        <f>ROUND(I128*H128,3)</f>
        <v>0</v>
      </c>
      <c r="BL128" s="14" t="s">
        <v>124</v>
      </c>
      <c r="BM128" s="185" t="s">
        <v>535</v>
      </c>
    </row>
    <row r="129" s="1" customFormat="1" ht="16.5" customHeight="1">
      <c r="B129" s="174"/>
      <c r="C129" s="188" t="s">
        <v>127</v>
      </c>
      <c r="D129" s="188" t="s">
        <v>112</v>
      </c>
      <c r="E129" s="189" t="s">
        <v>536</v>
      </c>
      <c r="F129" s="190" t="s">
        <v>537</v>
      </c>
      <c r="G129" s="191" t="s">
        <v>453</v>
      </c>
      <c r="H129" s="192">
        <v>6.7359999999999998</v>
      </c>
      <c r="I129" s="193"/>
      <c r="J129" s="192">
        <f>ROUND(I129*H129,3)</f>
        <v>0</v>
      </c>
      <c r="K129" s="190" t="s">
        <v>521</v>
      </c>
      <c r="L129" s="194"/>
      <c r="M129" s="195" t="s">
        <v>1</v>
      </c>
      <c r="N129" s="196" t="s">
        <v>39</v>
      </c>
      <c r="O129" s="69"/>
      <c r="P129" s="183">
        <f>O129*H129</f>
        <v>0</v>
      </c>
      <c r="Q129" s="183">
        <v>0.001</v>
      </c>
      <c r="R129" s="183">
        <f>Q129*H129</f>
        <v>0.0067359999999999998</v>
      </c>
      <c r="S129" s="183">
        <v>0</v>
      </c>
      <c r="T129" s="184">
        <f>S129*H129</f>
        <v>0</v>
      </c>
      <c r="AR129" s="185" t="s">
        <v>130</v>
      </c>
      <c r="AT129" s="185" t="s">
        <v>112</v>
      </c>
      <c r="AU129" s="185" t="s">
        <v>82</v>
      </c>
      <c r="AY129" s="14" t="s">
        <v>114</v>
      </c>
      <c r="BE129" s="186">
        <f>IF(N129="základná",J129,0)</f>
        <v>0</v>
      </c>
      <c r="BF129" s="186">
        <f>IF(N129="znížená",J129,0)</f>
        <v>0</v>
      </c>
      <c r="BG129" s="186">
        <f>IF(N129="zákl. prenesená",J129,0)</f>
        <v>0</v>
      </c>
      <c r="BH129" s="186">
        <f>IF(N129="zníž. prenesená",J129,0)</f>
        <v>0</v>
      </c>
      <c r="BI129" s="186">
        <f>IF(N129="nulová",J129,0)</f>
        <v>0</v>
      </c>
      <c r="BJ129" s="14" t="s">
        <v>82</v>
      </c>
      <c r="BK129" s="187">
        <f>ROUND(I129*H129,3)</f>
        <v>0</v>
      </c>
      <c r="BL129" s="14" t="s">
        <v>124</v>
      </c>
      <c r="BM129" s="185" t="s">
        <v>538</v>
      </c>
    </row>
    <row r="130" s="1" customFormat="1" ht="24" customHeight="1">
      <c r="B130" s="174"/>
      <c r="C130" s="175" t="s">
        <v>138</v>
      </c>
      <c r="D130" s="175" t="s">
        <v>117</v>
      </c>
      <c r="E130" s="176" t="s">
        <v>539</v>
      </c>
      <c r="F130" s="177" t="s">
        <v>540</v>
      </c>
      <c r="G130" s="178" t="s">
        <v>520</v>
      </c>
      <c r="H130" s="179">
        <v>218</v>
      </c>
      <c r="I130" s="180"/>
      <c r="J130" s="179">
        <f>ROUND(I130*H130,3)</f>
        <v>0</v>
      </c>
      <c r="K130" s="177" t="s">
        <v>521</v>
      </c>
      <c r="L130" s="33"/>
      <c r="M130" s="181" t="s">
        <v>1</v>
      </c>
      <c r="N130" s="182" t="s">
        <v>39</v>
      </c>
      <c r="O130" s="69"/>
      <c r="P130" s="183">
        <f>O130*H130</f>
        <v>0</v>
      </c>
      <c r="Q130" s="183">
        <v>0</v>
      </c>
      <c r="R130" s="183">
        <f>Q130*H130</f>
        <v>0</v>
      </c>
      <c r="S130" s="183">
        <v>0</v>
      </c>
      <c r="T130" s="184">
        <f>S130*H130</f>
        <v>0</v>
      </c>
      <c r="AR130" s="185" t="s">
        <v>124</v>
      </c>
      <c r="AT130" s="185" t="s">
        <v>117</v>
      </c>
      <c r="AU130" s="185" t="s">
        <v>82</v>
      </c>
      <c r="AY130" s="14" t="s">
        <v>114</v>
      </c>
      <c r="BE130" s="186">
        <f>IF(N130="základná",J130,0)</f>
        <v>0</v>
      </c>
      <c r="BF130" s="186">
        <f>IF(N130="znížená",J130,0)</f>
        <v>0</v>
      </c>
      <c r="BG130" s="186">
        <f>IF(N130="zákl. prenesená",J130,0)</f>
        <v>0</v>
      </c>
      <c r="BH130" s="186">
        <f>IF(N130="zníž. prenesená",J130,0)</f>
        <v>0</v>
      </c>
      <c r="BI130" s="186">
        <f>IF(N130="nulová",J130,0)</f>
        <v>0</v>
      </c>
      <c r="BJ130" s="14" t="s">
        <v>82</v>
      </c>
      <c r="BK130" s="187">
        <f>ROUND(I130*H130,3)</f>
        <v>0</v>
      </c>
      <c r="BL130" s="14" t="s">
        <v>124</v>
      </c>
      <c r="BM130" s="185" t="s">
        <v>541</v>
      </c>
    </row>
    <row r="131" s="1" customFormat="1" ht="24" customHeight="1">
      <c r="B131" s="174"/>
      <c r="C131" s="175" t="s">
        <v>130</v>
      </c>
      <c r="D131" s="175" t="s">
        <v>117</v>
      </c>
      <c r="E131" s="176" t="s">
        <v>542</v>
      </c>
      <c r="F131" s="177" t="s">
        <v>543</v>
      </c>
      <c r="G131" s="178" t="s">
        <v>520</v>
      </c>
      <c r="H131" s="179">
        <v>218</v>
      </c>
      <c r="I131" s="180"/>
      <c r="J131" s="179">
        <f>ROUND(I131*H131,3)</f>
        <v>0</v>
      </c>
      <c r="K131" s="177" t="s">
        <v>521</v>
      </c>
      <c r="L131" s="33"/>
      <c r="M131" s="181" t="s">
        <v>1</v>
      </c>
      <c r="N131" s="182" t="s">
        <v>39</v>
      </c>
      <c r="O131" s="69"/>
      <c r="P131" s="183">
        <f>O131*H131</f>
        <v>0</v>
      </c>
      <c r="Q131" s="183">
        <v>0</v>
      </c>
      <c r="R131" s="183">
        <f>Q131*H131</f>
        <v>0</v>
      </c>
      <c r="S131" s="183">
        <v>0</v>
      </c>
      <c r="T131" s="184">
        <f>S131*H131</f>
        <v>0</v>
      </c>
      <c r="AR131" s="185" t="s">
        <v>124</v>
      </c>
      <c r="AT131" s="185" t="s">
        <v>117</v>
      </c>
      <c r="AU131" s="185" t="s">
        <v>82</v>
      </c>
      <c r="AY131" s="14" t="s">
        <v>114</v>
      </c>
      <c r="BE131" s="186">
        <f>IF(N131="základná",J131,0)</f>
        <v>0</v>
      </c>
      <c r="BF131" s="186">
        <f>IF(N131="znížená",J131,0)</f>
        <v>0</v>
      </c>
      <c r="BG131" s="186">
        <f>IF(N131="zákl. prenesená",J131,0)</f>
        <v>0</v>
      </c>
      <c r="BH131" s="186">
        <f>IF(N131="zníž. prenesená",J131,0)</f>
        <v>0</v>
      </c>
      <c r="BI131" s="186">
        <f>IF(N131="nulová",J131,0)</f>
        <v>0</v>
      </c>
      <c r="BJ131" s="14" t="s">
        <v>82</v>
      </c>
      <c r="BK131" s="187">
        <f>ROUND(I131*H131,3)</f>
        <v>0</v>
      </c>
      <c r="BL131" s="14" t="s">
        <v>124</v>
      </c>
      <c r="BM131" s="185" t="s">
        <v>544</v>
      </c>
    </row>
    <row r="132" s="11" customFormat="1" ht="22.8" customHeight="1">
      <c r="B132" s="161"/>
      <c r="D132" s="162" t="s">
        <v>72</v>
      </c>
      <c r="E132" s="172" t="s">
        <v>131</v>
      </c>
      <c r="F132" s="172" t="s">
        <v>545</v>
      </c>
      <c r="I132" s="164"/>
      <c r="J132" s="173">
        <f>BK132</f>
        <v>0</v>
      </c>
      <c r="L132" s="161"/>
      <c r="M132" s="166"/>
      <c r="N132" s="167"/>
      <c r="O132" s="167"/>
      <c r="P132" s="168">
        <f>SUM(P133:P136)</f>
        <v>0</v>
      </c>
      <c r="Q132" s="167"/>
      <c r="R132" s="168">
        <f>SUM(R133:R136)</f>
        <v>109.63037</v>
      </c>
      <c r="S132" s="167"/>
      <c r="T132" s="169">
        <f>SUM(T133:T136)</f>
        <v>0</v>
      </c>
      <c r="AR132" s="162" t="s">
        <v>78</v>
      </c>
      <c r="AT132" s="170" t="s">
        <v>72</v>
      </c>
      <c r="AU132" s="170" t="s">
        <v>78</v>
      </c>
      <c r="AY132" s="162" t="s">
        <v>114</v>
      </c>
      <c r="BK132" s="171">
        <f>SUM(BK133:BK136)</f>
        <v>0</v>
      </c>
    </row>
    <row r="133" s="1" customFormat="1" ht="24" customHeight="1">
      <c r="B133" s="174"/>
      <c r="C133" s="175" t="s">
        <v>145</v>
      </c>
      <c r="D133" s="175" t="s">
        <v>117</v>
      </c>
      <c r="E133" s="176" t="s">
        <v>546</v>
      </c>
      <c r="F133" s="177" t="s">
        <v>547</v>
      </c>
      <c r="G133" s="178" t="s">
        <v>520</v>
      </c>
      <c r="H133" s="179">
        <v>12</v>
      </c>
      <c r="I133" s="180"/>
      <c r="J133" s="179">
        <f>ROUND(I133*H133,3)</f>
        <v>0</v>
      </c>
      <c r="K133" s="177" t="s">
        <v>548</v>
      </c>
      <c r="L133" s="33"/>
      <c r="M133" s="181" t="s">
        <v>1</v>
      </c>
      <c r="N133" s="182" t="s">
        <v>39</v>
      </c>
      <c r="O133" s="69"/>
      <c r="P133" s="183">
        <f>O133*H133</f>
        <v>0</v>
      </c>
      <c r="Q133" s="183">
        <v>0.29160000000000003</v>
      </c>
      <c r="R133" s="183">
        <f>Q133*H133</f>
        <v>3.4992000000000001</v>
      </c>
      <c r="S133" s="183">
        <v>0</v>
      </c>
      <c r="T133" s="184">
        <f>S133*H133</f>
        <v>0</v>
      </c>
      <c r="AR133" s="185" t="s">
        <v>124</v>
      </c>
      <c r="AT133" s="185" t="s">
        <v>117</v>
      </c>
      <c r="AU133" s="185" t="s">
        <v>82</v>
      </c>
      <c r="AY133" s="14" t="s">
        <v>114</v>
      </c>
      <c r="BE133" s="186">
        <f>IF(N133="základná",J133,0)</f>
        <v>0</v>
      </c>
      <c r="BF133" s="186">
        <f>IF(N133="znížená",J133,0)</f>
        <v>0</v>
      </c>
      <c r="BG133" s="186">
        <f>IF(N133="zákl. prenesená",J133,0)</f>
        <v>0</v>
      </c>
      <c r="BH133" s="186">
        <f>IF(N133="zníž. prenesená",J133,0)</f>
        <v>0</v>
      </c>
      <c r="BI133" s="186">
        <f>IF(N133="nulová",J133,0)</f>
        <v>0</v>
      </c>
      <c r="BJ133" s="14" t="s">
        <v>82</v>
      </c>
      <c r="BK133" s="187">
        <f>ROUND(I133*H133,3)</f>
        <v>0</v>
      </c>
      <c r="BL133" s="14" t="s">
        <v>124</v>
      </c>
      <c r="BM133" s="185" t="s">
        <v>549</v>
      </c>
    </row>
    <row r="134" s="1" customFormat="1" ht="24" customHeight="1">
      <c r="B134" s="174"/>
      <c r="C134" s="175" t="s">
        <v>134</v>
      </c>
      <c r="D134" s="175" t="s">
        <v>117</v>
      </c>
      <c r="E134" s="176" t="s">
        <v>550</v>
      </c>
      <c r="F134" s="177" t="s">
        <v>551</v>
      </c>
      <c r="G134" s="178" t="s">
        <v>520</v>
      </c>
      <c r="H134" s="179">
        <v>347.80000000000001</v>
      </c>
      <c r="I134" s="180"/>
      <c r="J134" s="179">
        <f>ROUND(I134*H134,3)</f>
        <v>0</v>
      </c>
      <c r="K134" s="177" t="s">
        <v>548</v>
      </c>
      <c r="L134" s="33"/>
      <c r="M134" s="181" t="s">
        <v>1</v>
      </c>
      <c r="N134" s="182" t="s">
        <v>39</v>
      </c>
      <c r="O134" s="69"/>
      <c r="P134" s="183">
        <f>O134*H134</f>
        <v>0</v>
      </c>
      <c r="Q134" s="183">
        <v>0.061850000000000002</v>
      </c>
      <c r="R134" s="183">
        <f>Q134*H134</f>
        <v>21.511430000000001</v>
      </c>
      <c r="S134" s="183">
        <v>0</v>
      </c>
      <c r="T134" s="184">
        <f>S134*H134</f>
        <v>0</v>
      </c>
      <c r="AR134" s="185" t="s">
        <v>124</v>
      </c>
      <c r="AT134" s="185" t="s">
        <v>117</v>
      </c>
      <c r="AU134" s="185" t="s">
        <v>82</v>
      </c>
      <c r="AY134" s="14" t="s">
        <v>114</v>
      </c>
      <c r="BE134" s="186">
        <f>IF(N134="základná",J134,0)</f>
        <v>0</v>
      </c>
      <c r="BF134" s="186">
        <f>IF(N134="znížená",J134,0)</f>
        <v>0</v>
      </c>
      <c r="BG134" s="186">
        <f>IF(N134="zákl. prenesená",J134,0)</f>
        <v>0</v>
      </c>
      <c r="BH134" s="186">
        <f>IF(N134="zníž. prenesená",J134,0)</f>
        <v>0</v>
      </c>
      <c r="BI134" s="186">
        <f>IF(N134="nulová",J134,0)</f>
        <v>0</v>
      </c>
      <c r="BJ134" s="14" t="s">
        <v>82</v>
      </c>
      <c r="BK134" s="187">
        <f>ROUND(I134*H134,3)</f>
        <v>0</v>
      </c>
      <c r="BL134" s="14" t="s">
        <v>124</v>
      </c>
      <c r="BM134" s="185" t="s">
        <v>552</v>
      </c>
    </row>
    <row r="135" s="1" customFormat="1" ht="24" customHeight="1">
      <c r="B135" s="174"/>
      <c r="C135" s="175" t="s">
        <v>152</v>
      </c>
      <c r="D135" s="175" t="s">
        <v>117</v>
      </c>
      <c r="E135" s="176" t="s">
        <v>553</v>
      </c>
      <c r="F135" s="177" t="s">
        <v>554</v>
      </c>
      <c r="G135" s="178" t="s">
        <v>520</v>
      </c>
      <c r="H135" s="179">
        <v>347.80000000000001</v>
      </c>
      <c r="I135" s="180"/>
      <c r="J135" s="179">
        <f>ROUND(I135*H135,3)</f>
        <v>0</v>
      </c>
      <c r="K135" s="177" t="s">
        <v>548</v>
      </c>
      <c r="L135" s="33"/>
      <c r="M135" s="181" t="s">
        <v>1</v>
      </c>
      <c r="N135" s="182" t="s">
        <v>39</v>
      </c>
      <c r="O135" s="69"/>
      <c r="P135" s="183">
        <f>O135*H135</f>
        <v>0</v>
      </c>
      <c r="Q135" s="183">
        <v>0.112</v>
      </c>
      <c r="R135" s="183">
        <f>Q135*H135</f>
        <v>38.953600000000002</v>
      </c>
      <c r="S135" s="183">
        <v>0</v>
      </c>
      <c r="T135" s="184">
        <f>S135*H135</f>
        <v>0</v>
      </c>
      <c r="AR135" s="185" t="s">
        <v>124</v>
      </c>
      <c r="AT135" s="185" t="s">
        <v>117</v>
      </c>
      <c r="AU135" s="185" t="s">
        <v>82</v>
      </c>
      <c r="AY135" s="14" t="s">
        <v>114</v>
      </c>
      <c r="BE135" s="186">
        <f>IF(N135="základná",J135,0)</f>
        <v>0</v>
      </c>
      <c r="BF135" s="186">
        <f>IF(N135="znížená",J135,0)</f>
        <v>0</v>
      </c>
      <c r="BG135" s="186">
        <f>IF(N135="zákl. prenesená",J135,0)</f>
        <v>0</v>
      </c>
      <c r="BH135" s="186">
        <f>IF(N135="zníž. prenesená",J135,0)</f>
        <v>0</v>
      </c>
      <c r="BI135" s="186">
        <f>IF(N135="nulová",J135,0)</f>
        <v>0</v>
      </c>
      <c r="BJ135" s="14" t="s">
        <v>82</v>
      </c>
      <c r="BK135" s="187">
        <f>ROUND(I135*H135,3)</f>
        <v>0</v>
      </c>
      <c r="BL135" s="14" t="s">
        <v>124</v>
      </c>
      <c r="BM135" s="185" t="s">
        <v>555</v>
      </c>
    </row>
    <row r="136" s="1" customFormat="1" ht="24" customHeight="1">
      <c r="B136" s="174"/>
      <c r="C136" s="188" t="s">
        <v>137</v>
      </c>
      <c r="D136" s="188" t="s">
        <v>112</v>
      </c>
      <c r="E136" s="189" t="s">
        <v>556</v>
      </c>
      <c r="F136" s="190" t="s">
        <v>557</v>
      </c>
      <c r="G136" s="191" t="s">
        <v>520</v>
      </c>
      <c r="H136" s="192">
        <v>351.27800000000002</v>
      </c>
      <c r="I136" s="193"/>
      <c r="J136" s="192">
        <f>ROUND(I136*H136,3)</f>
        <v>0</v>
      </c>
      <c r="K136" s="190" t="s">
        <v>521</v>
      </c>
      <c r="L136" s="194"/>
      <c r="M136" s="195" t="s">
        <v>1</v>
      </c>
      <c r="N136" s="196" t="s">
        <v>39</v>
      </c>
      <c r="O136" s="69"/>
      <c r="P136" s="183">
        <f>O136*H136</f>
        <v>0</v>
      </c>
      <c r="Q136" s="183">
        <v>0.13</v>
      </c>
      <c r="R136" s="183">
        <f>Q136*H136</f>
        <v>45.666140000000006</v>
      </c>
      <c r="S136" s="183">
        <v>0</v>
      </c>
      <c r="T136" s="184">
        <f>S136*H136</f>
        <v>0</v>
      </c>
      <c r="AR136" s="185" t="s">
        <v>130</v>
      </c>
      <c r="AT136" s="185" t="s">
        <v>112</v>
      </c>
      <c r="AU136" s="185" t="s">
        <v>82</v>
      </c>
      <c r="AY136" s="14" t="s">
        <v>114</v>
      </c>
      <c r="BE136" s="186">
        <f>IF(N136="základná",J136,0)</f>
        <v>0</v>
      </c>
      <c r="BF136" s="186">
        <f>IF(N136="znížená",J136,0)</f>
        <v>0</v>
      </c>
      <c r="BG136" s="186">
        <f>IF(N136="zákl. prenesená",J136,0)</f>
        <v>0</v>
      </c>
      <c r="BH136" s="186">
        <f>IF(N136="zníž. prenesená",J136,0)</f>
        <v>0</v>
      </c>
      <c r="BI136" s="186">
        <f>IF(N136="nulová",J136,0)</f>
        <v>0</v>
      </c>
      <c r="BJ136" s="14" t="s">
        <v>82</v>
      </c>
      <c r="BK136" s="187">
        <f>ROUND(I136*H136,3)</f>
        <v>0</v>
      </c>
      <c r="BL136" s="14" t="s">
        <v>124</v>
      </c>
      <c r="BM136" s="185" t="s">
        <v>558</v>
      </c>
    </row>
    <row r="137" s="11" customFormat="1" ht="22.8" customHeight="1">
      <c r="B137" s="161"/>
      <c r="D137" s="162" t="s">
        <v>72</v>
      </c>
      <c r="E137" s="172" t="s">
        <v>145</v>
      </c>
      <c r="F137" s="172" t="s">
        <v>559</v>
      </c>
      <c r="I137" s="164"/>
      <c r="J137" s="173">
        <f>BK137</f>
        <v>0</v>
      </c>
      <c r="L137" s="161"/>
      <c r="M137" s="166"/>
      <c r="N137" s="167"/>
      <c r="O137" s="167"/>
      <c r="P137" s="168">
        <f>SUM(P138:P146)</f>
        <v>0</v>
      </c>
      <c r="Q137" s="167"/>
      <c r="R137" s="168">
        <f>SUM(R138:R146)</f>
        <v>30.075980000000001</v>
      </c>
      <c r="S137" s="167"/>
      <c r="T137" s="169">
        <f>SUM(T138:T146)</f>
        <v>0</v>
      </c>
      <c r="AR137" s="162" t="s">
        <v>78</v>
      </c>
      <c r="AT137" s="170" t="s">
        <v>72</v>
      </c>
      <c r="AU137" s="170" t="s">
        <v>78</v>
      </c>
      <c r="AY137" s="162" t="s">
        <v>114</v>
      </c>
      <c r="BK137" s="171">
        <f>SUM(BK138:BK146)</f>
        <v>0</v>
      </c>
    </row>
    <row r="138" s="1" customFormat="1" ht="36" customHeight="1">
      <c r="B138" s="174"/>
      <c r="C138" s="175" t="s">
        <v>159</v>
      </c>
      <c r="D138" s="175" t="s">
        <v>117</v>
      </c>
      <c r="E138" s="176" t="s">
        <v>560</v>
      </c>
      <c r="F138" s="177" t="s">
        <v>561</v>
      </c>
      <c r="G138" s="178" t="s">
        <v>169</v>
      </c>
      <c r="H138" s="179">
        <v>218</v>
      </c>
      <c r="I138" s="180"/>
      <c r="J138" s="179">
        <f>ROUND(I138*H138,3)</f>
        <v>0</v>
      </c>
      <c r="K138" s="177" t="s">
        <v>548</v>
      </c>
      <c r="L138" s="33"/>
      <c r="M138" s="181" t="s">
        <v>1</v>
      </c>
      <c r="N138" s="182" t="s">
        <v>39</v>
      </c>
      <c r="O138" s="69"/>
      <c r="P138" s="183">
        <f>O138*H138</f>
        <v>0</v>
      </c>
      <c r="Q138" s="183">
        <v>0.098530000000000006</v>
      </c>
      <c r="R138" s="183">
        <f>Q138*H138</f>
        <v>21.47954</v>
      </c>
      <c r="S138" s="183">
        <v>0</v>
      </c>
      <c r="T138" s="184">
        <f>S138*H138</f>
        <v>0</v>
      </c>
      <c r="AR138" s="185" t="s">
        <v>124</v>
      </c>
      <c r="AT138" s="185" t="s">
        <v>117</v>
      </c>
      <c r="AU138" s="185" t="s">
        <v>82</v>
      </c>
      <c r="AY138" s="14" t="s">
        <v>114</v>
      </c>
      <c r="BE138" s="186">
        <f>IF(N138="základná",J138,0)</f>
        <v>0</v>
      </c>
      <c r="BF138" s="186">
        <f>IF(N138="znížená",J138,0)</f>
        <v>0</v>
      </c>
      <c r="BG138" s="186">
        <f>IF(N138="zákl. prenesená",J138,0)</f>
        <v>0</v>
      </c>
      <c r="BH138" s="186">
        <f>IF(N138="zníž. prenesená",J138,0)</f>
        <v>0</v>
      </c>
      <c r="BI138" s="186">
        <f>IF(N138="nulová",J138,0)</f>
        <v>0</v>
      </c>
      <c r="BJ138" s="14" t="s">
        <v>82</v>
      </c>
      <c r="BK138" s="187">
        <f>ROUND(I138*H138,3)</f>
        <v>0</v>
      </c>
      <c r="BL138" s="14" t="s">
        <v>124</v>
      </c>
      <c r="BM138" s="185" t="s">
        <v>562</v>
      </c>
    </row>
    <row r="139" s="1" customFormat="1" ht="16.5" customHeight="1">
      <c r="B139" s="174"/>
      <c r="C139" s="188" t="s">
        <v>141</v>
      </c>
      <c r="D139" s="188" t="s">
        <v>112</v>
      </c>
      <c r="E139" s="189" t="s">
        <v>563</v>
      </c>
      <c r="F139" s="190" t="s">
        <v>564</v>
      </c>
      <c r="G139" s="191" t="s">
        <v>120</v>
      </c>
      <c r="H139" s="192">
        <v>220.18000000000001</v>
      </c>
      <c r="I139" s="193"/>
      <c r="J139" s="192">
        <f>ROUND(I139*H139,3)</f>
        <v>0</v>
      </c>
      <c r="K139" s="190" t="s">
        <v>548</v>
      </c>
      <c r="L139" s="194"/>
      <c r="M139" s="195" t="s">
        <v>1</v>
      </c>
      <c r="N139" s="196" t="s">
        <v>39</v>
      </c>
      <c r="O139" s="69"/>
      <c r="P139" s="183">
        <f>O139*H139</f>
        <v>0</v>
      </c>
      <c r="Q139" s="183">
        <v>0.023</v>
      </c>
      <c r="R139" s="183">
        <f>Q139*H139</f>
        <v>5.0641400000000001</v>
      </c>
      <c r="S139" s="183">
        <v>0</v>
      </c>
      <c r="T139" s="184">
        <f>S139*H139</f>
        <v>0</v>
      </c>
      <c r="AR139" s="185" t="s">
        <v>130</v>
      </c>
      <c r="AT139" s="185" t="s">
        <v>112</v>
      </c>
      <c r="AU139" s="185" t="s">
        <v>82</v>
      </c>
      <c r="AY139" s="14" t="s">
        <v>114</v>
      </c>
      <c r="BE139" s="186">
        <f>IF(N139="základná",J139,0)</f>
        <v>0</v>
      </c>
      <c r="BF139" s="186">
        <f>IF(N139="znížená",J139,0)</f>
        <v>0</v>
      </c>
      <c r="BG139" s="186">
        <f>IF(N139="zákl. prenesená",J139,0)</f>
        <v>0</v>
      </c>
      <c r="BH139" s="186">
        <f>IF(N139="zníž. prenesená",J139,0)</f>
        <v>0</v>
      </c>
      <c r="BI139" s="186">
        <f>IF(N139="nulová",J139,0)</f>
        <v>0</v>
      </c>
      <c r="BJ139" s="14" t="s">
        <v>82</v>
      </c>
      <c r="BK139" s="187">
        <f>ROUND(I139*H139,3)</f>
        <v>0</v>
      </c>
      <c r="BL139" s="14" t="s">
        <v>124</v>
      </c>
      <c r="BM139" s="185" t="s">
        <v>565</v>
      </c>
    </row>
    <row r="140" s="1" customFormat="1" ht="24" customHeight="1">
      <c r="B140" s="174"/>
      <c r="C140" s="175" t="s">
        <v>166</v>
      </c>
      <c r="D140" s="175" t="s">
        <v>117</v>
      </c>
      <c r="E140" s="176" t="s">
        <v>566</v>
      </c>
      <c r="F140" s="177" t="s">
        <v>567</v>
      </c>
      <c r="G140" s="178" t="s">
        <v>169</v>
      </c>
      <c r="H140" s="179">
        <v>20</v>
      </c>
      <c r="I140" s="180"/>
      <c r="J140" s="179">
        <f>ROUND(I140*H140,3)</f>
        <v>0</v>
      </c>
      <c r="K140" s="177" t="s">
        <v>548</v>
      </c>
      <c r="L140" s="33"/>
      <c r="M140" s="181" t="s">
        <v>1</v>
      </c>
      <c r="N140" s="182" t="s">
        <v>39</v>
      </c>
      <c r="O140" s="69"/>
      <c r="P140" s="183">
        <f>O140*H140</f>
        <v>0</v>
      </c>
      <c r="Q140" s="183">
        <v>0.12662000000000001</v>
      </c>
      <c r="R140" s="183">
        <f>Q140*H140</f>
        <v>2.5324</v>
      </c>
      <c r="S140" s="183">
        <v>0</v>
      </c>
      <c r="T140" s="184">
        <f>S140*H140</f>
        <v>0</v>
      </c>
      <c r="AR140" s="185" t="s">
        <v>124</v>
      </c>
      <c r="AT140" s="185" t="s">
        <v>117</v>
      </c>
      <c r="AU140" s="185" t="s">
        <v>82</v>
      </c>
      <c r="AY140" s="14" t="s">
        <v>114</v>
      </c>
      <c r="BE140" s="186">
        <f>IF(N140="základná",J140,0)</f>
        <v>0</v>
      </c>
      <c r="BF140" s="186">
        <f>IF(N140="znížená",J140,0)</f>
        <v>0</v>
      </c>
      <c r="BG140" s="186">
        <f>IF(N140="zákl. prenesená",J140,0)</f>
        <v>0</v>
      </c>
      <c r="BH140" s="186">
        <f>IF(N140="zníž. prenesená",J140,0)</f>
        <v>0</v>
      </c>
      <c r="BI140" s="186">
        <f>IF(N140="nulová",J140,0)</f>
        <v>0</v>
      </c>
      <c r="BJ140" s="14" t="s">
        <v>82</v>
      </c>
      <c r="BK140" s="187">
        <f>ROUND(I140*H140,3)</f>
        <v>0</v>
      </c>
      <c r="BL140" s="14" t="s">
        <v>124</v>
      </c>
      <c r="BM140" s="185" t="s">
        <v>568</v>
      </c>
    </row>
    <row r="141" s="1" customFormat="1" ht="16.5" customHeight="1">
      <c r="B141" s="174"/>
      <c r="C141" s="188" t="s">
        <v>144</v>
      </c>
      <c r="D141" s="188" t="s">
        <v>112</v>
      </c>
      <c r="E141" s="189" t="s">
        <v>569</v>
      </c>
      <c r="F141" s="190" t="s">
        <v>570</v>
      </c>
      <c r="G141" s="191" t="s">
        <v>120</v>
      </c>
      <c r="H141" s="192">
        <v>20.199999999999999</v>
      </c>
      <c r="I141" s="193"/>
      <c r="J141" s="192">
        <f>ROUND(I141*H141,3)</f>
        <v>0</v>
      </c>
      <c r="K141" s="190" t="s">
        <v>548</v>
      </c>
      <c r="L141" s="194"/>
      <c r="M141" s="195" t="s">
        <v>1</v>
      </c>
      <c r="N141" s="196" t="s">
        <v>39</v>
      </c>
      <c r="O141" s="69"/>
      <c r="P141" s="183">
        <f>O141*H141</f>
        <v>0</v>
      </c>
      <c r="Q141" s="183">
        <v>0.049500000000000002</v>
      </c>
      <c r="R141" s="183">
        <f>Q141*H141</f>
        <v>0.99990000000000001</v>
      </c>
      <c r="S141" s="183">
        <v>0</v>
      </c>
      <c r="T141" s="184">
        <f>S141*H141</f>
        <v>0</v>
      </c>
      <c r="AR141" s="185" t="s">
        <v>130</v>
      </c>
      <c r="AT141" s="185" t="s">
        <v>112</v>
      </c>
      <c r="AU141" s="185" t="s">
        <v>82</v>
      </c>
      <c r="AY141" s="14" t="s">
        <v>114</v>
      </c>
      <c r="BE141" s="186">
        <f>IF(N141="základná",J141,0)</f>
        <v>0</v>
      </c>
      <c r="BF141" s="186">
        <f>IF(N141="znížená",J141,0)</f>
        <v>0</v>
      </c>
      <c r="BG141" s="186">
        <f>IF(N141="zákl. prenesená",J141,0)</f>
        <v>0</v>
      </c>
      <c r="BH141" s="186">
        <f>IF(N141="zníž. prenesená",J141,0)</f>
        <v>0</v>
      </c>
      <c r="BI141" s="186">
        <f>IF(N141="nulová",J141,0)</f>
        <v>0</v>
      </c>
      <c r="BJ141" s="14" t="s">
        <v>82</v>
      </c>
      <c r="BK141" s="187">
        <f>ROUND(I141*H141,3)</f>
        <v>0</v>
      </c>
      <c r="BL141" s="14" t="s">
        <v>124</v>
      </c>
      <c r="BM141" s="185" t="s">
        <v>571</v>
      </c>
    </row>
    <row r="142" s="1" customFormat="1" ht="36" customHeight="1">
      <c r="B142" s="174"/>
      <c r="C142" s="175" t="s">
        <v>174</v>
      </c>
      <c r="D142" s="175" t="s">
        <v>117</v>
      </c>
      <c r="E142" s="176" t="s">
        <v>572</v>
      </c>
      <c r="F142" s="177" t="s">
        <v>573</v>
      </c>
      <c r="G142" s="178" t="s">
        <v>328</v>
      </c>
      <c r="H142" s="179">
        <v>79.430000000000007</v>
      </c>
      <c r="I142" s="180"/>
      <c r="J142" s="179">
        <f>ROUND(I142*H142,3)</f>
        <v>0</v>
      </c>
      <c r="K142" s="177" t="s">
        <v>521</v>
      </c>
      <c r="L142" s="33"/>
      <c r="M142" s="181" t="s">
        <v>1</v>
      </c>
      <c r="N142" s="182" t="s">
        <v>39</v>
      </c>
      <c r="O142" s="69"/>
      <c r="P142" s="183">
        <f>O142*H142</f>
        <v>0</v>
      </c>
      <c r="Q142" s="183">
        <v>0</v>
      </c>
      <c r="R142" s="183">
        <f>Q142*H142</f>
        <v>0</v>
      </c>
      <c r="S142" s="183">
        <v>0</v>
      </c>
      <c r="T142" s="184">
        <f>S142*H142</f>
        <v>0</v>
      </c>
      <c r="AR142" s="185" t="s">
        <v>124</v>
      </c>
      <c r="AT142" s="185" t="s">
        <v>117</v>
      </c>
      <c r="AU142" s="185" t="s">
        <v>82</v>
      </c>
      <c r="AY142" s="14" t="s">
        <v>114</v>
      </c>
      <c r="BE142" s="186">
        <f>IF(N142="základná",J142,0)</f>
        <v>0</v>
      </c>
      <c r="BF142" s="186">
        <f>IF(N142="znížená",J142,0)</f>
        <v>0</v>
      </c>
      <c r="BG142" s="186">
        <f>IF(N142="zákl. prenesená",J142,0)</f>
        <v>0</v>
      </c>
      <c r="BH142" s="186">
        <f>IF(N142="zníž. prenesená",J142,0)</f>
        <v>0</v>
      </c>
      <c r="BI142" s="186">
        <f>IF(N142="nulová",J142,0)</f>
        <v>0</v>
      </c>
      <c r="BJ142" s="14" t="s">
        <v>82</v>
      </c>
      <c r="BK142" s="187">
        <f>ROUND(I142*H142,3)</f>
        <v>0</v>
      </c>
      <c r="BL142" s="14" t="s">
        <v>124</v>
      </c>
      <c r="BM142" s="185" t="s">
        <v>574</v>
      </c>
    </row>
    <row r="143" s="1" customFormat="1" ht="36" customHeight="1">
      <c r="B143" s="174"/>
      <c r="C143" s="175" t="s">
        <v>148</v>
      </c>
      <c r="D143" s="175" t="s">
        <v>117</v>
      </c>
      <c r="E143" s="176" t="s">
        <v>575</v>
      </c>
      <c r="F143" s="177" t="s">
        <v>576</v>
      </c>
      <c r="G143" s="178" t="s">
        <v>328</v>
      </c>
      <c r="H143" s="179">
        <v>20.5</v>
      </c>
      <c r="I143" s="180"/>
      <c r="J143" s="179">
        <f>ROUND(I143*H143,3)</f>
        <v>0</v>
      </c>
      <c r="K143" s="177" t="s">
        <v>521</v>
      </c>
      <c r="L143" s="33"/>
      <c r="M143" s="181" t="s">
        <v>1</v>
      </c>
      <c r="N143" s="182" t="s">
        <v>39</v>
      </c>
      <c r="O143" s="69"/>
      <c r="P143" s="183">
        <f>O143*H143</f>
        <v>0</v>
      </c>
      <c r="Q143" s="183">
        <v>0</v>
      </c>
      <c r="R143" s="183">
        <f>Q143*H143</f>
        <v>0</v>
      </c>
      <c r="S143" s="183">
        <v>0</v>
      </c>
      <c r="T143" s="184">
        <f>S143*H143</f>
        <v>0</v>
      </c>
      <c r="AR143" s="185" t="s">
        <v>124</v>
      </c>
      <c r="AT143" s="185" t="s">
        <v>117</v>
      </c>
      <c r="AU143" s="185" t="s">
        <v>82</v>
      </c>
      <c r="AY143" s="14" t="s">
        <v>114</v>
      </c>
      <c r="BE143" s="186">
        <f>IF(N143="základná",J143,0)</f>
        <v>0</v>
      </c>
      <c r="BF143" s="186">
        <f>IF(N143="znížená",J143,0)</f>
        <v>0</v>
      </c>
      <c r="BG143" s="186">
        <f>IF(N143="zákl. prenesená",J143,0)</f>
        <v>0</v>
      </c>
      <c r="BH143" s="186">
        <f>IF(N143="zníž. prenesená",J143,0)</f>
        <v>0</v>
      </c>
      <c r="BI143" s="186">
        <f>IF(N143="nulová",J143,0)</f>
        <v>0</v>
      </c>
      <c r="BJ143" s="14" t="s">
        <v>82</v>
      </c>
      <c r="BK143" s="187">
        <f>ROUND(I143*H143,3)</f>
        <v>0</v>
      </c>
      <c r="BL143" s="14" t="s">
        <v>124</v>
      </c>
      <c r="BM143" s="185" t="s">
        <v>577</v>
      </c>
    </row>
    <row r="144" s="1" customFormat="1" ht="24" customHeight="1">
      <c r="B144" s="174"/>
      <c r="C144" s="175" t="s">
        <v>181</v>
      </c>
      <c r="D144" s="175" t="s">
        <v>117</v>
      </c>
      <c r="E144" s="176" t="s">
        <v>578</v>
      </c>
      <c r="F144" s="177" t="s">
        <v>579</v>
      </c>
      <c r="G144" s="178" t="s">
        <v>328</v>
      </c>
      <c r="H144" s="179">
        <v>20.5</v>
      </c>
      <c r="I144" s="180"/>
      <c r="J144" s="179">
        <f>ROUND(I144*H144,3)</f>
        <v>0</v>
      </c>
      <c r="K144" s="177" t="s">
        <v>521</v>
      </c>
      <c r="L144" s="33"/>
      <c r="M144" s="181" t="s">
        <v>1</v>
      </c>
      <c r="N144" s="182" t="s">
        <v>39</v>
      </c>
      <c r="O144" s="69"/>
      <c r="P144" s="183">
        <f>O144*H144</f>
        <v>0</v>
      </c>
      <c r="Q144" s="183">
        <v>0</v>
      </c>
      <c r="R144" s="183">
        <f>Q144*H144</f>
        <v>0</v>
      </c>
      <c r="S144" s="183">
        <v>0</v>
      </c>
      <c r="T144" s="184">
        <f>S144*H144</f>
        <v>0</v>
      </c>
      <c r="AR144" s="185" t="s">
        <v>124</v>
      </c>
      <c r="AT144" s="185" t="s">
        <v>117</v>
      </c>
      <c r="AU144" s="185" t="s">
        <v>82</v>
      </c>
      <c r="AY144" s="14" t="s">
        <v>114</v>
      </c>
      <c r="BE144" s="186">
        <f>IF(N144="základná",J144,0)</f>
        <v>0</v>
      </c>
      <c r="BF144" s="186">
        <f>IF(N144="znížená",J144,0)</f>
        <v>0</v>
      </c>
      <c r="BG144" s="186">
        <f>IF(N144="zákl. prenesená",J144,0)</f>
        <v>0</v>
      </c>
      <c r="BH144" s="186">
        <f>IF(N144="zníž. prenesená",J144,0)</f>
        <v>0</v>
      </c>
      <c r="BI144" s="186">
        <f>IF(N144="nulová",J144,0)</f>
        <v>0</v>
      </c>
      <c r="BJ144" s="14" t="s">
        <v>82</v>
      </c>
      <c r="BK144" s="187">
        <f>ROUND(I144*H144,3)</f>
        <v>0</v>
      </c>
      <c r="BL144" s="14" t="s">
        <v>124</v>
      </c>
      <c r="BM144" s="185" t="s">
        <v>580</v>
      </c>
    </row>
    <row r="145" s="1" customFormat="1" ht="24" customHeight="1">
      <c r="B145" s="174"/>
      <c r="C145" s="175" t="s">
        <v>7</v>
      </c>
      <c r="D145" s="175" t="s">
        <v>117</v>
      </c>
      <c r="E145" s="176" t="s">
        <v>581</v>
      </c>
      <c r="F145" s="177" t="s">
        <v>582</v>
      </c>
      <c r="G145" s="178" t="s">
        <v>328</v>
      </c>
      <c r="H145" s="179">
        <v>55.274000000000001</v>
      </c>
      <c r="I145" s="180"/>
      <c r="J145" s="179">
        <f>ROUND(I145*H145,3)</f>
        <v>0</v>
      </c>
      <c r="K145" s="177" t="s">
        <v>521</v>
      </c>
      <c r="L145" s="33"/>
      <c r="M145" s="181" t="s">
        <v>1</v>
      </c>
      <c r="N145" s="182" t="s">
        <v>39</v>
      </c>
      <c r="O145" s="69"/>
      <c r="P145" s="183">
        <f>O145*H145</f>
        <v>0</v>
      </c>
      <c r="Q145" s="183">
        <v>0</v>
      </c>
      <c r="R145" s="183">
        <f>Q145*H145</f>
        <v>0</v>
      </c>
      <c r="S145" s="183">
        <v>0</v>
      </c>
      <c r="T145" s="184">
        <f>S145*H145</f>
        <v>0</v>
      </c>
      <c r="AR145" s="185" t="s">
        <v>124</v>
      </c>
      <c r="AT145" s="185" t="s">
        <v>117</v>
      </c>
      <c r="AU145" s="185" t="s">
        <v>82</v>
      </c>
      <c r="AY145" s="14" t="s">
        <v>114</v>
      </c>
      <c r="BE145" s="186">
        <f>IF(N145="základná",J145,0)</f>
        <v>0</v>
      </c>
      <c r="BF145" s="186">
        <f>IF(N145="znížená",J145,0)</f>
        <v>0</v>
      </c>
      <c r="BG145" s="186">
        <f>IF(N145="zákl. prenesená",J145,0)</f>
        <v>0</v>
      </c>
      <c r="BH145" s="186">
        <f>IF(N145="zníž. prenesená",J145,0)</f>
        <v>0</v>
      </c>
      <c r="BI145" s="186">
        <f>IF(N145="nulová",J145,0)</f>
        <v>0</v>
      </c>
      <c r="BJ145" s="14" t="s">
        <v>82</v>
      </c>
      <c r="BK145" s="187">
        <f>ROUND(I145*H145,3)</f>
        <v>0</v>
      </c>
      <c r="BL145" s="14" t="s">
        <v>124</v>
      </c>
      <c r="BM145" s="185" t="s">
        <v>583</v>
      </c>
    </row>
    <row r="146" s="1" customFormat="1" ht="24" customHeight="1">
      <c r="B146" s="174"/>
      <c r="C146" s="175" t="s">
        <v>188</v>
      </c>
      <c r="D146" s="175" t="s">
        <v>117</v>
      </c>
      <c r="E146" s="176" t="s">
        <v>584</v>
      </c>
      <c r="F146" s="177" t="s">
        <v>585</v>
      </c>
      <c r="G146" s="178" t="s">
        <v>328</v>
      </c>
      <c r="H146" s="179">
        <v>20.5</v>
      </c>
      <c r="I146" s="180"/>
      <c r="J146" s="179">
        <f>ROUND(I146*H146,3)</f>
        <v>0</v>
      </c>
      <c r="K146" s="177" t="s">
        <v>521</v>
      </c>
      <c r="L146" s="33"/>
      <c r="M146" s="181" t="s">
        <v>1</v>
      </c>
      <c r="N146" s="182" t="s">
        <v>39</v>
      </c>
      <c r="O146" s="69"/>
      <c r="P146" s="183">
        <f>O146*H146</f>
        <v>0</v>
      </c>
      <c r="Q146" s="183">
        <v>0</v>
      </c>
      <c r="R146" s="183">
        <f>Q146*H146</f>
        <v>0</v>
      </c>
      <c r="S146" s="183">
        <v>0</v>
      </c>
      <c r="T146" s="184">
        <f>S146*H146</f>
        <v>0</v>
      </c>
      <c r="AR146" s="185" t="s">
        <v>124</v>
      </c>
      <c r="AT146" s="185" t="s">
        <v>117</v>
      </c>
      <c r="AU146" s="185" t="s">
        <v>82</v>
      </c>
      <c r="AY146" s="14" t="s">
        <v>114</v>
      </c>
      <c r="BE146" s="186">
        <f>IF(N146="základná",J146,0)</f>
        <v>0</v>
      </c>
      <c r="BF146" s="186">
        <f>IF(N146="znížená",J146,0)</f>
        <v>0</v>
      </c>
      <c r="BG146" s="186">
        <f>IF(N146="zákl. prenesená",J146,0)</f>
        <v>0</v>
      </c>
      <c r="BH146" s="186">
        <f>IF(N146="zníž. prenesená",J146,0)</f>
        <v>0</v>
      </c>
      <c r="BI146" s="186">
        <f>IF(N146="nulová",J146,0)</f>
        <v>0</v>
      </c>
      <c r="BJ146" s="14" t="s">
        <v>82</v>
      </c>
      <c r="BK146" s="187">
        <f>ROUND(I146*H146,3)</f>
        <v>0</v>
      </c>
      <c r="BL146" s="14" t="s">
        <v>124</v>
      </c>
      <c r="BM146" s="185" t="s">
        <v>586</v>
      </c>
    </row>
    <row r="147" s="11" customFormat="1" ht="22.8" customHeight="1">
      <c r="B147" s="161"/>
      <c r="D147" s="162" t="s">
        <v>72</v>
      </c>
      <c r="E147" s="172" t="s">
        <v>587</v>
      </c>
      <c r="F147" s="172" t="s">
        <v>588</v>
      </c>
      <c r="I147" s="164"/>
      <c r="J147" s="173">
        <f>BK147</f>
        <v>0</v>
      </c>
      <c r="L147" s="161"/>
      <c r="M147" s="166"/>
      <c r="N147" s="167"/>
      <c r="O147" s="167"/>
      <c r="P147" s="168">
        <f>P148</f>
        <v>0</v>
      </c>
      <c r="Q147" s="167"/>
      <c r="R147" s="168">
        <f>R148</f>
        <v>0</v>
      </c>
      <c r="S147" s="167"/>
      <c r="T147" s="169">
        <f>T148</f>
        <v>0</v>
      </c>
      <c r="AR147" s="162" t="s">
        <v>78</v>
      </c>
      <c r="AT147" s="170" t="s">
        <v>72</v>
      </c>
      <c r="AU147" s="170" t="s">
        <v>78</v>
      </c>
      <c r="AY147" s="162" t="s">
        <v>114</v>
      </c>
      <c r="BK147" s="171">
        <f>BK148</f>
        <v>0</v>
      </c>
    </row>
    <row r="148" s="1" customFormat="1" ht="24" customHeight="1">
      <c r="B148" s="174"/>
      <c r="C148" s="175" t="s">
        <v>162</v>
      </c>
      <c r="D148" s="175" t="s">
        <v>117</v>
      </c>
      <c r="E148" s="176" t="s">
        <v>589</v>
      </c>
      <c r="F148" s="177" t="s">
        <v>590</v>
      </c>
      <c r="G148" s="178" t="s">
        <v>328</v>
      </c>
      <c r="H148" s="179">
        <v>139.71299999999999</v>
      </c>
      <c r="I148" s="180"/>
      <c r="J148" s="179">
        <f>ROUND(I148*H148,3)</f>
        <v>0</v>
      </c>
      <c r="K148" s="177" t="s">
        <v>548</v>
      </c>
      <c r="L148" s="33"/>
      <c r="M148" s="197" t="s">
        <v>1</v>
      </c>
      <c r="N148" s="198" t="s">
        <v>39</v>
      </c>
      <c r="O148" s="199"/>
      <c r="P148" s="200">
        <f>O148*H148</f>
        <v>0</v>
      </c>
      <c r="Q148" s="200">
        <v>0</v>
      </c>
      <c r="R148" s="200">
        <f>Q148*H148</f>
        <v>0</v>
      </c>
      <c r="S148" s="200">
        <v>0</v>
      </c>
      <c r="T148" s="201">
        <f>S148*H148</f>
        <v>0</v>
      </c>
      <c r="AR148" s="185" t="s">
        <v>124</v>
      </c>
      <c r="AT148" s="185" t="s">
        <v>117</v>
      </c>
      <c r="AU148" s="185" t="s">
        <v>82</v>
      </c>
      <c r="AY148" s="14" t="s">
        <v>114</v>
      </c>
      <c r="BE148" s="186">
        <f>IF(N148="základná",J148,0)</f>
        <v>0</v>
      </c>
      <c r="BF148" s="186">
        <f>IF(N148="znížená",J148,0)</f>
        <v>0</v>
      </c>
      <c r="BG148" s="186">
        <f>IF(N148="zákl. prenesená",J148,0)</f>
        <v>0</v>
      </c>
      <c r="BH148" s="186">
        <f>IF(N148="zníž. prenesená",J148,0)</f>
        <v>0</v>
      </c>
      <c r="BI148" s="186">
        <f>IF(N148="nulová",J148,0)</f>
        <v>0</v>
      </c>
      <c r="BJ148" s="14" t="s">
        <v>82</v>
      </c>
      <c r="BK148" s="187">
        <f>ROUND(I148*H148,3)</f>
        <v>0</v>
      </c>
      <c r="BL148" s="14" t="s">
        <v>124</v>
      </c>
      <c r="BM148" s="185" t="s">
        <v>591</v>
      </c>
    </row>
    <row r="149" s="1" customFormat="1" ht="6.96" customHeight="1">
      <c r="B149" s="52"/>
      <c r="C149" s="53"/>
      <c r="D149" s="53"/>
      <c r="E149" s="53"/>
      <c r="F149" s="53"/>
      <c r="G149" s="53"/>
      <c r="H149" s="53"/>
      <c r="I149" s="135"/>
      <c r="J149" s="53"/>
      <c r="K149" s="53"/>
      <c r="L149" s="33"/>
    </row>
  </sheetData>
  <autoFilter ref="C120:K148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2019-06-17T11:02:00Z</dcterms:created>
  <dcterms:modified xsi:type="dcterms:W3CDTF">2019-06-17T11:02:06Z</dcterms:modified>
</cp:coreProperties>
</file>