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43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'2019-043 - Rekonštrukcia ...'!$C$118:$K$155</definedName>
    <definedName name="_xlnm.Print_Area" localSheetId="1">'2019-043 - Rekonštrukcia ...'!$C$4:$J$76,'2019-043 - Rekonštrukcia ...'!$C$82:$J$102,'2019-043 - Rekonštrukcia ...'!$C$108:$K$155</definedName>
    <definedName name="_xlnm.Print_Titles" localSheetId="1">'2019-043 -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55"/>
  <c r="BH155"/>
  <c r="BG155"/>
  <c r="BE155"/>
  <c r="T155"/>
  <c r="R155"/>
  <c r="P155"/>
  <c r="BK155"/>
  <c r="J155"/>
  <c r="BF155"/>
  <c r="BI154"/>
  <c r="BH154"/>
  <c r="BG154"/>
  <c r="BE154"/>
  <c r="T154"/>
  <c r="T153"/>
  <c r="R154"/>
  <c r="R153"/>
  <c r="P154"/>
  <c r="P153"/>
  <c r="BK154"/>
  <c r="BK153"/>
  <c r="J153"/>
  <c r="J154"/>
  <c r="BF154"/>
  <c r="J101"/>
  <c r="BI152"/>
  <c r="BH152"/>
  <c r="BG152"/>
  <c r="BE152"/>
  <c r="T152"/>
  <c r="T151"/>
  <c r="R152"/>
  <c r="R151"/>
  <c r="P152"/>
  <c r="P151"/>
  <c r="BK152"/>
  <c r="BK151"/>
  <c r="J151"/>
  <c r="J152"/>
  <c r="BF152"/>
  <c r="J100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T130"/>
  <c r="R131"/>
  <c r="R130"/>
  <c r="P131"/>
  <c r="P130"/>
  <c r="BK131"/>
  <c r="BK130"/>
  <c r="J130"/>
  <c r="J131"/>
  <c r="BF131"/>
  <c r="J98"/>
  <c r="BI129"/>
  <c r="BH129"/>
  <c r="BG129"/>
  <c r="BE129"/>
  <c r="T129"/>
  <c r="T128"/>
  <c r="R129"/>
  <c r="R128"/>
  <c r="P129"/>
  <c r="P128"/>
  <c r="BK129"/>
  <c r="BK128"/>
  <c r="J128"/>
  <c r="J129"/>
  <c r="BF129"/>
  <c r="J97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<sst xmlns="http://schemas.openxmlformats.org/spreadsheetml/2006/main">
  <si>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</si>
  <si>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</si>
  <si>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</si>
  <si>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</si>
  <si>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{2461c421-0143-465f-91ed-b6aeb9edec4a}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</si>
  <si>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</si>
  <si>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</si>
  <si>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</si>
  <si>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</si>
  <si>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</si>
  <si>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</si>
  <si>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</si>
  <si>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2019-043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</si>
  <si>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</si>
  <si>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</si>
  <si>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spojovacieho chodníka Októbrová - Lomonosovova</t>
  </si>
  <si>
    <t>JKSO:</t>
  </si>
  <si>
    <t>KS:</t>
  </si>
  <si>
    <t>Miesto:</t>
  </si>
  <si>
    <t xml:space="preserve"> </t>
  </si>
  <si>
    <t>Dátum:</t>
  </si>
  <si>
    <t>29. 3. 2019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</si>
  <si>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</si>
  <si>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</si>
  <si>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</si>
  <si>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</si>
  <si>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</si>
  <si>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</si>
  <si>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</si>
  <si>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</si>
  <si>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</si>
  <si>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</si>
  <si>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</si>
  <si>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</si>
  <si>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</si>
  <si>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</si>
  <si>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</si>
  <si>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</si>
  <si>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</si>
  <si>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</si>
  <si>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</si>
  <si>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</si>
  <si>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</si>
  <si>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</si>
  <si>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</si>
  <si>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</si>
  <si>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</si>
  <si>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</si>
  <si>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</si>
  <si>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</si>
  <si>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</si>
  <si>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</si>
  <si>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</si>
  <si>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</si>
  <si>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</si>
  <si>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</si>
  <si>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</si>
  <si>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</si>
  <si>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</si>
  <si>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</si>
  <si>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</si>
  <si>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</si>
  <si>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</si>
  <si>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</si>
  <si>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</si>
  <si>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</si>
  <si>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</si>
  <si>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</si>
  <si>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</si>
  <si>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</si>
  <si>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</si>
  <si>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</si>
  <si>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</si>
  <si>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</si>
  <si>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</si>
  <si>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</si>
  <si>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</si>
  <si>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</si>
  <si>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</si>
  <si>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</si>
  <si>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</si>
  <si>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</si>
  <si>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</si>
  <si>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</si>
  <si>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</si>
  <si>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</si>
  <si>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</si>
  <si>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</si>
  <si>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</si>
  <si>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</si>
  <si>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</si>
  <si>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</si>
  <si>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</si>
  <si>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</si>
  <si>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</si>
  <si>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</si>
  <si>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</si>
  <si>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</si>
  <si>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</si>
  <si>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</si>
  <si>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</si>
  <si>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</si>
  <si>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</si>
  <si>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</si>
  <si>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</si>
  <si>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</si>
  <si>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</si>
  <si>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</si>
  <si>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</si>
  <si>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</si>
  <si>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113107142</t>
  </si>
  <si>
    <t xml:space="preserve">Odstránenie krytu asfaltového v ploche do 200 m2, hr. nad 50 do 100 mm,  -0,18100t</t>
  </si>
  <si>
    <t>m2</t>
  </si>
  <si>
    <t>CS CENEKON 2017 01</t>
  </si>
  <si>
    <t>4</t>
  </si>
  <si>
    <t>2</t>
  </si>
  <si>
    <t>1423167256</t>
  </si>
  <si>
    <t>113307111</t>
  </si>
  <si>
    <t xml:space="preserve">Odstránenie podkladu v ploche do 200m2 z kameniva ťaženého, hr. do 100mm,  -0,16000t</t>
  </si>
  <si>
    <t>-1975484355</t>
  </si>
  <si>
    <t>3</t>
  </si>
  <si>
    <t>122301101</t>
  </si>
  <si>
    <t>Odkopávka a prekopávka nezapažená v hornine 4, do 100 m3</t>
  </si>
  <si>
    <t>m3</t>
  </si>
  <si>
    <t>858865723</t>
  </si>
  <si>
    <t>162501102</t>
  </si>
  <si>
    <t xml:space="preserve">Vodorovné premiestnenie výkopku po spevnenej ceste z horniny tr.1-4, do 100 m3 na vzdialenosť do 3000 m </t>
  </si>
  <si>
    <t>-1188213166</t>
  </si>
  <si>
    <t>5</t>
  </si>
  <si>
    <t>171201201</t>
  </si>
  <si>
    <t>Uloženie sypaniny na skládky do 100 m3</t>
  </si>
  <si>
    <t>-1739612514</t>
  </si>
  <si>
    <t>6</t>
  </si>
  <si>
    <t>171209002</t>
  </si>
  <si>
    <t>Poplatok za skladovanie - zemina a kamenivo (17 05) ostatné</t>
  </si>
  <si>
    <t>t</t>
  </si>
  <si>
    <t>-869231121</t>
  </si>
  <si>
    <t>Zakladanie</t>
  </si>
  <si>
    <t>7</t>
  </si>
  <si>
    <t>211521111</t>
  </si>
  <si>
    <t>Obsyp obrubníkov - výplň odvodňovacieho rebra alebo trativodu do rýh kamenivom hrubým drveným frakcie 16-32 mm</t>
  </si>
  <si>
    <t>1292989563</t>
  </si>
  <si>
    <t>Komunikácie</t>
  </si>
  <si>
    <t>8</t>
  </si>
  <si>
    <t>564730211</t>
  </si>
  <si>
    <t>Podklad alebo kryt z kameniva hrubého drveného veľ. 16-32 mm s rozprestretím a zhutnením hr. 100 mm</t>
  </si>
  <si>
    <t>CS CENEKON 2019 01</t>
  </si>
  <si>
    <t>396413504</t>
  </si>
  <si>
    <t>9</t>
  </si>
  <si>
    <t>564751111</t>
  </si>
  <si>
    <t>Podklad alebo kryt z kameniva hrubého drveného veľ. 32-63 mm s rozprestretím a zhutn.hr. 150 mm</t>
  </si>
  <si>
    <t>-236351648</t>
  </si>
  <si>
    <t>10</t>
  </si>
  <si>
    <t>564801112</t>
  </si>
  <si>
    <t>Podklad zo štrkodrviny s rozprestretím a zhutnením, po zhutnení hr. 40 mm</t>
  </si>
  <si>
    <t>-1062277060</t>
  </si>
  <si>
    <t>30</t>
  </si>
  <si>
    <t>596911143</t>
  </si>
  <si>
    <t>Kladenie betónovej zámkovej dlažby komunikácií pre peších hr. 60 mm pre peších nad 100 do 300 m2 so zriadením lôžka z kameniva hr. 30 mm</t>
  </si>
  <si>
    <t>1895003488</t>
  </si>
  <si>
    <t>12</t>
  </si>
  <si>
    <t>M</t>
  </si>
  <si>
    <t>5921952300</t>
  </si>
  <si>
    <t>Dlažba Low value Premac HAKA 6N-normál, sivá 20x16,5x6 cm</t>
  </si>
  <si>
    <t>-1300544026</t>
  </si>
  <si>
    <t>13</t>
  </si>
  <si>
    <t>597962127</t>
  </si>
  <si>
    <t>Montáž uzavretého žľabu BGU, SV 100, do lôžka z betónu prostého tr. C 16/20</t>
  </si>
  <si>
    <t>m</t>
  </si>
  <si>
    <t>-901603774</t>
  </si>
  <si>
    <t>14</t>
  </si>
  <si>
    <t>5923001005</t>
  </si>
  <si>
    <t>Môstkový rošt NW 100, 1000/155/3, SW 9/80, tr. A 15 kN, pozinkovaný (BGF, BGU, BG-FA)</t>
  </si>
  <si>
    <t>ks</t>
  </si>
  <si>
    <t>1078025734</t>
  </si>
  <si>
    <t>15</t>
  </si>
  <si>
    <t>5923001608</t>
  </si>
  <si>
    <t>BGU Univerzálny žľab NW 100, č. 3, s 0,5 % spádom</t>
  </si>
  <si>
    <t>-279581456</t>
  </si>
  <si>
    <t>16</t>
  </si>
  <si>
    <t>5923002351</t>
  </si>
  <si>
    <t>BG-SV Spojovací materiál pre mriežkový rošt</t>
  </si>
  <si>
    <t>1137668926</t>
  </si>
  <si>
    <t>Ostatné konštrukcie a práce-búranie</t>
  </si>
  <si>
    <t>17</t>
  </si>
  <si>
    <t>915930003</t>
  </si>
  <si>
    <t>Osadenie parkovacieho pozinkového stĺpika pevného s kotviacou doskou</t>
  </si>
  <si>
    <t>170480858</t>
  </si>
  <si>
    <t>18</t>
  </si>
  <si>
    <t>404490003600</t>
  </si>
  <si>
    <t>Pevný parkovací stĺpik s kotviacou doskou, výška 800 mm, vyhotovenie: pozink</t>
  </si>
  <si>
    <t>-2073288042</t>
  </si>
  <si>
    <t>19</t>
  </si>
  <si>
    <t>917862112</t>
  </si>
  <si>
    <t>Osadenie chodník. obrubníka betónového stojatého do lôžka z betónu prosteho tr. C 16/20 s bočnou oporou</t>
  </si>
  <si>
    <t>-211025809</t>
  </si>
  <si>
    <t>5922903030</t>
  </si>
  <si>
    <t>Obrubník betónový rovný 100/20/10 cm, sivá</t>
  </si>
  <si>
    <t>56611180</t>
  </si>
  <si>
    <t>21</t>
  </si>
  <si>
    <t>711142101</t>
  </si>
  <si>
    <t>Izolácia proti zemnej vlhkosti s protiradonovou odolnosťou FONDALINE S šírka 2 m zvislá</t>
  </si>
  <si>
    <t>71552153</t>
  </si>
  <si>
    <t>22</t>
  </si>
  <si>
    <t>919735112</t>
  </si>
  <si>
    <t>Rezanie existujúceho asfaltového krytu alebo podkladu hĺbky nad 50 do 100 mm</t>
  </si>
  <si>
    <t>-1160163449</t>
  </si>
  <si>
    <t>23</t>
  </si>
  <si>
    <t>979081111</t>
  </si>
  <si>
    <t>Odvoz sutiny a vybúraných hmôt na skládku do 1 km</t>
  </si>
  <si>
    <t>1685002092</t>
  </si>
  <si>
    <t>24</t>
  </si>
  <si>
    <t>979081121</t>
  </si>
  <si>
    <t>Odvoz sutiny a vybúraných hmôt na skládku za každý ďalší 1 km</t>
  </si>
  <si>
    <t>-1612926835</t>
  </si>
  <si>
    <t>25</t>
  </si>
  <si>
    <t>979087212</t>
  </si>
  <si>
    <t>Nakladanie na dopravné prostriedky pre vodorovnú dopravu sutiny</t>
  </si>
  <si>
    <t>1276024332</t>
  </si>
  <si>
    <t>26</t>
  </si>
  <si>
    <t>979089012</t>
  </si>
  <si>
    <t>Poplatok za skladovanie - betón, tehly, dlaždice (17 01 ), ostatné</t>
  </si>
  <si>
    <t>2096070868</t>
  </si>
  <si>
    <t>99</t>
  </si>
  <si>
    <t>Presun hmôt HSV</t>
  </si>
  <si>
    <t>27</t>
  </si>
  <si>
    <t>998223011</t>
  </si>
  <si>
    <t>Presun hmôt pre pozemné komunikácie s krytom dláždeným (822 2.3, 822 5.3) akejkoľvek dĺžky objektu</t>
  </si>
  <si>
    <t>-725198545</t>
  </si>
  <si>
    <t>VRN</t>
  </si>
  <si>
    <t>Vedľajšie rozpočtové náklady</t>
  </si>
  <si>
    <t>28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</si>
  <si>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</si>
  <si>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</si>
  <si>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</si>
  <si>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</si>
  <si>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1006048521</t>
  </si>
  <si>
    <t>29</t>
  </si>
  <si>
    <t>000600024</t>
  </si>
  <si>
    <t>Zariadenie staveniska - prevádzkové dopravné značenie po stavenisku</t>
  </si>
  <si>
    <t>-1194477116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</si>
</sst>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2019-043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spojovacieho chodníka Októbrová - Lomonosovova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29. 3. 2019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'2019-043 -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'2019-043 - Rekonštrukcia ...'!P119</f>
        <v>0</v>
      </c>
      <c r="AV95" s="101">
        <f>'2019-043 - Rekonštrukcia ...'!J31</f>
        <v>0</v>
      </c>
      <c r="AW95" s="101">
        <f>'2019-043 - Rekonštrukcia ...'!J32</f>
        <v>0</v>
      </c>
      <c r="AX95" s="101">
        <f>'2019-043 - Rekonštrukcia ...'!J33</f>
        <v>0</v>
      </c>
      <c r="AY95" s="101">
        <f>'2019-043 - Rekonštrukcia ...'!J34</f>
        <v>0</v>
      </c>
      <c r="AZ95" s="101">
        <f>'2019-043 - Rekonštrukcia ...'!F31</f>
        <v>0</v>
      </c>
      <c r="BA95" s="101">
        <f>'2019-043 - Rekonštrukcia ...'!F32</f>
        <v>0</v>
      </c>
      <c r="BB95" s="101">
        <f>'2019-043 - Rekonštrukcia ...'!F33</f>
        <v>0</v>
      </c>
      <c r="BC95" s="101">
        <f>'2019-043 - Rekonštrukcia ...'!F34</f>
        <v>0</v>
      </c>
      <c r="BD95" s="103">
        <f>'2019-043 -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43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29. 3. 2019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ROUND((SUM(BE119:BE155)),  2)</f>
        <v>0</v>
      </c>
      <c r="I31" s="117">
        <v>0.20000000000000001</v>
      </c>
      <c r="J31" s="116">
        <f>ROUND(((SUM(BE119:BE155))*I31),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ROUND((SUM(BF119:BF155)),  2)</f>
        <v>0</v>
      </c>
      <c r="I32" s="117">
        <v>0.20000000000000001</v>
      </c>
      <c r="J32" s="116">
        <f>ROUND(((SUM(BF119:BF155))*I32),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ROUND((SUM(BG119:BG155)),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ROUND((SUM(BH119:BH155)),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ROUND((SUM(BI119:BI155)),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spojovacieho chodníka Októbrová - Lomonosovova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29. 3. 2019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J128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J130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J140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J151</f>
        <v>0</v>
      </c>
      <c r="L100" s="140"/>
    </row>
    <row r="101" s="8" customFormat="1" ht="24.96" customHeight="1">
      <c r="B101" s="135"/>
      <c r="D101" s="136" t="s">
        <v>92</v>
      </c>
      <c r="E101" s="137"/>
      <c r="F101" s="137"/>
      <c r="G101" s="137"/>
      <c r="H101" s="137"/>
      <c r="I101" s="138"/>
      <c r="J101" s="139">
        <f>J153</f>
        <v>0</v>
      </c>
      <c r="L101" s="135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spojovacieho chodníka Októbrová - Lomonosovova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29. 3. 2019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P120+P153</f>
        <v>0</v>
      </c>
      <c r="Q119" s="65"/>
      <c r="R119" s="152">
        <f>R120+R153</f>
        <v>164.258005</v>
      </c>
      <c r="S119" s="65"/>
      <c r="T119" s="153">
        <f>T120+T153</f>
        <v>45.012</v>
      </c>
      <c r="AT119" s="14" t="s">
        <v>72</v>
      </c>
      <c r="AU119" s="14" t="s">
        <v>85</v>
      </c>
      <c r="BK119" s="154">
        <f>BK120+BK153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P121+P128+P130+P140+P151</f>
        <v>0</v>
      </c>
      <c r="Q120" s="161"/>
      <c r="R120" s="162">
        <f>R121+R128+R130+R140+R151</f>
        <v>164.258005</v>
      </c>
      <c r="S120" s="161"/>
      <c r="T120" s="163">
        <f>T121+T128+T130+T140+T151</f>
        <v>45.012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BK121+BK128+BK130+BK140+BK151</f>
        <v>0</v>
      </c>
    </row>
    <row r="121" s="11" customFormat="1" ht="22.8" customHeight="1">
      <c r="B121" s="155"/>
      <c r="D121" s="156" t="s">
        <v>72</v>
      </c>
      <c r="E121" s="166" t="s">
        <v>78</v>
      </c>
      <c r="F121" s="166" t="s">
        <v>108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SUM(P122:P127)</f>
        <v>0</v>
      </c>
      <c r="Q121" s="161"/>
      <c r="R121" s="162">
        <f>SUM(R122:R127)</f>
        <v>0</v>
      </c>
      <c r="S121" s="161"/>
      <c r="T121" s="163">
        <f>SUM(T122:T127)</f>
        <v>45.012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SUM(BK122:BK127)</f>
        <v>0</v>
      </c>
    </row>
    <row r="122" s="1" customFormat="1" ht="24" customHeight="1">
      <c r="B122" s="168"/>
      <c r="C122" s="169" t="s">
        <v>78</v>
      </c>
      <c r="D122" s="169" t="s">
        <v>109</v>
      </c>
      <c r="E122" s="170" t="s">
        <v>110</v>
      </c>
      <c r="F122" s="171" t="s">
        <v>111</v>
      </c>
      <c r="G122" s="172" t="s">
        <v>112</v>
      </c>
      <c r="H122" s="173">
        <v>132</v>
      </c>
      <c r="I122" s="174"/>
      <c r="J122" s="173">
        <f>ROUND(I122*H122,3)</f>
        <v>0</v>
      </c>
      <c r="K122" s="171" t="s">
        <v>113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0.18099999999999999</v>
      </c>
      <c r="T122" s="178">
        <f>S122*H122</f>
        <v>23.891999999999999</v>
      </c>
      <c r="AR122" s="179" t="s">
        <v>114</v>
      </c>
      <c r="AT122" s="179" t="s">
        <v>109</v>
      </c>
      <c r="AU122" s="179" t="s">
        <v>115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115</v>
      </c>
      <c r="BK122" s="181">
        <f>ROUND(I122*H122,3)</f>
        <v>0</v>
      </c>
      <c r="BL122" s="14" t="s">
        <v>114</v>
      </c>
      <c r="BM122" s="179" t="s">
        <v>116</v>
      </c>
    </row>
    <row r="123" s="1" customFormat="1" ht="24" customHeight="1">
      <c r="B123" s="168"/>
      <c r="C123" s="169" t="s">
        <v>115</v>
      </c>
      <c r="D123" s="169" t="s">
        <v>109</v>
      </c>
      <c r="E123" s="170" t="s">
        <v>117</v>
      </c>
      <c r="F123" s="171" t="s">
        <v>118</v>
      </c>
      <c r="G123" s="172" t="s">
        <v>112</v>
      </c>
      <c r="H123" s="173">
        <v>132</v>
      </c>
      <c r="I123" s="174"/>
      <c r="J123" s="173">
        <f>ROUND(I123*H123,3)</f>
        <v>0</v>
      </c>
      <c r="K123" s="171" t="s">
        <v>113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0.16</v>
      </c>
      <c r="T123" s="178">
        <f>S123*H123</f>
        <v>21.120000000000001</v>
      </c>
      <c r="AR123" s="179" t="s">
        <v>114</v>
      </c>
      <c r="AT123" s="179" t="s">
        <v>109</v>
      </c>
      <c r="AU123" s="179" t="s">
        <v>115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115</v>
      </c>
      <c r="BK123" s="181">
        <f>ROUND(I123*H123,3)</f>
        <v>0</v>
      </c>
      <c r="BL123" s="14" t="s">
        <v>114</v>
      </c>
      <c r="BM123" s="179" t="s">
        <v>119</v>
      </c>
    </row>
    <row r="124" s="1" customFormat="1" ht="24" customHeight="1">
      <c r="B124" s="168"/>
      <c r="C124" s="169" t="s">
        <v>120</v>
      </c>
      <c r="D124" s="169" t="s">
        <v>109</v>
      </c>
      <c r="E124" s="170" t="s">
        <v>121</v>
      </c>
      <c r="F124" s="171" t="s">
        <v>122</v>
      </c>
      <c r="G124" s="172" t="s">
        <v>123</v>
      </c>
      <c r="H124" s="173">
        <v>39.600000000000001</v>
      </c>
      <c r="I124" s="174"/>
      <c r="J124" s="173">
        <f>ROUND(I124*H124,3)</f>
        <v>0</v>
      </c>
      <c r="K124" s="171" t="s">
        <v>113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114</v>
      </c>
      <c r="AT124" s="179" t="s">
        <v>109</v>
      </c>
      <c r="AU124" s="179" t="s">
        <v>115</v>
      </c>
      <c r="AY124" s="14" t="s">
        <v>107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115</v>
      </c>
      <c r="BK124" s="181">
        <f>ROUND(I124*H124,3)</f>
        <v>0</v>
      </c>
      <c r="BL124" s="14" t="s">
        <v>114</v>
      </c>
      <c r="BM124" s="179" t="s">
        <v>124</v>
      </c>
    </row>
    <row r="125" s="1" customFormat="1" ht="24" customHeight="1">
      <c r="B125" s="168"/>
      <c r="C125" s="169" t="s">
        <v>114</v>
      </c>
      <c r="D125" s="169" t="s">
        <v>109</v>
      </c>
      <c r="E125" s="170" t="s">
        <v>125</v>
      </c>
      <c r="F125" s="171" t="s">
        <v>126</v>
      </c>
      <c r="G125" s="172" t="s">
        <v>123</v>
      </c>
      <c r="H125" s="173">
        <v>39.600000000000001</v>
      </c>
      <c r="I125" s="174"/>
      <c r="J125" s="173">
        <f>ROUND(I125*H125,3)</f>
        <v>0</v>
      </c>
      <c r="K125" s="171" t="s">
        <v>113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114</v>
      </c>
      <c r="AT125" s="179" t="s">
        <v>109</v>
      </c>
      <c r="AU125" s="179" t="s">
        <v>115</v>
      </c>
      <c r="AY125" s="14" t="s">
        <v>107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115</v>
      </c>
      <c r="BK125" s="181">
        <f>ROUND(I125*H125,3)</f>
        <v>0</v>
      </c>
      <c r="BL125" s="14" t="s">
        <v>114</v>
      </c>
      <c r="BM125" s="179" t="s">
        <v>127</v>
      </c>
    </row>
    <row r="126" s="1" customFormat="1" ht="16.5" customHeight="1">
      <c r="B126" s="168"/>
      <c r="C126" s="169" t="s">
        <v>128</v>
      </c>
      <c r="D126" s="169" t="s">
        <v>109</v>
      </c>
      <c r="E126" s="170" t="s">
        <v>129</v>
      </c>
      <c r="F126" s="171" t="s">
        <v>130</v>
      </c>
      <c r="G126" s="172" t="s">
        <v>123</v>
      </c>
      <c r="H126" s="173">
        <v>39.600000000000001</v>
      </c>
      <c r="I126" s="174"/>
      <c r="J126" s="173">
        <f>ROUND(I126*H126,3)</f>
        <v>0</v>
      </c>
      <c r="K126" s="171" t="s">
        <v>113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114</v>
      </c>
      <c r="AT126" s="179" t="s">
        <v>109</v>
      </c>
      <c r="AU126" s="179" t="s">
        <v>115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115</v>
      </c>
      <c r="BK126" s="181">
        <f>ROUND(I126*H126,3)</f>
        <v>0</v>
      </c>
      <c r="BL126" s="14" t="s">
        <v>114</v>
      </c>
      <c r="BM126" s="179" t="s">
        <v>131</v>
      </c>
    </row>
    <row r="127" s="1" customFormat="1" ht="24" customHeight="1">
      <c r="B127" s="168"/>
      <c r="C127" s="169" t="s">
        <v>132</v>
      </c>
      <c r="D127" s="169" t="s">
        <v>109</v>
      </c>
      <c r="E127" s="170" t="s">
        <v>133</v>
      </c>
      <c r="F127" s="171" t="s">
        <v>134</v>
      </c>
      <c r="G127" s="172" t="s">
        <v>135</v>
      </c>
      <c r="H127" s="173">
        <v>71.280000000000001</v>
      </c>
      <c r="I127" s="174"/>
      <c r="J127" s="173">
        <f>ROUND(I127*H127,3)</f>
        <v>0</v>
      </c>
      <c r="K127" s="171" t="s">
        <v>113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114</v>
      </c>
      <c r="AT127" s="179" t="s">
        <v>109</v>
      </c>
      <c r="AU127" s="179" t="s">
        <v>115</v>
      </c>
      <c r="AY127" s="14" t="s">
        <v>107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115</v>
      </c>
      <c r="BK127" s="181">
        <f>ROUND(I127*H127,3)</f>
        <v>0</v>
      </c>
      <c r="BL127" s="14" t="s">
        <v>114</v>
      </c>
      <c r="BM127" s="179" t="s">
        <v>136</v>
      </c>
    </row>
    <row r="128" s="11" customFormat="1" ht="22.8" customHeight="1">
      <c r="B128" s="155"/>
      <c r="D128" s="156" t="s">
        <v>72</v>
      </c>
      <c r="E128" s="166" t="s">
        <v>115</v>
      </c>
      <c r="F128" s="166" t="s">
        <v>137</v>
      </c>
      <c r="I128" s="158"/>
      <c r="J128" s="167">
        <f>BK128</f>
        <v>0</v>
      </c>
      <c r="L128" s="155"/>
      <c r="M128" s="160"/>
      <c r="N128" s="161"/>
      <c r="O128" s="161"/>
      <c r="P128" s="162">
        <f>P129</f>
        <v>0</v>
      </c>
      <c r="Q128" s="161"/>
      <c r="R128" s="162">
        <f>R129</f>
        <v>21.026999999999997</v>
      </c>
      <c r="S128" s="161"/>
      <c r="T128" s="163">
        <f>T129</f>
        <v>0</v>
      </c>
      <c r="AR128" s="156" t="s">
        <v>78</v>
      </c>
      <c r="AT128" s="164" t="s">
        <v>72</v>
      </c>
      <c r="AU128" s="164" t="s">
        <v>78</v>
      </c>
      <c r="AY128" s="156" t="s">
        <v>107</v>
      </c>
      <c r="BK128" s="165">
        <f>BK129</f>
        <v>0</v>
      </c>
    </row>
    <row r="129" s="1" customFormat="1" ht="36" customHeight="1">
      <c r="B129" s="168"/>
      <c r="C129" s="169" t="s">
        <v>138</v>
      </c>
      <c r="D129" s="169" t="s">
        <v>109</v>
      </c>
      <c r="E129" s="170" t="s">
        <v>139</v>
      </c>
      <c r="F129" s="171" t="s">
        <v>140</v>
      </c>
      <c r="G129" s="172" t="s">
        <v>123</v>
      </c>
      <c r="H129" s="173">
        <v>12.9</v>
      </c>
      <c r="I129" s="174"/>
      <c r="J129" s="173">
        <f>ROUND(I129*H129,3)</f>
        <v>0</v>
      </c>
      <c r="K129" s="171" t="s">
        <v>113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1.6299999999999999</v>
      </c>
      <c r="R129" s="177">
        <f>Q129*H129</f>
        <v>21.026999999999997</v>
      </c>
      <c r="S129" s="177">
        <v>0</v>
      </c>
      <c r="T129" s="178">
        <f>S129*H129</f>
        <v>0</v>
      </c>
      <c r="AR129" s="179" t="s">
        <v>114</v>
      </c>
      <c r="AT129" s="179" t="s">
        <v>109</v>
      </c>
      <c r="AU129" s="179" t="s">
        <v>115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115</v>
      </c>
      <c r="BK129" s="181">
        <f>ROUND(I129*H129,3)</f>
        <v>0</v>
      </c>
      <c r="BL129" s="14" t="s">
        <v>114</v>
      </c>
      <c r="BM129" s="179" t="s">
        <v>141</v>
      </c>
    </row>
    <row r="130" s="11" customFormat="1" ht="22.8" customHeight="1">
      <c r="B130" s="155"/>
      <c r="D130" s="156" t="s">
        <v>72</v>
      </c>
      <c r="E130" s="166" t="s">
        <v>128</v>
      </c>
      <c r="F130" s="166" t="s">
        <v>142</v>
      </c>
      <c r="I130" s="158"/>
      <c r="J130" s="167">
        <f>BK130</f>
        <v>0</v>
      </c>
      <c r="L130" s="155"/>
      <c r="M130" s="160"/>
      <c r="N130" s="161"/>
      <c r="O130" s="161"/>
      <c r="P130" s="162">
        <f>SUM(P131:P139)</f>
        <v>0</v>
      </c>
      <c r="Q130" s="161"/>
      <c r="R130" s="162">
        <f>SUM(R131:R139)</f>
        <v>126.909305</v>
      </c>
      <c r="S130" s="161"/>
      <c r="T130" s="163">
        <f>SUM(T131:T139)</f>
        <v>0</v>
      </c>
      <c r="AR130" s="156" t="s">
        <v>78</v>
      </c>
      <c r="AT130" s="164" t="s">
        <v>72</v>
      </c>
      <c r="AU130" s="164" t="s">
        <v>78</v>
      </c>
      <c r="AY130" s="156" t="s">
        <v>107</v>
      </c>
      <c r="BK130" s="165">
        <f>SUM(BK131:BK139)</f>
        <v>0</v>
      </c>
    </row>
    <row r="131" s="1" customFormat="1" ht="24" customHeight="1">
      <c r="B131" s="168"/>
      <c r="C131" s="169" t="s">
        <v>143</v>
      </c>
      <c r="D131" s="169" t="s">
        <v>109</v>
      </c>
      <c r="E131" s="170" t="s">
        <v>144</v>
      </c>
      <c r="F131" s="171" t="s">
        <v>145</v>
      </c>
      <c r="G131" s="172" t="s">
        <v>112</v>
      </c>
      <c r="H131" s="173">
        <v>133.5</v>
      </c>
      <c r="I131" s="174"/>
      <c r="J131" s="173">
        <f>ROUND(I131*H131,3)</f>
        <v>0</v>
      </c>
      <c r="K131" s="171" t="s">
        <v>146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0.19900000000000001</v>
      </c>
      <c r="R131" s="177">
        <f>Q131*H131</f>
        <v>26.566500000000001</v>
      </c>
      <c r="S131" s="177">
        <v>0</v>
      </c>
      <c r="T131" s="178">
        <f>S131*H131</f>
        <v>0</v>
      </c>
      <c r="AR131" s="179" t="s">
        <v>114</v>
      </c>
      <c r="AT131" s="179" t="s">
        <v>109</v>
      </c>
      <c r="AU131" s="179" t="s">
        <v>115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115</v>
      </c>
      <c r="BK131" s="181">
        <f>ROUND(I131*H131,3)</f>
        <v>0</v>
      </c>
      <c r="BL131" s="14" t="s">
        <v>114</v>
      </c>
      <c r="BM131" s="179" t="s">
        <v>147</v>
      </c>
    </row>
    <row r="132" s="1" customFormat="1" ht="24" customHeight="1">
      <c r="B132" s="168"/>
      <c r="C132" s="169" t="s">
        <v>148</v>
      </c>
      <c r="D132" s="169" t="s">
        <v>109</v>
      </c>
      <c r="E132" s="170" t="s">
        <v>149</v>
      </c>
      <c r="F132" s="171" t="s">
        <v>150</v>
      </c>
      <c r="G132" s="172" t="s">
        <v>112</v>
      </c>
      <c r="H132" s="173">
        <v>198</v>
      </c>
      <c r="I132" s="174"/>
      <c r="J132" s="173">
        <f>ROUND(I132*H132,3)</f>
        <v>0</v>
      </c>
      <c r="K132" s="171" t="s">
        <v>113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0.29160000000000003</v>
      </c>
      <c r="R132" s="177">
        <f>Q132*H132</f>
        <v>57.736800000000002</v>
      </c>
      <c r="S132" s="177">
        <v>0</v>
      </c>
      <c r="T132" s="178">
        <f>S132*H132</f>
        <v>0</v>
      </c>
      <c r="AR132" s="179" t="s">
        <v>114</v>
      </c>
      <c r="AT132" s="179" t="s">
        <v>109</v>
      </c>
      <c r="AU132" s="179" t="s">
        <v>115</v>
      </c>
      <c r="AY132" s="14" t="s">
        <v>107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115</v>
      </c>
      <c r="BK132" s="181">
        <f>ROUND(I132*H132,3)</f>
        <v>0</v>
      </c>
      <c r="BL132" s="14" t="s">
        <v>114</v>
      </c>
      <c r="BM132" s="179" t="s">
        <v>151</v>
      </c>
    </row>
    <row r="133" s="1" customFormat="1" ht="24" customHeight="1">
      <c r="B133" s="168"/>
      <c r="C133" s="169" t="s">
        <v>152</v>
      </c>
      <c r="D133" s="169" t="s">
        <v>109</v>
      </c>
      <c r="E133" s="170" t="s">
        <v>153</v>
      </c>
      <c r="F133" s="171" t="s">
        <v>154</v>
      </c>
      <c r="G133" s="172" t="s">
        <v>112</v>
      </c>
      <c r="H133" s="173">
        <v>133.5</v>
      </c>
      <c r="I133" s="174"/>
      <c r="J133" s="173">
        <f>ROUND(I133*H133,3)</f>
        <v>0</v>
      </c>
      <c r="K133" s="171" t="s">
        <v>113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0.080030000000000004</v>
      </c>
      <c r="R133" s="177">
        <f>Q133*H133</f>
        <v>10.684005000000001</v>
      </c>
      <c r="S133" s="177">
        <v>0</v>
      </c>
      <c r="T133" s="178">
        <f>S133*H133</f>
        <v>0</v>
      </c>
      <c r="AR133" s="179" t="s">
        <v>114</v>
      </c>
      <c r="AT133" s="179" t="s">
        <v>109</v>
      </c>
      <c r="AU133" s="179" t="s">
        <v>115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115</v>
      </c>
      <c r="BK133" s="181">
        <f>ROUND(I133*H133,3)</f>
        <v>0</v>
      </c>
      <c r="BL133" s="14" t="s">
        <v>114</v>
      </c>
      <c r="BM133" s="179" t="s">
        <v>155</v>
      </c>
    </row>
    <row r="134" s="1" customFormat="1" ht="36" customHeight="1">
      <c r="B134" s="168"/>
      <c r="C134" s="169" t="s">
        <v>156</v>
      </c>
      <c r="D134" s="169" t="s">
        <v>109</v>
      </c>
      <c r="E134" s="170" t="s">
        <v>157</v>
      </c>
      <c r="F134" s="171" t="s">
        <v>158</v>
      </c>
      <c r="G134" s="172" t="s">
        <v>112</v>
      </c>
      <c r="H134" s="173">
        <v>133.5</v>
      </c>
      <c r="I134" s="174"/>
      <c r="J134" s="173">
        <f>ROUND(I134*H134,3)</f>
        <v>0</v>
      </c>
      <c r="K134" s="171" t="s">
        <v>146</v>
      </c>
      <c r="L134" s="33"/>
      <c r="M134" s="175" t="s">
        <v>1</v>
      </c>
      <c r="N134" s="176" t="s">
        <v>39</v>
      </c>
      <c r="O134" s="69"/>
      <c r="P134" s="177">
        <f>O134*H134</f>
        <v>0</v>
      </c>
      <c r="Q134" s="177">
        <v>0.092499999999999999</v>
      </c>
      <c r="R134" s="177">
        <f>Q134*H134</f>
        <v>12.348749999999999</v>
      </c>
      <c r="S134" s="177">
        <v>0</v>
      </c>
      <c r="T134" s="178">
        <f>S134*H134</f>
        <v>0</v>
      </c>
      <c r="AR134" s="179" t="s">
        <v>114</v>
      </c>
      <c r="AT134" s="179" t="s">
        <v>109</v>
      </c>
      <c r="AU134" s="179" t="s">
        <v>115</v>
      </c>
      <c r="AY134" s="14" t="s">
        <v>107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115</v>
      </c>
      <c r="BK134" s="181">
        <f>ROUND(I134*H134,3)</f>
        <v>0</v>
      </c>
      <c r="BL134" s="14" t="s">
        <v>114</v>
      </c>
      <c r="BM134" s="179" t="s">
        <v>159</v>
      </c>
    </row>
    <row r="135" s="1" customFormat="1" ht="24" customHeight="1">
      <c r="B135" s="168"/>
      <c r="C135" s="182" t="s">
        <v>160</v>
      </c>
      <c r="D135" s="182" t="s">
        <v>161</v>
      </c>
      <c r="E135" s="183" t="s">
        <v>162</v>
      </c>
      <c r="F135" s="184" t="s">
        <v>163</v>
      </c>
      <c r="G135" s="185" t="s">
        <v>112</v>
      </c>
      <c r="H135" s="186">
        <v>134.83500000000001</v>
      </c>
      <c r="I135" s="187"/>
      <c r="J135" s="186">
        <f>ROUND(I135*H135,3)</f>
        <v>0</v>
      </c>
      <c r="K135" s="184" t="s">
        <v>113</v>
      </c>
      <c r="L135" s="188"/>
      <c r="M135" s="189" t="s">
        <v>1</v>
      </c>
      <c r="N135" s="190" t="s">
        <v>39</v>
      </c>
      <c r="O135" s="69"/>
      <c r="P135" s="177">
        <f>O135*H135</f>
        <v>0</v>
      </c>
      <c r="Q135" s="177">
        <v>0.13</v>
      </c>
      <c r="R135" s="177">
        <f>Q135*H135</f>
        <v>17.528550000000003</v>
      </c>
      <c r="S135" s="177">
        <v>0</v>
      </c>
      <c r="T135" s="178">
        <f>S135*H135</f>
        <v>0</v>
      </c>
      <c r="AR135" s="179" t="s">
        <v>143</v>
      </c>
      <c r="AT135" s="179" t="s">
        <v>161</v>
      </c>
      <c r="AU135" s="179" t="s">
        <v>115</v>
      </c>
      <c r="AY135" s="14" t="s">
        <v>107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115</v>
      </c>
      <c r="BK135" s="181">
        <f>ROUND(I135*H135,3)</f>
        <v>0</v>
      </c>
      <c r="BL135" s="14" t="s">
        <v>114</v>
      </c>
      <c r="BM135" s="179" t="s">
        <v>164</v>
      </c>
    </row>
    <row r="136" s="1" customFormat="1" ht="24" customHeight="1">
      <c r="B136" s="168"/>
      <c r="C136" s="169" t="s">
        <v>165</v>
      </c>
      <c r="D136" s="169" t="s">
        <v>109</v>
      </c>
      <c r="E136" s="170" t="s">
        <v>166</v>
      </c>
      <c r="F136" s="171" t="s">
        <v>167</v>
      </c>
      <c r="G136" s="172" t="s">
        <v>168</v>
      </c>
      <c r="H136" s="173">
        <v>23</v>
      </c>
      <c r="I136" s="174"/>
      <c r="J136" s="173">
        <f>ROUND(I136*H136,3)</f>
        <v>0</v>
      </c>
      <c r="K136" s="171" t="s">
        <v>113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0.056550000000000003</v>
      </c>
      <c r="R136" s="177">
        <f>Q136*H136</f>
        <v>1.3006500000000001</v>
      </c>
      <c r="S136" s="177">
        <v>0</v>
      </c>
      <c r="T136" s="178">
        <f>S136*H136</f>
        <v>0</v>
      </c>
      <c r="AR136" s="179" t="s">
        <v>114</v>
      </c>
      <c r="AT136" s="179" t="s">
        <v>109</v>
      </c>
      <c r="AU136" s="179" t="s">
        <v>115</v>
      </c>
      <c r="AY136" s="14" t="s">
        <v>107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115</v>
      </c>
      <c r="BK136" s="181">
        <f>ROUND(I136*H136,3)</f>
        <v>0</v>
      </c>
      <c r="BL136" s="14" t="s">
        <v>114</v>
      </c>
      <c r="BM136" s="179" t="s">
        <v>169</v>
      </c>
    </row>
    <row r="137" s="1" customFormat="1" ht="24" customHeight="1">
      <c r="B137" s="168"/>
      <c r="C137" s="182" t="s">
        <v>170</v>
      </c>
      <c r="D137" s="182" t="s">
        <v>161</v>
      </c>
      <c r="E137" s="183" t="s">
        <v>171</v>
      </c>
      <c r="F137" s="184" t="s">
        <v>172</v>
      </c>
      <c r="G137" s="185" t="s">
        <v>173</v>
      </c>
      <c r="H137" s="186">
        <v>23</v>
      </c>
      <c r="I137" s="187"/>
      <c r="J137" s="186">
        <f>ROUND(I137*H137,3)</f>
        <v>0</v>
      </c>
      <c r="K137" s="184" t="s">
        <v>113</v>
      </c>
      <c r="L137" s="188"/>
      <c r="M137" s="189" t="s">
        <v>1</v>
      </c>
      <c r="N137" s="190" t="s">
        <v>39</v>
      </c>
      <c r="O137" s="69"/>
      <c r="P137" s="177">
        <f>O137*H137</f>
        <v>0</v>
      </c>
      <c r="Q137" s="177">
        <v>0.0023</v>
      </c>
      <c r="R137" s="177">
        <f>Q137*H137</f>
        <v>0.052900000000000003</v>
      </c>
      <c r="S137" s="177">
        <v>0</v>
      </c>
      <c r="T137" s="178">
        <f>S137*H137</f>
        <v>0</v>
      </c>
      <c r="AR137" s="179" t="s">
        <v>143</v>
      </c>
      <c r="AT137" s="179" t="s">
        <v>161</v>
      </c>
      <c r="AU137" s="179" t="s">
        <v>115</v>
      </c>
      <c r="AY137" s="14" t="s">
        <v>107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115</v>
      </c>
      <c r="BK137" s="181">
        <f>ROUND(I137*H137,3)</f>
        <v>0</v>
      </c>
      <c r="BL137" s="14" t="s">
        <v>114</v>
      </c>
      <c r="BM137" s="179" t="s">
        <v>174</v>
      </c>
    </row>
    <row r="138" s="1" customFormat="1" ht="16.5" customHeight="1">
      <c r="B138" s="168"/>
      <c r="C138" s="182" t="s">
        <v>175</v>
      </c>
      <c r="D138" s="182" t="s">
        <v>161</v>
      </c>
      <c r="E138" s="183" t="s">
        <v>176</v>
      </c>
      <c r="F138" s="184" t="s">
        <v>177</v>
      </c>
      <c r="G138" s="185" t="s">
        <v>173</v>
      </c>
      <c r="H138" s="186">
        <v>23</v>
      </c>
      <c r="I138" s="187"/>
      <c r="J138" s="186">
        <f>ROUND(I138*H138,3)</f>
        <v>0</v>
      </c>
      <c r="K138" s="184" t="s">
        <v>113</v>
      </c>
      <c r="L138" s="188"/>
      <c r="M138" s="189" t="s">
        <v>1</v>
      </c>
      <c r="N138" s="190" t="s">
        <v>39</v>
      </c>
      <c r="O138" s="69"/>
      <c r="P138" s="177">
        <f>O138*H138</f>
        <v>0</v>
      </c>
      <c r="Q138" s="177">
        <v>0.029999999999999999</v>
      </c>
      <c r="R138" s="177">
        <f>Q138*H138</f>
        <v>0.68999999999999995</v>
      </c>
      <c r="S138" s="177">
        <v>0</v>
      </c>
      <c r="T138" s="178">
        <f>S138*H138</f>
        <v>0</v>
      </c>
      <c r="AR138" s="179" t="s">
        <v>143</v>
      </c>
      <c r="AT138" s="179" t="s">
        <v>161</v>
      </c>
      <c r="AU138" s="179" t="s">
        <v>115</v>
      </c>
      <c r="AY138" s="14" t="s">
        <v>107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115</v>
      </c>
      <c r="BK138" s="181">
        <f>ROUND(I138*H138,3)</f>
        <v>0</v>
      </c>
      <c r="BL138" s="14" t="s">
        <v>114</v>
      </c>
      <c r="BM138" s="179" t="s">
        <v>178</v>
      </c>
    </row>
    <row r="139" s="1" customFormat="1" ht="16.5" customHeight="1">
      <c r="B139" s="168"/>
      <c r="C139" s="182" t="s">
        <v>179</v>
      </c>
      <c r="D139" s="182" t="s">
        <v>161</v>
      </c>
      <c r="E139" s="183" t="s">
        <v>180</v>
      </c>
      <c r="F139" s="184" t="s">
        <v>181</v>
      </c>
      <c r="G139" s="185" t="s">
        <v>173</v>
      </c>
      <c r="H139" s="186">
        <v>23</v>
      </c>
      <c r="I139" s="187"/>
      <c r="J139" s="186">
        <f>ROUND(I139*H139,3)</f>
        <v>0</v>
      </c>
      <c r="K139" s="184" t="s">
        <v>113</v>
      </c>
      <c r="L139" s="188"/>
      <c r="M139" s="189" t="s">
        <v>1</v>
      </c>
      <c r="N139" s="190" t="s">
        <v>39</v>
      </c>
      <c r="O139" s="69"/>
      <c r="P139" s="177">
        <f>O139*H139</f>
        <v>0</v>
      </c>
      <c r="Q139" s="177">
        <v>5.0000000000000002E-05</v>
      </c>
      <c r="R139" s="177">
        <f>Q139*H139</f>
        <v>0.00115</v>
      </c>
      <c r="S139" s="177">
        <v>0</v>
      </c>
      <c r="T139" s="178">
        <f>S139*H139</f>
        <v>0</v>
      </c>
      <c r="AR139" s="179" t="s">
        <v>143</v>
      </c>
      <c r="AT139" s="179" t="s">
        <v>161</v>
      </c>
      <c r="AU139" s="179" t="s">
        <v>115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115</v>
      </c>
      <c r="BK139" s="181">
        <f>ROUND(I139*H139,3)</f>
        <v>0</v>
      </c>
      <c r="BL139" s="14" t="s">
        <v>114</v>
      </c>
      <c r="BM139" s="179" t="s">
        <v>182</v>
      </c>
    </row>
    <row r="140" s="11" customFormat="1" ht="22.8" customHeight="1">
      <c r="B140" s="155"/>
      <c r="D140" s="156" t="s">
        <v>72</v>
      </c>
      <c r="E140" s="166" t="s">
        <v>148</v>
      </c>
      <c r="F140" s="166" t="s">
        <v>183</v>
      </c>
      <c r="I140" s="158"/>
      <c r="J140" s="167">
        <f>BK140</f>
        <v>0</v>
      </c>
      <c r="L140" s="155"/>
      <c r="M140" s="160"/>
      <c r="N140" s="161"/>
      <c r="O140" s="161"/>
      <c r="P140" s="162">
        <f>SUM(P141:P150)</f>
        <v>0</v>
      </c>
      <c r="Q140" s="161"/>
      <c r="R140" s="162">
        <f>SUM(R141:R150)</f>
        <v>16.321700000000003</v>
      </c>
      <c r="S140" s="161"/>
      <c r="T140" s="163">
        <f>SUM(T141:T150)</f>
        <v>0</v>
      </c>
      <c r="AR140" s="156" t="s">
        <v>78</v>
      </c>
      <c r="AT140" s="164" t="s">
        <v>72</v>
      </c>
      <c r="AU140" s="164" t="s">
        <v>78</v>
      </c>
      <c r="AY140" s="156" t="s">
        <v>107</v>
      </c>
      <c r="BK140" s="165">
        <f>SUM(BK141:BK150)</f>
        <v>0</v>
      </c>
    </row>
    <row r="141" s="1" customFormat="1" ht="24" customHeight="1">
      <c r="B141" s="168"/>
      <c r="C141" s="169" t="s">
        <v>184</v>
      </c>
      <c r="D141" s="169" t="s">
        <v>109</v>
      </c>
      <c r="E141" s="170" t="s">
        <v>185</v>
      </c>
      <c r="F141" s="171" t="s">
        <v>186</v>
      </c>
      <c r="G141" s="172" t="s">
        <v>173</v>
      </c>
      <c r="H141" s="173">
        <v>2</v>
      </c>
      <c r="I141" s="174"/>
      <c r="J141" s="173">
        <f>ROUND(I141*H141,3)</f>
        <v>0</v>
      </c>
      <c r="K141" s="171" t="s">
        <v>146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5.0000000000000002E-05</v>
      </c>
      <c r="R141" s="177">
        <f>Q141*H141</f>
        <v>0.00010000000000000001</v>
      </c>
      <c r="S141" s="177">
        <v>0</v>
      </c>
      <c r="T141" s="178">
        <f>S141*H141</f>
        <v>0</v>
      </c>
      <c r="AR141" s="179" t="s">
        <v>114</v>
      </c>
      <c r="AT141" s="179" t="s">
        <v>109</v>
      </c>
      <c r="AU141" s="179" t="s">
        <v>115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115</v>
      </c>
      <c r="BK141" s="181">
        <f>ROUND(I141*H141,3)</f>
        <v>0</v>
      </c>
      <c r="BL141" s="14" t="s">
        <v>114</v>
      </c>
      <c r="BM141" s="179" t="s">
        <v>187</v>
      </c>
    </row>
    <row r="142" s="1" customFormat="1" ht="24" customHeight="1">
      <c r="B142" s="168"/>
      <c r="C142" s="182" t="s">
        <v>188</v>
      </c>
      <c r="D142" s="182" t="s">
        <v>161</v>
      </c>
      <c r="E142" s="183" t="s">
        <v>189</v>
      </c>
      <c r="F142" s="184" t="s">
        <v>190</v>
      </c>
      <c r="G142" s="185" t="s">
        <v>173</v>
      </c>
      <c r="H142" s="186">
        <v>2</v>
      </c>
      <c r="I142" s="187"/>
      <c r="J142" s="186">
        <f>ROUND(I142*H142,3)</f>
        <v>0</v>
      </c>
      <c r="K142" s="184" t="s">
        <v>146</v>
      </c>
      <c r="L142" s="188"/>
      <c r="M142" s="189" t="s">
        <v>1</v>
      </c>
      <c r="N142" s="190" t="s">
        <v>39</v>
      </c>
      <c r="O142" s="69"/>
      <c r="P142" s="177">
        <f>O142*H142</f>
        <v>0</v>
      </c>
      <c r="Q142" s="177">
        <v>0.0060000000000000001</v>
      </c>
      <c r="R142" s="177">
        <f>Q142*H142</f>
        <v>0.012</v>
      </c>
      <c r="S142" s="177">
        <v>0</v>
      </c>
      <c r="T142" s="178">
        <f>S142*H142</f>
        <v>0</v>
      </c>
      <c r="AR142" s="179" t="s">
        <v>143</v>
      </c>
      <c r="AT142" s="179" t="s">
        <v>161</v>
      </c>
      <c r="AU142" s="179" t="s">
        <v>115</v>
      </c>
      <c r="AY142" s="14" t="s">
        <v>107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115</v>
      </c>
      <c r="BK142" s="181">
        <f>ROUND(I142*H142,3)</f>
        <v>0</v>
      </c>
      <c r="BL142" s="14" t="s">
        <v>114</v>
      </c>
      <c r="BM142" s="179" t="s">
        <v>191</v>
      </c>
    </row>
    <row r="143" s="1" customFormat="1" ht="24" customHeight="1">
      <c r="B143" s="168"/>
      <c r="C143" s="169" t="s">
        <v>192</v>
      </c>
      <c r="D143" s="169" t="s">
        <v>109</v>
      </c>
      <c r="E143" s="170" t="s">
        <v>193</v>
      </c>
      <c r="F143" s="171" t="s">
        <v>194</v>
      </c>
      <c r="G143" s="172" t="s">
        <v>168</v>
      </c>
      <c r="H143" s="173">
        <v>93</v>
      </c>
      <c r="I143" s="174"/>
      <c r="J143" s="173">
        <f>ROUND(I143*H143,3)</f>
        <v>0</v>
      </c>
      <c r="K143" s="171" t="s">
        <v>113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0.12662000000000001</v>
      </c>
      <c r="R143" s="177">
        <f>Q143*H143</f>
        <v>11.77566</v>
      </c>
      <c r="S143" s="177">
        <v>0</v>
      </c>
      <c r="T143" s="178">
        <f>S143*H143</f>
        <v>0</v>
      </c>
      <c r="AR143" s="179" t="s">
        <v>114</v>
      </c>
      <c r="AT143" s="179" t="s">
        <v>109</v>
      </c>
      <c r="AU143" s="179" t="s">
        <v>115</v>
      </c>
      <c r="AY143" s="14" t="s">
        <v>107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115</v>
      </c>
      <c r="BK143" s="181">
        <f>ROUND(I143*H143,3)</f>
        <v>0</v>
      </c>
      <c r="BL143" s="14" t="s">
        <v>114</v>
      </c>
      <c r="BM143" s="179" t="s">
        <v>195</v>
      </c>
    </row>
    <row r="144" s="1" customFormat="1" ht="16.5" customHeight="1">
      <c r="B144" s="168"/>
      <c r="C144" s="182" t="s">
        <v>7</v>
      </c>
      <c r="D144" s="182" t="s">
        <v>161</v>
      </c>
      <c r="E144" s="183" t="s">
        <v>196</v>
      </c>
      <c r="F144" s="184" t="s">
        <v>197</v>
      </c>
      <c r="G144" s="185" t="s">
        <v>173</v>
      </c>
      <c r="H144" s="186">
        <v>93.930000000000007</v>
      </c>
      <c r="I144" s="187"/>
      <c r="J144" s="186">
        <f>ROUND(I144*H144,3)</f>
        <v>0</v>
      </c>
      <c r="K144" s="184" t="s">
        <v>113</v>
      </c>
      <c r="L144" s="188"/>
      <c r="M144" s="189" t="s">
        <v>1</v>
      </c>
      <c r="N144" s="190" t="s">
        <v>39</v>
      </c>
      <c r="O144" s="69"/>
      <c r="P144" s="177">
        <f>O144*H144</f>
        <v>0</v>
      </c>
      <c r="Q144" s="177">
        <v>0.048000000000000001</v>
      </c>
      <c r="R144" s="177">
        <f>Q144*H144</f>
        <v>4.5086400000000006</v>
      </c>
      <c r="S144" s="177">
        <v>0</v>
      </c>
      <c r="T144" s="178">
        <f>S144*H144</f>
        <v>0</v>
      </c>
      <c r="AR144" s="179" t="s">
        <v>143</v>
      </c>
      <c r="AT144" s="179" t="s">
        <v>161</v>
      </c>
      <c r="AU144" s="179" t="s">
        <v>115</v>
      </c>
      <c r="AY144" s="14" t="s">
        <v>107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115</v>
      </c>
      <c r="BK144" s="181">
        <f>ROUND(I144*H144,3)</f>
        <v>0</v>
      </c>
      <c r="BL144" s="14" t="s">
        <v>114</v>
      </c>
      <c r="BM144" s="179" t="s">
        <v>198</v>
      </c>
    </row>
    <row r="145" s="1" customFormat="1" ht="24" customHeight="1">
      <c r="B145" s="168"/>
      <c r="C145" s="169" t="s">
        <v>199</v>
      </c>
      <c r="D145" s="169" t="s">
        <v>109</v>
      </c>
      <c r="E145" s="170" t="s">
        <v>200</v>
      </c>
      <c r="F145" s="171" t="s">
        <v>201</v>
      </c>
      <c r="G145" s="172" t="s">
        <v>112</v>
      </c>
      <c r="H145" s="173">
        <v>11.5</v>
      </c>
      <c r="I145" s="174"/>
      <c r="J145" s="173">
        <f>ROUND(I145*H145,3)</f>
        <v>0</v>
      </c>
      <c r="K145" s="171" t="s">
        <v>113</v>
      </c>
      <c r="L145" s="33"/>
      <c r="M145" s="175" t="s">
        <v>1</v>
      </c>
      <c r="N145" s="176" t="s">
        <v>39</v>
      </c>
      <c r="O145" s="69"/>
      <c r="P145" s="177">
        <f>O145*H145</f>
        <v>0</v>
      </c>
      <c r="Q145" s="177">
        <v>0.0022000000000000001</v>
      </c>
      <c r="R145" s="177">
        <f>Q145*H145</f>
        <v>0.025300000000000003</v>
      </c>
      <c r="S145" s="177">
        <v>0</v>
      </c>
      <c r="T145" s="178">
        <f>S145*H145</f>
        <v>0</v>
      </c>
      <c r="AR145" s="179" t="s">
        <v>179</v>
      </c>
      <c r="AT145" s="179" t="s">
        <v>109</v>
      </c>
      <c r="AU145" s="179" t="s">
        <v>115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115</v>
      </c>
      <c r="BK145" s="181">
        <f>ROUND(I145*H145,3)</f>
        <v>0</v>
      </c>
      <c r="BL145" s="14" t="s">
        <v>179</v>
      </c>
      <c r="BM145" s="179" t="s">
        <v>202</v>
      </c>
    </row>
    <row r="146" s="1" customFormat="1" ht="24" customHeight="1">
      <c r="B146" s="168"/>
      <c r="C146" s="169" t="s">
        <v>203</v>
      </c>
      <c r="D146" s="169" t="s">
        <v>109</v>
      </c>
      <c r="E146" s="170" t="s">
        <v>204</v>
      </c>
      <c r="F146" s="171" t="s">
        <v>205</v>
      </c>
      <c r="G146" s="172" t="s">
        <v>168</v>
      </c>
      <c r="H146" s="173">
        <v>5</v>
      </c>
      <c r="I146" s="174"/>
      <c r="J146" s="173">
        <f>ROUND(I146*H146,3)</f>
        <v>0</v>
      </c>
      <c r="K146" s="171" t="s">
        <v>113</v>
      </c>
      <c r="L146" s="33"/>
      <c r="M146" s="175" t="s">
        <v>1</v>
      </c>
      <c r="N146" s="176" t="s">
        <v>39</v>
      </c>
      <c r="O146" s="69"/>
      <c r="P146" s="177">
        <f>O146*H146</f>
        <v>0</v>
      </c>
      <c r="Q146" s="177">
        <v>0</v>
      </c>
      <c r="R146" s="177">
        <f>Q146*H146</f>
        <v>0</v>
      </c>
      <c r="S146" s="177">
        <v>0</v>
      </c>
      <c r="T146" s="178">
        <f>S146*H146</f>
        <v>0</v>
      </c>
      <c r="AR146" s="179" t="s">
        <v>114</v>
      </c>
      <c r="AT146" s="179" t="s">
        <v>109</v>
      </c>
      <c r="AU146" s="179" t="s">
        <v>115</v>
      </c>
      <c r="AY146" s="14" t="s">
        <v>107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115</v>
      </c>
      <c r="BK146" s="181">
        <f>ROUND(I146*H146,3)</f>
        <v>0</v>
      </c>
      <c r="BL146" s="14" t="s">
        <v>114</v>
      </c>
      <c r="BM146" s="179" t="s">
        <v>206</v>
      </c>
    </row>
    <row r="147" s="1" customFormat="1" ht="16.5" customHeight="1">
      <c r="B147" s="168"/>
      <c r="C147" s="169" t="s">
        <v>207</v>
      </c>
      <c r="D147" s="169" t="s">
        <v>109</v>
      </c>
      <c r="E147" s="170" t="s">
        <v>208</v>
      </c>
      <c r="F147" s="171" t="s">
        <v>209</v>
      </c>
      <c r="G147" s="172" t="s">
        <v>135</v>
      </c>
      <c r="H147" s="173">
        <v>45.012</v>
      </c>
      <c r="I147" s="174"/>
      <c r="J147" s="173">
        <f>ROUND(I147*H147,3)</f>
        <v>0</v>
      </c>
      <c r="K147" s="171" t="s">
        <v>113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</v>
      </c>
      <c r="R147" s="177">
        <f>Q147*H147</f>
        <v>0</v>
      </c>
      <c r="S147" s="177">
        <v>0</v>
      </c>
      <c r="T147" s="178">
        <f>S147*H147</f>
        <v>0</v>
      </c>
      <c r="AR147" s="179" t="s">
        <v>114</v>
      </c>
      <c r="AT147" s="179" t="s">
        <v>109</v>
      </c>
      <c r="AU147" s="179" t="s">
        <v>115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115</v>
      </c>
      <c r="BK147" s="181">
        <f>ROUND(I147*H147,3)</f>
        <v>0</v>
      </c>
      <c r="BL147" s="14" t="s">
        <v>114</v>
      </c>
      <c r="BM147" s="179" t="s">
        <v>210</v>
      </c>
    </row>
    <row r="148" s="1" customFormat="1" ht="24" customHeight="1">
      <c r="B148" s="168"/>
      <c r="C148" s="169" t="s">
        <v>211</v>
      </c>
      <c r="D148" s="169" t="s">
        <v>109</v>
      </c>
      <c r="E148" s="170" t="s">
        <v>212</v>
      </c>
      <c r="F148" s="171" t="s">
        <v>213</v>
      </c>
      <c r="G148" s="172" t="s">
        <v>135</v>
      </c>
      <c r="H148" s="173">
        <v>225.06</v>
      </c>
      <c r="I148" s="174"/>
      <c r="J148" s="173">
        <f>ROUND(I148*H148,3)</f>
        <v>0</v>
      </c>
      <c r="K148" s="171" t="s">
        <v>146</v>
      </c>
      <c r="L148" s="33"/>
      <c r="M148" s="175" t="s">
        <v>1</v>
      </c>
      <c r="N148" s="176" t="s">
        <v>39</v>
      </c>
      <c r="O148" s="69"/>
      <c r="P148" s="177">
        <f>O148*H148</f>
        <v>0</v>
      </c>
      <c r="Q148" s="177">
        <v>0</v>
      </c>
      <c r="R148" s="177">
        <f>Q148*H148</f>
        <v>0</v>
      </c>
      <c r="S148" s="177">
        <v>0</v>
      </c>
      <c r="T148" s="178">
        <f>S148*H148</f>
        <v>0</v>
      </c>
      <c r="AR148" s="179" t="s">
        <v>114</v>
      </c>
      <c r="AT148" s="179" t="s">
        <v>109</v>
      </c>
      <c r="AU148" s="179" t="s">
        <v>115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115</v>
      </c>
      <c r="BK148" s="181">
        <f>ROUND(I148*H148,3)</f>
        <v>0</v>
      </c>
      <c r="BL148" s="14" t="s">
        <v>114</v>
      </c>
      <c r="BM148" s="179" t="s">
        <v>214</v>
      </c>
    </row>
    <row r="149" s="1" customFormat="1" ht="24" customHeight="1">
      <c r="B149" s="168"/>
      <c r="C149" s="169" t="s">
        <v>215</v>
      </c>
      <c r="D149" s="169" t="s">
        <v>109</v>
      </c>
      <c r="E149" s="170" t="s">
        <v>216</v>
      </c>
      <c r="F149" s="171" t="s">
        <v>217</v>
      </c>
      <c r="G149" s="172" t="s">
        <v>135</v>
      </c>
      <c r="H149" s="173">
        <v>45.012</v>
      </c>
      <c r="I149" s="174"/>
      <c r="J149" s="173">
        <f>ROUND(I149*H149,3)</f>
        <v>0</v>
      </c>
      <c r="K149" s="171" t="s">
        <v>113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</v>
      </c>
      <c r="R149" s="177">
        <f>Q149*H149</f>
        <v>0</v>
      </c>
      <c r="S149" s="177">
        <v>0</v>
      </c>
      <c r="T149" s="178">
        <f>S149*H149</f>
        <v>0</v>
      </c>
      <c r="AR149" s="179" t="s">
        <v>114</v>
      </c>
      <c r="AT149" s="179" t="s">
        <v>109</v>
      </c>
      <c r="AU149" s="179" t="s">
        <v>115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115</v>
      </c>
      <c r="BK149" s="181">
        <f>ROUND(I149*H149,3)</f>
        <v>0</v>
      </c>
      <c r="BL149" s="14" t="s">
        <v>114</v>
      </c>
      <c r="BM149" s="179" t="s">
        <v>218</v>
      </c>
    </row>
    <row r="150" s="1" customFormat="1" ht="24" customHeight="1">
      <c r="B150" s="168"/>
      <c r="C150" s="169" t="s">
        <v>219</v>
      </c>
      <c r="D150" s="169" t="s">
        <v>109</v>
      </c>
      <c r="E150" s="170" t="s">
        <v>220</v>
      </c>
      <c r="F150" s="171" t="s">
        <v>221</v>
      </c>
      <c r="G150" s="172" t="s">
        <v>135</v>
      </c>
      <c r="H150" s="173">
        <v>45.012</v>
      </c>
      <c r="I150" s="174"/>
      <c r="J150" s="173">
        <f>ROUND(I150*H150,3)</f>
        <v>0</v>
      </c>
      <c r="K150" s="171" t="s">
        <v>113</v>
      </c>
      <c r="L150" s="33"/>
      <c r="M150" s="175" t="s">
        <v>1</v>
      </c>
      <c r="N150" s="176" t="s">
        <v>39</v>
      </c>
      <c r="O150" s="69"/>
      <c r="P150" s="177">
        <f>O150*H150</f>
        <v>0</v>
      </c>
      <c r="Q150" s="177">
        <v>0</v>
      </c>
      <c r="R150" s="177">
        <f>Q150*H150</f>
        <v>0</v>
      </c>
      <c r="S150" s="177">
        <v>0</v>
      </c>
      <c r="T150" s="178">
        <f>S150*H150</f>
        <v>0</v>
      </c>
      <c r="AR150" s="179" t="s">
        <v>114</v>
      </c>
      <c r="AT150" s="179" t="s">
        <v>109</v>
      </c>
      <c r="AU150" s="179" t="s">
        <v>115</v>
      </c>
      <c r="AY150" s="14" t="s">
        <v>107</v>
      </c>
      <c r="BE150" s="180">
        <f>IF(N150="základná",J150,0)</f>
        <v>0</v>
      </c>
      <c r="BF150" s="180">
        <f>IF(N150="znížená",J150,0)</f>
        <v>0</v>
      </c>
      <c r="BG150" s="180">
        <f>IF(N150="zákl. prenesená",J150,0)</f>
        <v>0</v>
      </c>
      <c r="BH150" s="180">
        <f>IF(N150="zníž. prenesená",J150,0)</f>
        <v>0</v>
      </c>
      <c r="BI150" s="180">
        <f>IF(N150="nulová",J150,0)</f>
        <v>0</v>
      </c>
      <c r="BJ150" s="14" t="s">
        <v>115</v>
      </c>
      <c r="BK150" s="181">
        <f>ROUND(I150*H150,3)</f>
        <v>0</v>
      </c>
      <c r="BL150" s="14" t="s">
        <v>114</v>
      </c>
      <c r="BM150" s="179" t="s">
        <v>222</v>
      </c>
    </row>
    <row r="151" s="11" customFormat="1" ht="22.8" customHeight="1">
      <c r="B151" s="155"/>
      <c r="D151" s="156" t="s">
        <v>72</v>
      </c>
      <c r="E151" s="166" t="s">
        <v>223</v>
      </c>
      <c r="F151" s="166" t="s">
        <v>224</v>
      </c>
      <c r="I151" s="158"/>
      <c r="J151" s="167">
        <f>BK151</f>
        <v>0</v>
      </c>
      <c r="L151" s="155"/>
      <c r="M151" s="160"/>
      <c r="N151" s="161"/>
      <c r="O151" s="161"/>
      <c r="P151" s="162">
        <f>P152</f>
        <v>0</v>
      </c>
      <c r="Q151" s="161"/>
      <c r="R151" s="162">
        <f>R152</f>
        <v>0</v>
      </c>
      <c r="S151" s="161"/>
      <c r="T151" s="163">
        <f>T152</f>
        <v>0</v>
      </c>
      <c r="AR151" s="156" t="s">
        <v>78</v>
      </c>
      <c r="AT151" s="164" t="s">
        <v>72</v>
      </c>
      <c r="AU151" s="164" t="s">
        <v>78</v>
      </c>
      <c r="AY151" s="156" t="s">
        <v>107</v>
      </c>
      <c r="BK151" s="165">
        <f>BK152</f>
        <v>0</v>
      </c>
    </row>
    <row r="152" s="1" customFormat="1" ht="24" customHeight="1">
      <c r="B152" s="168"/>
      <c r="C152" s="169" t="s">
        <v>225</v>
      </c>
      <c r="D152" s="169" t="s">
        <v>109</v>
      </c>
      <c r="E152" s="170" t="s">
        <v>226</v>
      </c>
      <c r="F152" s="171" t="s">
        <v>227</v>
      </c>
      <c r="G152" s="172" t="s">
        <v>135</v>
      </c>
      <c r="H152" s="173">
        <v>164.233</v>
      </c>
      <c r="I152" s="174"/>
      <c r="J152" s="173">
        <f>ROUND(I152*H152,3)</f>
        <v>0</v>
      </c>
      <c r="K152" s="171" t="s">
        <v>113</v>
      </c>
      <c r="L152" s="33"/>
      <c r="M152" s="175" t="s">
        <v>1</v>
      </c>
      <c r="N152" s="176" t="s">
        <v>39</v>
      </c>
      <c r="O152" s="69"/>
      <c r="P152" s="177">
        <f>O152*H152</f>
        <v>0</v>
      </c>
      <c r="Q152" s="177">
        <v>0</v>
      </c>
      <c r="R152" s="177">
        <f>Q152*H152</f>
        <v>0</v>
      </c>
      <c r="S152" s="177">
        <v>0</v>
      </c>
      <c r="T152" s="178">
        <f>S152*H152</f>
        <v>0</v>
      </c>
      <c r="AR152" s="179" t="s">
        <v>114</v>
      </c>
      <c r="AT152" s="179" t="s">
        <v>109</v>
      </c>
      <c r="AU152" s="179" t="s">
        <v>115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115</v>
      </c>
      <c r="BK152" s="181">
        <f>ROUND(I152*H152,3)</f>
        <v>0</v>
      </c>
      <c r="BL152" s="14" t="s">
        <v>114</v>
      </c>
      <c r="BM152" s="179" t="s">
        <v>228</v>
      </c>
    </row>
    <row r="153" s="11" customFormat="1" ht="25.92" customHeight="1">
      <c r="B153" s="155"/>
      <c r="D153" s="156" t="s">
        <v>72</v>
      </c>
      <c r="E153" s="157" t="s">
        <v>229</v>
      </c>
      <c r="F153" s="157" t="s">
        <v>230</v>
      </c>
      <c r="I153" s="158"/>
      <c r="J153" s="159">
        <f>BK153</f>
        <v>0</v>
      </c>
      <c r="L153" s="155"/>
      <c r="M153" s="160"/>
      <c r="N153" s="161"/>
      <c r="O153" s="161"/>
      <c r="P153" s="162">
        <f>SUM(P154:P155)</f>
        <v>0</v>
      </c>
      <c r="Q153" s="161"/>
      <c r="R153" s="162">
        <f>SUM(R154:R155)</f>
        <v>0</v>
      </c>
      <c r="S153" s="161"/>
      <c r="T153" s="163">
        <f>SUM(T154:T155)</f>
        <v>0</v>
      </c>
      <c r="AR153" s="156" t="s">
        <v>128</v>
      </c>
      <c r="AT153" s="164" t="s">
        <v>72</v>
      </c>
      <c r="AU153" s="164" t="s">
        <v>73</v>
      </c>
      <c r="AY153" s="156" t="s">
        <v>107</v>
      </c>
      <c r="BK153" s="165">
        <f>SUM(BK154:BK155)</f>
        <v>0</v>
      </c>
    </row>
    <row r="154" s="1" customFormat="1" ht="36" customHeight="1">
      <c r="B154" s="168"/>
      <c r="C154" s="169" t="s">
        <v>231</v>
      </c>
      <c r="D154" s="169" t="s">
        <v>109</v>
      </c>
      <c r="E154" s="170" t="s">
        <v>232</v>
      </c>
      <c r="F154" s="171" t="s">
        <v>233</v>
      </c>
      <c r="G154" s="172" t="s">
        <v>234</v>
      </c>
      <c r="H154" s="173">
        <v>1</v>
      </c>
      <c r="I154" s="174"/>
      <c r="J154" s="173">
        <f>ROUND(I154*H154,3)</f>
        <v>0</v>
      </c>
      <c r="K154" s="171" t="s">
        <v>146</v>
      </c>
      <c r="L154" s="33"/>
      <c r="M154" s="175" t="s">
        <v>1</v>
      </c>
      <c r="N154" s="176" t="s">
        <v>39</v>
      </c>
      <c r="O154" s="69"/>
      <c r="P154" s="177">
        <f>O154*H154</f>
        <v>0</v>
      </c>
      <c r="Q154" s="177">
        <v>0</v>
      </c>
      <c r="R154" s="177">
        <f>Q154*H154</f>
        <v>0</v>
      </c>
      <c r="S154" s="177">
        <v>0</v>
      </c>
      <c r="T154" s="178">
        <f>S154*H154</f>
        <v>0</v>
      </c>
      <c r="AR154" s="179" t="s">
        <v>235</v>
      </c>
      <c r="AT154" s="179" t="s">
        <v>109</v>
      </c>
      <c r="AU154" s="179" t="s">
        <v>78</v>
      </c>
      <c r="AY154" s="14" t="s">
        <v>107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115</v>
      </c>
      <c r="BK154" s="181">
        <f>ROUND(I154*H154,3)</f>
        <v>0</v>
      </c>
      <c r="BL154" s="14" t="s">
        <v>235</v>
      </c>
      <c r="BM154" s="179" t="s">
        <v>236</v>
      </c>
    </row>
    <row r="155" s="1" customFormat="1" ht="24" customHeight="1">
      <c r="B155" s="168"/>
      <c r="C155" s="169" t="s">
        <v>237</v>
      </c>
      <c r="D155" s="169" t="s">
        <v>109</v>
      </c>
      <c r="E155" s="170" t="s">
        <v>238</v>
      </c>
      <c r="F155" s="171" t="s">
        <v>239</v>
      </c>
      <c r="G155" s="172" t="s">
        <v>234</v>
      </c>
      <c r="H155" s="173">
        <v>1</v>
      </c>
      <c r="I155" s="174"/>
      <c r="J155" s="173">
        <f>ROUND(I155*H155,3)</f>
        <v>0</v>
      </c>
      <c r="K155" s="171" t="s">
        <v>146</v>
      </c>
      <c r="L155" s="33"/>
      <c r="M155" s="191" t="s">
        <v>1</v>
      </c>
      <c r="N155" s="192" t="s">
        <v>39</v>
      </c>
      <c r="O155" s="193"/>
      <c r="P155" s="194">
        <f>O155*H155</f>
        <v>0</v>
      </c>
      <c r="Q155" s="194">
        <v>0</v>
      </c>
      <c r="R155" s="194">
        <f>Q155*H155</f>
        <v>0</v>
      </c>
      <c r="S155" s="194">
        <v>0</v>
      </c>
      <c r="T155" s="195">
        <f>S155*H155</f>
        <v>0</v>
      </c>
      <c r="AR155" s="179" t="s">
        <v>235</v>
      </c>
      <c r="AT155" s="179" t="s">
        <v>109</v>
      </c>
      <c r="AU155" s="179" t="s">
        <v>78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115</v>
      </c>
      <c r="BK155" s="181">
        <f>ROUND(I155*H155,3)</f>
        <v>0</v>
      </c>
      <c r="BL155" s="14" t="s">
        <v>235</v>
      </c>
      <c r="BM155" s="179" t="s">
        <v>240</v>
      </c>
    </row>
    <row r="156" s="1" customFormat="1" ht="6.96" customHeight="1">
      <c r="B156" s="52"/>
      <c r="C156" s="53"/>
      <c r="D156" s="53"/>
      <c r="E156" s="53"/>
      <c r="F156" s="53"/>
      <c r="G156" s="53"/>
      <c r="H156" s="53"/>
      <c r="I156" s="129"/>
      <c r="J156" s="53"/>
      <c r="K156" s="53"/>
      <c r="L156" s="33"/>
    </row>
  </sheetData>
  <autoFilter ref="C118:K155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2019-06-11T10:36:26Z</dcterms:created>
  <dcterms:modified xsi:type="dcterms:W3CDTF">2019-06-11T10:36:28Z</dcterms:modified>
</cp:coreProperties>
</file>