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19 - Rozšírenie spe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'2019-019 - Rozšírenie spe...'!$C$115:$K$128</definedName>
    <definedName name="_xlnm.Print_Area" localSheetId="1">'2019-019 - Rozšírenie spe...'!$C$4:$J$76,'2019-019 - Rozšírenie spe...'!$C$82:$J$99,'2019-019 - Rozšírenie spe...'!$C$105:$K$128</definedName>
    <definedName name="_xlnm.Print_Titles" localSheetId="1">'2019-019 - Rozšírenie spe...'!$115:$115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28"/>
  <c r="BH128"/>
  <c r="BG128"/>
  <c r="BE128"/>
  <c r="T128"/>
  <c r="T127"/>
  <c r="R128"/>
  <c r="R127"/>
  <c r="P128"/>
  <c r="P127"/>
  <c r="BK128"/>
  <c r="BK127"/>
  <c r="J127"/>
  <c r="J128"/>
  <c r="BF128"/>
  <c r="J98"/>
  <c r="BI126"/>
  <c r="BH126"/>
  <c r="BG126"/>
  <c r="BE126"/>
  <c r="T126"/>
  <c r="R126"/>
  <c r="P126"/>
  <c r="BK126"/>
  <c r="J126"/>
  <c r="BF126"/>
  <c r="BI125"/>
  <c r="BH125"/>
  <c r="BG125"/>
  <c r="BE125"/>
  <c r="T125"/>
  <c r="T124"/>
  <c r="R125"/>
  <c r="R124"/>
  <c r="P125"/>
  <c r="P124"/>
  <c r="BK125"/>
  <c r="BK124"/>
  <c r="J124"/>
  <c r="J125"/>
  <c r="BF125"/>
  <c r="J97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BH120"/>
  <c r="BG120"/>
  <c r="BE120"/>
  <c r="T120"/>
  <c r="R120"/>
  <c r="P120"/>
  <c r="BK120"/>
  <c r="J120"/>
  <c r="BF120"/>
  <c r="BI119"/>
  <c r="F35"/>
  <c i="1" r="BD95"/>
  <c i="2" r="BH119"/>
  <c r="F34"/>
  <c i="1" r="BC95"/>
  <c i="2" r="BG119"/>
  <c r="F33"/>
  <c i="1" r="BB95"/>
  <c i="2" r="BE119"/>
  <c r="J31"/>
  <c i="1" r="AV95"/>
  <c i="2" r="F31"/>
  <c i="1" r="AZ95"/>
  <c i="2" r="T119"/>
  <c r="T118"/>
  <c r="T117"/>
  <c r="T116"/>
  <c r="R119"/>
  <c r="R118"/>
  <c r="R117"/>
  <c r="R116"/>
  <c r="P119"/>
  <c r="P118"/>
  <c r="P117"/>
  <c r="P116"/>
  <c i="1" r="AU95"/>
  <c i="2" r="BK119"/>
  <c r="BK118"/>
  <c r="J118"/>
  <c r="BK117"/>
  <c r="J117"/>
  <c r="BK116"/>
  <c r="J116"/>
  <c r="J94"/>
  <c r="J28"/>
  <c i="1" r="AG95"/>
  <c i="2" r="J119"/>
  <c r="BF119"/>
  <c r="J32"/>
  <c i="1" r="AW95"/>
  <c i="2" r="F32"/>
  <c i="1" r="BA95"/>
  <c i="2" r="J96"/>
  <c r="J95"/>
  <c r="F112"/>
  <c r="F110"/>
  <c r="E108"/>
  <c r="F89"/>
  <c r="F87"/>
  <c r="E85"/>
  <c r="J37"/>
  <c r="J22"/>
  <c r="E22"/>
  <c r="J113"/>
  <c r="J90"/>
  <c r="J21"/>
  <c r="J19"/>
  <c r="E19"/>
  <c r="J112"/>
  <c r="J89"/>
  <c r="J18"/>
  <c r="J16"/>
  <c r="E16"/>
  <c r="F113"/>
  <c r="F90"/>
  <c r="J15"/>
  <c r="J10"/>
  <c r="J110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<sst xmlns="http://schemas.openxmlformats.org/spreadsheetml/2006/main">
  <si>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</si>
  <si>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</si>
  <si>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</si>
  <si>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</si>
  <si>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{96cb3032-932e-4538-a6ae-e1fad61e5fb3}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</si>
  <si>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</si>
  <si>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</si>
  <si>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</si>
  <si>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</si>
  <si>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</si>
  <si>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</si>
  <si>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</si>
  <si>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2019-019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</si>
  <si>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</si>
  <si>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</si>
  <si>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spevnenej plochy pred OB 1086 ul. Veľká Okružná</t>
  </si>
  <si>
    <t>JKSO:</t>
  </si>
  <si>
    <t>KS:</t>
  </si>
  <si>
    <t>Miesto:</t>
  </si>
  <si>
    <t xml:space="preserve"> </t>
  </si>
  <si>
    <t>Dátum:</t>
  </si>
  <si>
    <t>27. 2. 2019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</si>
  <si>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</si>
  <si>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</si>
  <si>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</si>
  <si>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</si>
  <si>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</si>
  <si>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</si>
  <si>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</si>
  <si>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</si>
  <si>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</si>
  <si>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</si>
  <si>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</si>
  <si>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</si>
  <si>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</si>
  <si>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</si>
  <si>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</si>
  <si>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</si>
  <si>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</si>
  <si>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</si>
  <si>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</si>
  <si>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</si>
  <si>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</si>
  <si>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</si>
  <si>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</si>
  <si>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</si>
  <si>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</si>
  <si>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</si>
  <si>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</si>
  <si>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</si>
  <si>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</si>
  <si>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</si>
  <si>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</si>
  <si>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</si>
  <si>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</si>
  <si>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</si>
  <si>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</si>
  <si>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</si>
  <si>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</si>
  <si>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</si>
  <si>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</si>
  <si>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</si>
  <si>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</si>
  <si>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</si>
  <si>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</si>
  <si>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</si>
  <si>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</si>
  <si>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</si>
  <si>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</si>
  <si>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</si>
  <si>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</si>
  <si>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</si>
  <si>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</si>
  <si>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</si>
  <si>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</si>
  <si>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</si>
  <si>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</si>
  <si>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</si>
  <si>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</si>
  <si>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</si>
  <si>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</si>
  <si>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</si>
  <si>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</si>
  <si>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</si>
  <si>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</si>
  <si>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</si>
  <si>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</si>
  <si>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</si>
  <si>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</si>
  <si>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</si>
  <si>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</si>
  <si>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</si>
  <si>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</si>
  <si>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</si>
  <si>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</si>
  <si>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</si>
  <si>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</si>
  <si>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</si>
  <si>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</si>
  <si>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</si>
  <si>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</si>
  <si>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</si>
  <si>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</si>
  <si>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</si>
  <si>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</si>
  <si>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</si>
  <si>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</si>
  <si>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</t>
  </si>
  <si>
    <t>Odkopávka a prekopávka nezapažená v hornine 3, do 100 m3</t>
  </si>
  <si>
    <t>m3</t>
  </si>
  <si>
    <t>CS CENEKON 2019 01</t>
  </si>
  <si>
    <t>4</t>
  </si>
  <si>
    <t>2</t>
  </si>
  <si>
    <t>-393575575</t>
  </si>
  <si>
    <t>122201109</t>
  </si>
  <si>
    <t>Odkopávky a prekopávky nezapažené. Príplatok k cenám za lepivosť horniny 3</t>
  </si>
  <si>
    <t>1977889984</t>
  </si>
  <si>
    <t>3</t>
  </si>
  <si>
    <t>162301101</t>
  </si>
  <si>
    <t>Vodorovné premiestnenie výkopku po spevnenej ceste z horniny tr.1-4, do 100 m3 na vzdialenosť do 500 m</t>
  </si>
  <si>
    <t>-1866061954</t>
  </si>
  <si>
    <t>171201201</t>
  </si>
  <si>
    <t>Uloženie sypaniny na skládky do 100 m3</t>
  </si>
  <si>
    <t>-1250139932</t>
  </si>
  <si>
    <t>5</t>
  </si>
  <si>
    <t>181101101</t>
  </si>
  <si>
    <t>Úprava pláne v zárezoch v hornine 1-4 bez zhutnenia</t>
  </si>
  <si>
    <t>m2</t>
  </si>
  <si>
    <t>1694693704</t>
  </si>
  <si>
    <t>Komunikácie</t>
  </si>
  <si>
    <t>6</t>
  </si>
  <si>
    <t>564211111</t>
  </si>
  <si>
    <t>Kryt zo štrkopiesku s rozprestretím, vlhčením a zhutnením, po zhutnení hr. 50 mm</t>
  </si>
  <si>
    <t>606958393</t>
  </si>
  <si>
    <t>7</t>
  </si>
  <si>
    <t>564951211</t>
  </si>
  <si>
    <t>Podklad alebo podsyp z asfaltového recyklátu s rozprestretím, vlhčením a zhutnením, po zhutnení hr. 150 mm</t>
  </si>
  <si>
    <t>-195254428</t>
  </si>
  <si>
    <t>99</t>
  </si>
  <si>
    <t>Presun hmôt HSV</t>
  </si>
  <si>
    <t>8</t>
  </si>
  <si>
    <t>998222011</t>
  </si>
  <si>
    <t>Presun hmôt pre pozemné komunikácie s krytom z kameniva (8222, 8225) akejkoľvek dĺžky objektu</t>
  </si>
  <si>
    <t>t</t>
  </si>
  <si>
    <t>741321846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</si>
</sst>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8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2019-019</v>
      </c>
      <c r="AR84" s="56"/>
    </row>
    <row r="85" s="4" customFormat="1" ht="36.96" customHeight="1">
      <c r="B85" s="57"/>
      <c r="C85" s="58" t="s">
        <v>14</v>
      </c>
      <c r="L85" s="59" t="str">
        <f>K6</f>
        <v>Rozšírenie spevnenej plochy pred OB 1086 ul. Veľká Okružná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27. 2. 2019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'2019-019 - Rozšírenie spe...'!J28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'2019-019 - Rozšírenie spe...'!P116</f>
        <v>0</v>
      </c>
      <c r="AV95" s="101">
        <f>'2019-019 - Rozšírenie spe...'!J31</f>
        <v>0</v>
      </c>
      <c r="AW95" s="101">
        <f>'2019-019 - Rozšírenie spe...'!J32</f>
        <v>0</v>
      </c>
      <c r="AX95" s="101">
        <f>'2019-019 - Rozšírenie spe...'!J33</f>
        <v>0</v>
      </c>
      <c r="AY95" s="101">
        <f>'2019-019 - Rozšírenie spe...'!J34</f>
        <v>0</v>
      </c>
      <c r="AZ95" s="101">
        <f>'2019-019 - Rozšírenie spe...'!F31</f>
        <v>0</v>
      </c>
      <c r="BA95" s="101">
        <f>'2019-019 - Rozšírenie spe...'!F32</f>
        <v>0</v>
      </c>
      <c r="BB95" s="101">
        <f>'2019-019 - Rozšírenie spe...'!F33</f>
        <v>0</v>
      </c>
      <c r="BC95" s="101">
        <f>'2019-019 - Rozšírenie spe...'!F34</f>
        <v>0</v>
      </c>
      <c r="BD95" s="103">
        <f>'2019-019 - Rozšírenie spe...'!F35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19 - Rozšírenie sp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27. 2. 2019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ROUND(J116,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ROUND((SUM(BE116:BE128)),  2)</f>
        <v>0</v>
      </c>
      <c r="I31" s="117">
        <v>0.20000000000000001</v>
      </c>
      <c r="J31" s="116">
        <f>ROUND(((SUM(BE116:BE128))*I31),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ROUND((SUM(BF116:BF128)),  2)</f>
        <v>0</v>
      </c>
      <c r="I32" s="117">
        <v>0.20000000000000001</v>
      </c>
      <c r="J32" s="116">
        <f>ROUND(((SUM(BF116:BF128))*I32),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ROUND((SUM(BG116:BG128)),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ROUND((SUM(BH116:BH128)),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ROUND((SUM(BI116:BI128)),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Rozšírenie spevnenej plochy pred OB 1086 ul. Veľká Okružná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27. 2. 2019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J116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J117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J118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J124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J127</f>
        <v>0</v>
      </c>
      <c r="L98" s="140"/>
    </row>
    <row r="99" s="1" customFormat="1" ht="21.84" customHeight="1">
      <c r="B99" s="33"/>
      <c r="I99" s="108"/>
      <c r="L99" s="33"/>
    </row>
    <row r="100" s="1" customFormat="1" ht="6.96" customHeight="1">
      <c r="B100" s="52"/>
      <c r="C100" s="53"/>
      <c r="D100" s="53"/>
      <c r="E100" s="53"/>
      <c r="F100" s="53"/>
      <c r="G100" s="53"/>
      <c r="H100" s="53"/>
      <c r="I100" s="129"/>
      <c r="J100" s="53"/>
      <c r="K100" s="53"/>
      <c r="L100" s="33"/>
    </row>
    <row r="104" s="1" customFormat="1" ht="6.96" customHeight="1">
      <c r="B104" s="54"/>
      <c r="C104" s="55"/>
      <c r="D104" s="55"/>
      <c r="E104" s="55"/>
      <c r="F104" s="55"/>
      <c r="G104" s="55"/>
      <c r="H104" s="55"/>
      <c r="I104" s="130"/>
      <c r="J104" s="55"/>
      <c r="K104" s="55"/>
      <c r="L104" s="33"/>
    </row>
    <row r="105" s="1" customFormat="1" ht="24.96" customHeight="1">
      <c r="B105" s="33"/>
      <c r="C105" s="18" t="s">
        <v>90</v>
      </c>
      <c r="I105" s="108"/>
      <c r="L105" s="33"/>
    </row>
    <row r="106" s="1" customFormat="1" ht="6.96" customHeight="1">
      <c r="B106" s="33"/>
      <c r="I106" s="108"/>
      <c r="L106" s="33"/>
    </row>
    <row r="107" s="1" customFormat="1" ht="12" customHeight="1">
      <c r="B107" s="33"/>
      <c r="C107" s="27" t="s">
        <v>14</v>
      </c>
      <c r="I107" s="108"/>
      <c r="L107" s="33"/>
    </row>
    <row r="108" s="1" customFormat="1" ht="16.5" customHeight="1">
      <c r="B108" s="33"/>
      <c r="E108" s="59" t="str">
        <f>E7</f>
        <v>Rozšírenie spevnenej plochy pred OB 1086 ul. Veľká Okružná</v>
      </c>
      <c r="F108" s="1"/>
      <c r="G108" s="1"/>
      <c r="H108" s="1"/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18</v>
      </c>
      <c r="F110" s="22" t="str">
        <f>F10</f>
        <v xml:space="preserve"> </v>
      </c>
      <c r="I110" s="109" t="s">
        <v>20</v>
      </c>
      <c r="J110" s="61" t="str">
        <f>IF(J10="","",J10)</f>
        <v>27. 2. 2019</v>
      </c>
      <c r="L110" s="33"/>
    </row>
    <row r="111" s="1" customFormat="1" ht="6.96" customHeight="1">
      <c r="B111" s="33"/>
      <c r="I111" s="108"/>
      <c r="L111" s="33"/>
    </row>
    <row r="112" s="1" customFormat="1" ht="15.15" customHeight="1">
      <c r="B112" s="33"/>
      <c r="C112" s="27" t="s">
        <v>22</v>
      </c>
      <c r="F112" s="22" t="str">
        <f>E13</f>
        <v>Mesto Partizánske</v>
      </c>
      <c r="I112" s="109" t="s">
        <v>28</v>
      </c>
      <c r="J112" s="31" t="str">
        <f>E19</f>
        <v xml:space="preserve"> </v>
      </c>
      <c r="L112" s="33"/>
    </row>
    <row r="113" s="1" customFormat="1" ht="15.15" customHeight="1">
      <c r="B113" s="33"/>
      <c r="C113" s="27" t="s">
        <v>26</v>
      </c>
      <c r="F113" s="22" t="str">
        <f>IF(E16="","",E16)</f>
        <v>Vyplň údaj</v>
      </c>
      <c r="I113" s="109" t="s">
        <v>31</v>
      </c>
      <c r="J113" s="31" t="str">
        <f>E22</f>
        <v xml:space="preserve"> </v>
      </c>
      <c r="L113" s="33"/>
    </row>
    <row r="114" s="1" customFormat="1" ht="10.32" customHeight="1">
      <c r="B114" s="33"/>
      <c r="I114" s="108"/>
      <c r="L114" s="33"/>
    </row>
    <row r="115" s="10" customFormat="1" ht="29.28" customHeight="1">
      <c r="B115" s="145"/>
      <c r="C115" s="146" t="s">
        <v>91</v>
      </c>
      <c r="D115" s="147" t="s">
        <v>58</v>
      </c>
      <c r="E115" s="147" t="s">
        <v>54</v>
      </c>
      <c r="F115" s="147" t="s">
        <v>55</v>
      </c>
      <c r="G115" s="147" t="s">
        <v>92</v>
      </c>
      <c r="H115" s="147" t="s">
        <v>93</v>
      </c>
      <c r="I115" s="148" t="s">
        <v>94</v>
      </c>
      <c r="J115" s="149" t="s">
        <v>83</v>
      </c>
      <c r="K115" s="150" t="s">
        <v>95</v>
      </c>
      <c r="L115" s="145"/>
      <c r="M115" s="78" t="s">
        <v>1</v>
      </c>
      <c r="N115" s="79" t="s">
        <v>37</v>
      </c>
      <c r="O115" s="79" t="s">
        <v>96</v>
      </c>
      <c r="P115" s="79" t="s">
        <v>97</v>
      </c>
      <c r="Q115" s="79" t="s">
        <v>98</v>
      </c>
      <c r="R115" s="79" t="s">
        <v>99</v>
      </c>
      <c r="S115" s="79" t="s">
        <v>100</v>
      </c>
      <c r="T115" s="80" t="s">
        <v>101</v>
      </c>
    </row>
    <row r="116" s="1" customFormat="1" ht="22.8" customHeight="1">
      <c r="B116" s="33"/>
      <c r="C116" s="83" t="s">
        <v>84</v>
      </c>
      <c r="I116" s="108"/>
      <c r="J116" s="151">
        <f>BK116</f>
        <v>0</v>
      </c>
      <c r="L116" s="33"/>
      <c r="M116" s="81"/>
      <c r="N116" s="65"/>
      <c r="O116" s="65"/>
      <c r="P116" s="152">
        <f>P117</f>
        <v>0</v>
      </c>
      <c r="Q116" s="65"/>
      <c r="R116" s="152">
        <f>R117</f>
        <v>102.90780000000001</v>
      </c>
      <c r="S116" s="65"/>
      <c r="T116" s="153">
        <f>T117</f>
        <v>0</v>
      </c>
      <c r="AT116" s="14" t="s">
        <v>72</v>
      </c>
      <c r="AU116" s="14" t="s">
        <v>85</v>
      </c>
      <c r="BK116" s="154">
        <f>BK117</f>
        <v>0</v>
      </c>
    </row>
    <row r="117" s="11" customFormat="1" ht="25.92" customHeight="1">
      <c r="B117" s="155"/>
      <c r="D117" s="156" t="s">
        <v>72</v>
      </c>
      <c r="E117" s="157" t="s">
        <v>102</v>
      </c>
      <c r="F117" s="157" t="s">
        <v>103</v>
      </c>
      <c r="I117" s="158"/>
      <c r="J117" s="159">
        <f>BK117</f>
        <v>0</v>
      </c>
      <c r="L117" s="155"/>
      <c r="M117" s="160"/>
      <c r="N117" s="161"/>
      <c r="O117" s="161"/>
      <c r="P117" s="162">
        <f>P118+P124+P127</f>
        <v>0</v>
      </c>
      <c r="Q117" s="161"/>
      <c r="R117" s="162">
        <f>R118+R124+R127</f>
        <v>102.90780000000001</v>
      </c>
      <c r="S117" s="161"/>
      <c r="T117" s="163">
        <f>T118+T124+T127</f>
        <v>0</v>
      </c>
      <c r="AR117" s="156" t="s">
        <v>78</v>
      </c>
      <c r="AT117" s="164" t="s">
        <v>72</v>
      </c>
      <c r="AU117" s="164" t="s">
        <v>73</v>
      </c>
      <c r="AY117" s="156" t="s">
        <v>104</v>
      </c>
      <c r="BK117" s="165">
        <f>BK118+BK124+BK127</f>
        <v>0</v>
      </c>
    </row>
    <row r="118" s="11" customFormat="1" ht="22.8" customHeight="1">
      <c r="B118" s="155"/>
      <c r="D118" s="156" t="s">
        <v>72</v>
      </c>
      <c r="E118" s="166" t="s">
        <v>78</v>
      </c>
      <c r="F118" s="166" t="s">
        <v>105</v>
      </c>
      <c r="I118" s="158"/>
      <c r="J118" s="167">
        <f>BK118</f>
        <v>0</v>
      </c>
      <c r="L118" s="155"/>
      <c r="M118" s="160"/>
      <c r="N118" s="161"/>
      <c r="O118" s="161"/>
      <c r="P118" s="162">
        <f>SUM(P119:P123)</f>
        <v>0</v>
      </c>
      <c r="Q118" s="161"/>
      <c r="R118" s="162">
        <f>SUM(R119:R123)</f>
        <v>0</v>
      </c>
      <c r="S118" s="161"/>
      <c r="T118" s="163">
        <f>SUM(T119:T123)</f>
        <v>0</v>
      </c>
      <c r="AR118" s="156" t="s">
        <v>78</v>
      </c>
      <c r="AT118" s="164" t="s">
        <v>72</v>
      </c>
      <c r="AU118" s="164" t="s">
        <v>78</v>
      </c>
      <c r="AY118" s="156" t="s">
        <v>104</v>
      </c>
      <c r="BK118" s="165">
        <f>SUM(BK119:BK123)</f>
        <v>0</v>
      </c>
    </row>
    <row r="119" s="1" customFormat="1" ht="24" customHeight="1">
      <c r="B119" s="168"/>
      <c r="C119" s="169" t="s">
        <v>78</v>
      </c>
      <c r="D119" s="169" t="s">
        <v>106</v>
      </c>
      <c r="E119" s="170" t="s">
        <v>107</v>
      </c>
      <c r="F119" s="171" t="s">
        <v>108</v>
      </c>
      <c r="G119" s="172" t="s">
        <v>109</v>
      </c>
      <c r="H119" s="173">
        <v>81</v>
      </c>
      <c r="I119" s="174"/>
      <c r="J119" s="173">
        <f>ROUND(I119*H119,3)</f>
        <v>0</v>
      </c>
      <c r="K119" s="171" t="s">
        <v>110</v>
      </c>
      <c r="L119" s="33"/>
      <c r="M119" s="175" t="s">
        <v>1</v>
      </c>
      <c r="N119" s="176" t="s">
        <v>39</v>
      </c>
      <c r="O119" s="69"/>
      <c r="P119" s="177">
        <f>O119*H119</f>
        <v>0</v>
      </c>
      <c r="Q119" s="177">
        <v>0</v>
      </c>
      <c r="R119" s="177">
        <f>Q119*H119</f>
        <v>0</v>
      </c>
      <c r="S119" s="177">
        <v>0</v>
      </c>
      <c r="T119" s="178">
        <f>S119*H119</f>
        <v>0</v>
      </c>
      <c r="AR119" s="179" t="s">
        <v>111</v>
      </c>
      <c r="AT119" s="179" t="s">
        <v>106</v>
      </c>
      <c r="AU119" s="179" t="s">
        <v>112</v>
      </c>
      <c r="AY119" s="14" t="s">
        <v>104</v>
      </c>
      <c r="BE119" s="180">
        <f>IF(N119="základná",J119,0)</f>
        <v>0</v>
      </c>
      <c r="BF119" s="180">
        <f>IF(N119="znížená",J119,0)</f>
        <v>0</v>
      </c>
      <c r="BG119" s="180">
        <f>IF(N119="zákl. prenesená",J119,0)</f>
        <v>0</v>
      </c>
      <c r="BH119" s="180">
        <f>IF(N119="zníž. prenesená",J119,0)</f>
        <v>0</v>
      </c>
      <c r="BI119" s="180">
        <f>IF(N119="nulová",J119,0)</f>
        <v>0</v>
      </c>
      <c r="BJ119" s="14" t="s">
        <v>112</v>
      </c>
      <c r="BK119" s="181">
        <f>ROUND(I119*H119,3)</f>
        <v>0</v>
      </c>
      <c r="BL119" s="14" t="s">
        <v>111</v>
      </c>
      <c r="BM119" s="179" t="s">
        <v>113</v>
      </c>
    </row>
    <row r="120" s="1" customFormat="1" ht="24" customHeight="1">
      <c r="B120" s="168"/>
      <c r="C120" s="169" t="s">
        <v>112</v>
      </c>
      <c r="D120" s="169" t="s">
        <v>106</v>
      </c>
      <c r="E120" s="170" t="s">
        <v>114</v>
      </c>
      <c r="F120" s="171" t="s">
        <v>115</v>
      </c>
      <c r="G120" s="172" t="s">
        <v>109</v>
      </c>
      <c r="H120" s="173">
        <v>81.799999999999997</v>
      </c>
      <c r="I120" s="174"/>
      <c r="J120" s="173">
        <f>ROUND(I120*H120,3)</f>
        <v>0</v>
      </c>
      <c r="K120" s="171" t="s">
        <v>110</v>
      </c>
      <c r="L120" s="33"/>
      <c r="M120" s="175" t="s">
        <v>1</v>
      </c>
      <c r="N120" s="176" t="s">
        <v>39</v>
      </c>
      <c r="O120" s="69"/>
      <c r="P120" s="177">
        <f>O120*H120</f>
        <v>0</v>
      </c>
      <c r="Q120" s="177">
        <v>0</v>
      </c>
      <c r="R120" s="177">
        <f>Q120*H120</f>
        <v>0</v>
      </c>
      <c r="S120" s="177">
        <v>0</v>
      </c>
      <c r="T120" s="178">
        <f>S120*H120</f>
        <v>0</v>
      </c>
      <c r="AR120" s="179" t="s">
        <v>111</v>
      </c>
      <c r="AT120" s="179" t="s">
        <v>106</v>
      </c>
      <c r="AU120" s="179" t="s">
        <v>112</v>
      </c>
      <c r="AY120" s="14" t="s">
        <v>104</v>
      </c>
      <c r="BE120" s="180">
        <f>IF(N120="základná",J120,0)</f>
        <v>0</v>
      </c>
      <c r="BF120" s="180">
        <f>IF(N120="znížená",J120,0)</f>
        <v>0</v>
      </c>
      <c r="BG120" s="180">
        <f>IF(N120="zákl. prenesená",J120,0)</f>
        <v>0</v>
      </c>
      <c r="BH120" s="180">
        <f>IF(N120="zníž. prenesená",J120,0)</f>
        <v>0</v>
      </c>
      <c r="BI120" s="180">
        <f>IF(N120="nulová",J120,0)</f>
        <v>0</v>
      </c>
      <c r="BJ120" s="14" t="s">
        <v>112</v>
      </c>
      <c r="BK120" s="181">
        <f>ROUND(I120*H120,3)</f>
        <v>0</v>
      </c>
      <c r="BL120" s="14" t="s">
        <v>111</v>
      </c>
      <c r="BM120" s="179" t="s">
        <v>116</v>
      </c>
    </row>
    <row r="121" s="1" customFormat="1" ht="24" customHeight="1">
      <c r="B121" s="168"/>
      <c r="C121" s="169" t="s">
        <v>117</v>
      </c>
      <c r="D121" s="169" t="s">
        <v>106</v>
      </c>
      <c r="E121" s="170" t="s">
        <v>118</v>
      </c>
      <c r="F121" s="171" t="s">
        <v>119</v>
      </c>
      <c r="G121" s="172" t="s">
        <v>109</v>
      </c>
      <c r="H121" s="173">
        <v>81</v>
      </c>
      <c r="I121" s="174"/>
      <c r="J121" s="173">
        <f>ROUND(I121*H121,3)</f>
        <v>0</v>
      </c>
      <c r="K121" s="171" t="s">
        <v>110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</v>
      </c>
      <c r="T121" s="178">
        <f>S121*H121</f>
        <v>0</v>
      </c>
      <c r="AR121" s="179" t="s">
        <v>111</v>
      </c>
      <c r="AT121" s="179" t="s">
        <v>106</v>
      </c>
      <c r="AU121" s="179" t="s">
        <v>112</v>
      </c>
      <c r="AY121" s="14" t="s">
        <v>104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112</v>
      </c>
      <c r="BK121" s="181">
        <f>ROUND(I121*H121,3)</f>
        <v>0</v>
      </c>
      <c r="BL121" s="14" t="s">
        <v>111</v>
      </c>
      <c r="BM121" s="179" t="s">
        <v>120</v>
      </c>
    </row>
    <row r="122" s="1" customFormat="1" ht="16.5" customHeight="1">
      <c r="B122" s="168"/>
      <c r="C122" s="169" t="s">
        <v>111</v>
      </c>
      <c r="D122" s="169" t="s">
        <v>106</v>
      </c>
      <c r="E122" s="170" t="s">
        <v>121</v>
      </c>
      <c r="F122" s="171" t="s">
        <v>122</v>
      </c>
      <c r="G122" s="172" t="s">
        <v>109</v>
      </c>
      <c r="H122" s="173">
        <v>81</v>
      </c>
      <c r="I122" s="174"/>
      <c r="J122" s="173">
        <f>ROUND(I122*H122,3)</f>
        <v>0</v>
      </c>
      <c r="K122" s="171" t="s">
        <v>110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</v>
      </c>
      <c r="T122" s="178">
        <f>S122*H122</f>
        <v>0</v>
      </c>
      <c r="AR122" s="179" t="s">
        <v>111</v>
      </c>
      <c r="AT122" s="179" t="s">
        <v>106</v>
      </c>
      <c r="AU122" s="179" t="s">
        <v>112</v>
      </c>
      <c r="AY122" s="14" t="s">
        <v>104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112</v>
      </c>
      <c r="BK122" s="181">
        <f>ROUND(I122*H122,3)</f>
        <v>0</v>
      </c>
      <c r="BL122" s="14" t="s">
        <v>111</v>
      </c>
      <c r="BM122" s="179" t="s">
        <v>123</v>
      </c>
    </row>
    <row r="123" s="1" customFormat="1" ht="16.5" customHeight="1">
      <c r="B123" s="168"/>
      <c r="C123" s="169" t="s">
        <v>124</v>
      </c>
      <c r="D123" s="169" t="s">
        <v>106</v>
      </c>
      <c r="E123" s="170" t="s">
        <v>125</v>
      </c>
      <c r="F123" s="171" t="s">
        <v>126</v>
      </c>
      <c r="G123" s="172" t="s">
        <v>127</v>
      </c>
      <c r="H123" s="173">
        <v>270</v>
      </c>
      <c r="I123" s="174"/>
      <c r="J123" s="173">
        <f>ROUND(I123*H123,3)</f>
        <v>0</v>
      </c>
      <c r="K123" s="171" t="s">
        <v>110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</v>
      </c>
      <c r="T123" s="178">
        <f>S123*H123</f>
        <v>0</v>
      </c>
      <c r="AR123" s="179" t="s">
        <v>111</v>
      </c>
      <c r="AT123" s="179" t="s">
        <v>106</v>
      </c>
      <c r="AU123" s="179" t="s">
        <v>112</v>
      </c>
      <c r="AY123" s="14" t="s">
        <v>104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112</v>
      </c>
      <c r="BK123" s="181">
        <f>ROUND(I123*H123,3)</f>
        <v>0</v>
      </c>
      <c r="BL123" s="14" t="s">
        <v>111</v>
      </c>
      <c r="BM123" s="179" t="s">
        <v>128</v>
      </c>
    </row>
    <row r="124" s="11" customFormat="1" ht="22.8" customHeight="1">
      <c r="B124" s="155"/>
      <c r="D124" s="156" t="s">
        <v>72</v>
      </c>
      <c r="E124" s="166" t="s">
        <v>124</v>
      </c>
      <c r="F124" s="166" t="s">
        <v>129</v>
      </c>
      <c r="I124" s="158"/>
      <c r="J124" s="167">
        <f>BK124</f>
        <v>0</v>
      </c>
      <c r="L124" s="155"/>
      <c r="M124" s="160"/>
      <c r="N124" s="161"/>
      <c r="O124" s="161"/>
      <c r="P124" s="162">
        <f>SUM(P125:P126)</f>
        <v>0</v>
      </c>
      <c r="Q124" s="161"/>
      <c r="R124" s="162">
        <f>SUM(R125:R126)</f>
        <v>102.90780000000001</v>
      </c>
      <c r="S124" s="161"/>
      <c r="T124" s="163">
        <f>SUM(T125:T126)</f>
        <v>0</v>
      </c>
      <c r="AR124" s="156" t="s">
        <v>78</v>
      </c>
      <c r="AT124" s="164" t="s">
        <v>72</v>
      </c>
      <c r="AU124" s="164" t="s">
        <v>78</v>
      </c>
      <c r="AY124" s="156" t="s">
        <v>104</v>
      </c>
      <c r="BK124" s="165">
        <f>SUM(BK125:BK126)</f>
        <v>0</v>
      </c>
    </row>
    <row r="125" s="1" customFormat="1" ht="24" customHeight="1">
      <c r="B125" s="168"/>
      <c r="C125" s="169" t="s">
        <v>130</v>
      </c>
      <c r="D125" s="169" t="s">
        <v>106</v>
      </c>
      <c r="E125" s="170" t="s">
        <v>131</v>
      </c>
      <c r="F125" s="171" t="s">
        <v>132</v>
      </c>
      <c r="G125" s="172" t="s">
        <v>127</v>
      </c>
      <c r="H125" s="173">
        <v>270</v>
      </c>
      <c r="I125" s="174"/>
      <c r="J125" s="173">
        <f>ROUND(I125*H125,3)</f>
        <v>0</v>
      </c>
      <c r="K125" s="171" t="s">
        <v>110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0.1012</v>
      </c>
      <c r="R125" s="177">
        <f>Q125*H125</f>
        <v>27.323999999999998</v>
      </c>
      <c r="S125" s="177">
        <v>0</v>
      </c>
      <c r="T125" s="178">
        <f>S125*H125</f>
        <v>0</v>
      </c>
      <c r="AR125" s="179" t="s">
        <v>111</v>
      </c>
      <c r="AT125" s="179" t="s">
        <v>106</v>
      </c>
      <c r="AU125" s="179" t="s">
        <v>112</v>
      </c>
      <c r="AY125" s="14" t="s">
        <v>104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112</v>
      </c>
      <c r="BK125" s="181">
        <f>ROUND(I125*H125,3)</f>
        <v>0</v>
      </c>
      <c r="BL125" s="14" t="s">
        <v>111</v>
      </c>
      <c r="BM125" s="179" t="s">
        <v>133</v>
      </c>
    </row>
    <row r="126" s="1" customFormat="1" ht="36" customHeight="1">
      <c r="B126" s="168"/>
      <c r="C126" s="169" t="s">
        <v>134</v>
      </c>
      <c r="D126" s="169" t="s">
        <v>106</v>
      </c>
      <c r="E126" s="170" t="s">
        <v>135</v>
      </c>
      <c r="F126" s="171" t="s">
        <v>136</v>
      </c>
      <c r="G126" s="172" t="s">
        <v>127</v>
      </c>
      <c r="H126" s="173">
        <v>270</v>
      </c>
      <c r="I126" s="174"/>
      <c r="J126" s="173">
        <f>ROUND(I126*H126,3)</f>
        <v>0</v>
      </c>
      <c r="K126" s="171" t="s">
        <v>110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0.27994000000000002</v>
      </c>
      <c r="R126" s="177">
        <f>Q126*H126</f>
        <v>75.583800000000011</v>
      </c>
      <c r="S126" s="177">
        <v>0</v>
      </c>
      <c r="T126" s="178">
        <f>S126*H126</f>
        <v>0</v>
      </c>
      <c r="AR126" s="179" t="s">
        <v>111</v>
      </c>
      <c r="AT126" s="179" t="s">
        <v>106</v>
      </c>
      <c r="AU126" s="179" t="s">
        <v>112</v>
      </c>
      <c r="AY126" s="14" t="s">
        <v>104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112</v>
      </c>
      <c r="BK126" s="181">
        <f>ROUND(I126*H126,3)</f>
        <v>0</v>
      </c>
      <c r="BL126" s="14" t="s">
        <v>111</v>
      </c>
      <c r="BM126" s="179" t="s">
        <v>137</v>
      </c>
    </row>
    <row r="127" s="11" customFormat="1" ht="22.8" customHeight="1">
      <c r="B127" s="155"/>
      <c r="D127" s="156" t="s">
        <v>72</v>
      </c>
      <c r="E127" s="166" t="s">
        <v>138</v>
      </c>
      <c r="F127" s="166" t="s">
        <v>139</v>
      </c>
      <c r="I127" s="158"/>
      <c r="J127" s="167">
        <f>BK127</f>
        <v>0</v>
      </c>
      <c r="L127" s="155"/>
      <c r="M127" s="160"/>
      <c r="N127" s="161"/>
      <c r="O127" s="161"/>
      <c r="P127" s="162">
        <f>P128</f>
        <v>0</v>
      </c>
      <c r="Q127" s="161"/>
      <c r="R127" s="162">
        <f>R128</f>
        <v>0</v>
      </c>
      <c r="S127" s="161"/>
      <c r="T127" s="163">
        <f>T128</f>
        <v>0</v>
      </c>
      <c r="AR127" s="156" t="s">
        <v>78</v>
      </c>
      <c r="AT127" s="164" t="s">
        <v>72</v>
      </c>
      <c r="AU127" s="164" t="s">
        <v>78</v>
      </c>
      <c r="AY127" s="156" t="s">
        <v>104</v>
      </c>
      <c r="BK127" s="165">
        <f>BK128</f>
        <v>0</v>
      </c>
    </row>
    <row r="128" s="1" customFormat="1" ht="24" customHeight="1">
      <c r="B128" s="168"/>
      <c r="C128" s="169" t="s">
        <v>140</v>
      </c>
      <c r="D128" s="169" t="s">
        <v>106</v>
      </c>
      <c r="E128" s="170" t="s">
        <v>141</v>
      </c>
      <c r="F128" s="171" t="s">
        <v>142</v>
      </c>
      <c r="G128" s="172" t="s">
        <v>143</v>
      </c>
      <c r="H128" s="173">
        <v>102.908</v>
      </c>
      <c r="I128" s="174"/>
      <c r="J128" s="173">
        <f>ROUND(I128*H128,3)</f>
        <v>0</v>
      </c>
      <c r="K128" s="171" t="s">
        <v>110</v>
      </c>
      <c r="L128" s="33"/>
      <c r="M128" s="182" t="s">
        <v>1</v>
      </c>
      <c r="N128" s="183" t="s">
        <v>39</v>
      </c>
      <c r="O128" s="184"/>
      <c r="P128" s="185">
        <f>O128*H128</f>
        <v>0</v>
      </c>
      <c r="Q128" s="185">
        <v>0</v>
      </c>
      <c r="R128" s="185">
        <f>Q128*H128</f>
        <v>0</v>
      </c>
      <c r="S128" s="185">
        <v>0</v>
      </c>
      <c r="T128" s="186">
        <f>S128*H128</f>
        <v>0</v>
      </c>
      <c r="AR128" s="179" t="s">
        <v>111</v>
      </c>
      <c r="AT128" s="179" t="s">
        <v>106</v>
      </c>
      <c r="AU128" s="179" t="s">
        <v>112</v>
      </c>
      <c r="AY128" s="14" t="s">
        <v>104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112</v>
      </c>
      <c r="BK128" s="181">
        <f>ROUND(I128*H128,3)</f>
        <v>0</v>
      </c>
      <c r="BL128" s="14" t="s">
        <v>111</v>
      </c>
      <c r="BM128" s="179" t="s">
        <v>144</v>
      </c>
    </row>
    <row r="129" s="1" customFormat="1" ht="6.96" customHeight="1">
      <c r="B129" s="52"/>
      <c r="C129" s="53"/>
      <c r="D129" s="53"/>
      <c r="E129" s="53"/>
      <c r="F129" s="53"/>
      <c r="G129" s="53"/>
      <c r="H129" s="53"/>
      <c r="I129" s="129"/>
      <c r="J129" s="53"/>
      <c r="K129" s="53"/>
      <c r="L129" s="33"/>
    </row>
  </sheetData>
  <autoFilter ref="C115:K128"/>
  <mergeCells count="6">
    <mergeCell ref="E7:H7"/>
    <mergeCell ref="E16:H16"/>
    <mergeCell ref="E25:H25"/>
    <mergeCell ref="E85:H85"/>
    <mergeCell ref="E108:H10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2019-04-11T07:28:09Z</dcterms:created>
  <dcterms:modified xsi:type="dcterms:W3CDTF">2019-04-11T07:28:10Z</dcterms:modified>
</cp:coreProperties>
</file>