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Rekapitulácia stavby" sheetId="1" r:id="rId1"/>
    <sheet name="2019-049 - Rozšírenie spe..." sheetId="2" r:id="rId2"/>
  </sheets>
  <definedNames>
    <definedName name="_xlnm.Print_Area" localSheetId="0">'Rekapitulácia stavby'!$D$4:$AO$76,'Rekapitulácia stavby'!$C$82:$AQ$96</definedName>
    <definedName name="_xlnm.Print_Titles" localSheetId="0">'Rekapitulácia stavby'!$92:$92</definedName>
    <definedName name="_xlnm._FilterDatabase" localSheetId="1" hidden="1">'2019-049 - Rozšírenie spe...'!$C$117:$K$145</definedName>
    <definedName name="_xlnm.Print_Area" localSheetId="1">'2019-049 - Rozšírenie spe...'!$C$4:$J$76,'2019-049 - Rozšírenie spe...'!$C$82:$J$101,'2019-049 - Rozšírenie spe...'!$C$107:$K$145</definedName>
    <definedName name="_xlnm.Print_Titles" localSheetId="1">'2019-049 - Rozšírenie spe...'!$117:$117</definedName>
  </definedNames>
  <calcPr/>
</workbook>
</file>

<file path=xl/calcChain.xml><?xml version="1.0" encoding="utf-8"?>
<calcChain xmlns="http://schemas.openxmlformats.org/spreadsheetml/2006/main">
  <c i="2" r="J35"/>
  <c r="J34"/>
  <c i="1" r="AY95"/>
  <c i="2" r="J33"/>
  <c i="1" r="AX95"/>
  <c i="2" r="BI145"/>
  <c r="BH145"/>
  <c r="BG145"/>
  <c r="BE145"/>
  <c r="T145"/>
  <c r="R145"/>
  <c r="P145"/>
  <c r="BK145"/>
  <c r="J145"/>
  <c r="BF145"/>
  <c r="BI144"/>
  <c r="BH144"/>
  <c r="BG144"/>
  <c r="BE144"/>
  <c r="T144"/>
  <c r="T143"/>
  <c r="R144"/>
  <c r="R143"/>
  <c r="P144"/>
  <c r="P143"/>
  <c r="BK144"/>
  <c r="BK143"/>
  <c r="J143"/>
  <c r="J144"/>
  <c r="BF144"/>
  <c r="J100"/>
  <c r="BI142"/>
  <c r="BH142"/>
  <c r="BG142"/>
  <c r="BE142"/>
  <c r="T142"/>
  <c r="T141"/>
  <c r="R142"/>
  <c r="R141"/>
  <c r="P142"/>
  <c r="P141"/>
  <c r="BK142"/>
  <c r="BK141"/>
  <c r="J141"/>
  <c r="J142"/>
  <c r="BF142"/>
  <c r="J99"/>
  <c r="BI140"/>
  <c r="BH140"/>
  <c r="BG140"/>
  <c r="BE140"/>
  <c r="T140"/>
  <c r="R140"/>
  <c r="P140"/>
  <c r="BK140"/>
  <c r="J140"/>
  <c r="BF140"/>
  <c r="BI139"/>
  <c r="BH139"/>
  <c r="BG139"/>
  <c r="BE139"/>
  <c r="T139"/>
  <c r="R139"/>
  <c r="P139"/>
  <c r="BK139"/>
  <c r="J139"/>
  <c r="BF139"/>
  <c r="BI138"/>
  <c r="BH138"/>
  <c r="BG138"/>
  <c r="BE138"/>
  <c r="T138"/>
  <c r="R138"/>
  <c r="P138"/>
  <c r="BK138"/>
  <c r="J138"/>
  <c r="BF138"/>
  <c r="BI137"/>
  <c r="BH137"/>
  <c r="BG137"/>
  <c r="BE137"/>
  <c r="T137"/>
  <c r="T136"/>
  <c r="R137"/>
  <c r="R136"/>
  <c r="P137"/>
  <c r="P136"/>
  <c r="BK137"/>
  <c r="BK136"/>
  <c r="J136"/>
  <c r="J137"/>
  <c r="BF137"/>
  <c r="J98"/>
  <c r="BI135"/>
  <c r="BH135"/>
  <c r="BG135"/>
  <c r="BE135"/>
  <c r="T135"/>
  <c r="R135"/>
  <c r="P135"/>
  <c r="BK135"/>
  <c r="J135"/>
  <c r="BF135"/>
  <c r="BI134"/>
  <c r="BH134"/>
  <c r="BG134"/>
  <c r="BE134"/>
  <c r="T134"/>
  <c r="R134"/>
  <c r="P134"/>
  <c r="BK134"/>
  <c r="J134"/>
  <c r="BF134"/>
  <c r="BI133"/>
  <c r="BH133"/>
  <c r="BG133"/>
  <c r="BE133"/>
  <c r="T133"/>
  <c r="R133"/>
  <c r="P133"/>
  <c r="BK133"/>
  <c r="J133"/>
  <c r="BF133"/>
  <c r="BI132"/>
  <c r="BH132"/>
  <c r="BG132"/>
  <c r="BE132"/>
  <c r="T132"/>
  <c r="R132"/>
  <c r="P132"/>
  <c r="BK132"/>
  <c r="J132"/>
  <c r="BF132"/>
  <c r="BI131"/>
  <c r="BH131"/>
  <c r="BG131"/>
  <c r="BE131"/>
  <c r="T131"/>
  <c r="T130"/>
  <c r="R131"/>
  <c r="R130"/>
  <c r="P131"/>
  <c r="P130"/>
  <c r="BK131"/>
  <c r="BK130"/>
  <c r="J130"/>
  <c r="J131"/>
  <c r="BF131"/>
  <c r="J97"/>
  <c r="BI129"/>
  <c r="BH129"/>
  <c r="BG129"/>
  <c r="BE129"/>
  <c r="T129"/>
  <c r="R129"/>
  <c r="P129"/>
  <c r="BK129"/>
  <c r="J129"/>
  <c r="BF129"/>
  <c r="BI128"/>
  <c r="BH128"/>
  <c r="BG128"/>
  <c r="BE128"/>
  <c r="T128"/>
  <c r="R128"/>
  <c r="P128"/>
  <c r="BK128"/>
  <c r="J128"/>
  <c r="BF128"/>
  <c r="BI127"/>
  <c r="BH127"/>
  <c r="BG127"/>
  <c r="BE127"/>
  <c r="T127"/>
  <c r="R127"/>
  <c r="P127"/>
  <c r="BK127"/>
  <c r="J127"/>
  <c r="BF127"/>
  <c r="BI126"/>
  <c r="BH126"/>
  <c r="BG126"/>
  <c r="BE126"/>
  <c r="T126"/>
  <c r="R126"/>
  <c r="P126"/>
  <c r="BK126"/>
  <c r="J126"/>
  <c r="BF126"/>
  <c r="BI125"/>
  <c r="BH125"/>
  <c r="BG125"/>
  <c r="BE125"/>
  <c r="T125"/>
  <c r="R125"/>
  <c r="P125"/>
  <c r="BK125"/>
  <c r="J125"/>
  <c r="BF125"/>
  <c r="BI124"/>
  <c r="BH124"/>
  <c r="BG124"/>
  <c r="BE124"/>
  <c r="T124"/>
  <c r="R124"/>
  <c r="P124"/>
  <c r="BK124"/>
  <c r="J124"/>
  <c r="BF124"/>
  <c r="BI123"/>
  <c r="BH123"/>
  <c r="BG123"/>
  <c r="BE123"/>
  <c r="T123"/>
  <c r="R123"/>
  <c r="P123"/>
  <c r="BK123"/>
  <c r="J123"/>
  <c r="BF123"/>
  <c r="BI122"/>
  <c r="BH122"/>
  <c r="BG122"/>
  <c r="BE122"/>
  <c r="T122"/>
  <c r="R122"/>
  <c r="P122"/>
  <c r="BK122"/>
  <c r="J122"/>
  <c r="BF122"/>
  <c r="BI121"/>
  <c r="F35"/>
  <c i="1" r="BD95"/>
  <c i="2" r="BH121"/>
  <c r="F34"/>
  <c i="1" r="BC95"/>
  <c i="2" r="BG121"/>
  <c r="F33"/>
  <c i="1" r="BB95"/>
  <c i="2" r="BE121"/>
  <c r="J31"/>
  <c i="1" r="AV95"/>
  <c i="2" r="F31"/>
  <c i="1" r="AZ95"/>
  <c i="2" r="T121"/>
  <c r="T120"/>
  <c r="T119"/>
  <c r="T118"/>
  <c r="R121"/>
  <c r="R120"/>
  <c r="R119"/>
  <c r="R118"/>
  <c r="P121"/>
  <c r="P120"/>
  <c r="P119"/>
  <c r="P118"/>
  <c i="1" r="AU95"/>
  <c i="2" r="BK121"/>
  <c r="BK120"/>
  <c r="J120"/>
  <c r="BK119"/>
  <c r="J119"/>
  <c r="BK118"/>
  <c r="J118"/>
  <c r="J94"/>
  <c r="J28"/>
  <c i="1" r="AG95"/>
  <c i="2" r="J121"/>
  <c r="BF121"/>
  <c r="J32"/>
  <c i="1" r="AW95"/>
  <c i="2" r="F32"/>
  <c i="1" r="BA95"/>
  <c i="2" r="J96"/>
  <c r="J95"/>
  <c r="F114"/>
  <c r="F112"/>
  <c r="E110"/>
  <c r="F89"/>
  <c r="F87"/>
  <c r="E85"/>
  <c r="J37"/>
  <c r="J22"/>
  <c r="E22"/>
  <c r="J115"/>
  <c r="J90"/>
  <c r="J21"/>
  <c r="J19"/>
  <c r="E19"/>
  <c r="J114"/>
  <c r="J89"/>
  <c r="J18"/>
  <c r="J16"/>
  <c r="E16"/>
  <c r="F115"/>
  <c r="F90"/>
  <c r="J15"/>
  <c r="J10"/>
  <c r="J112"/>
  <c r="J87"/>
  <c i="1" r="BD94"/>
  <c r="W33"/>
  <c r="BC94"/>
  <c r="W32"/>
  <c r="BB94"/>
  <c r="W31"/>
  <c r="BA94"/>
  <c r="W30"/>
  <c r="AZ94"/>
  <c r="W29"/>
  <c r="AY94"/>
  <c r="AX94"/>
  <c r="AW94"/>
  <c r="AK30"/>
  <c r="AV94"/>
  <c r="AK29"/>
  <c r="AU94"/>
  <c r="AT94"/>
  <c r="AS94"/>
  <c r="AG94"/>
  <c r="AK26"/>
  <c r="AT95"/>
  <c r="AN95"/>
  <c r="AN94"/>
  <c r="L90"/>
  <c r="AM90"/>
  <c r="AM89"/>
  <c r="L89"/>
  <c r="AM87"/>
  <c r="L87"/>
  <c r="L85"/>
  <c r="L84"/>
  <c r="AK35"/>
</calcChain>
</file>

<file path=xl/sharedStrings.xml><?xml version="1.0" encoding="utf-8"?>
<sst xmlns="http://schemas.openxmlformats.org/spreadsheetml/2006/main">
  <si>
    <t>Export Komplet</t>
  </si>
  <si>
    <t/>
  </si>
  <si>
    <t>2.0</t>
  </si>
  <si>
    <t>False</t>
  </si>
  <si>
    <t>{49d4ae1c-2afc-4304-bca4-bd825293f175}</t>
  </si>
  <si>
    <t xml:space="preserve">&gt;&gt;  skryté stĺpce  &lt;&lt;</t>
  </si>
  <si>
    <t>0,001</t>
  </si>
  <si>
    <t>20</t>
  </si>
  <si>
    <t>REKAPITULÁCIA STAVBY</t>
  </si>
  <si>
    <t xml:space="preserve">v ---  nižšie sa nachádzajú doplnkové a pomocné údaje k zostavám  --- v</t>
  </si>
  <si>
    <t>Návod na vyplnenie</t>
  </si>
  <si>
    <t>Kód:</t>
  </si>
  <si>
    <t>2019-049</t>
  </si>
  <si>
    <t xml:space="preserve">Meniť je možné iba bunky so žltým podfarbením!_x000d_
_x000d_
1) na prvom liste Rekapitulácie stavby vyplňte v zostave_x000d_
_x000d_
    a) Rekapitulácia stavby_x000d_
       - údaje o Zhotoviteľovi_x000d_
         (prenesú sa do ostatných zostáv aj v iných listoch)_x000d_
_x000d_
    b) Rekapitulácia objektov stavby_x000d_
       - potrebné Ostatné náklady_x000d_
_x000d_
2) na vybraných listoch vyplňte v zostave_x000d_
_x000d_
    a) Krycí list_x000d_
       - údaje o Zhotoviteľovi, pokiaľ sa líšia od údajov o Zhotoviteľovi na Rekapitulácii stavby_x000d_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</si>
  <si>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</si>
  <si>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Rozšírenie spevnenej plochy pri OB 1030 ul. Veľká Okružná</t>
  </si>
  <si>
    <t>JKSO:</t>
  </si>
  <si>
    <t>KS:</t>
  </si>
  <si>
    <t>Miesto:</t>
  </si>
  <si>
    <t xml:space="preserve"> </t>
  </si>
  <si>
    <t>Dátum:</t>
  </si>
  <si>
    <t>5. 3. 2019</t>
  </si>
  <si>
    <t>Objednávateľ:</t>
  </si>
  <si>
    <t>IČO:</t>
  </si>
  <si>
    <t>Mesto Partizánske</t>
  </si>
  <si>
    <t>IČ DPH:</t>
  </si>
  <si>
    <t>Zhotoviteľ:</t>
  </si>
  <si>
    <t>Vyplň údaj</t>
  </si>
  <si>
    <t>Projektant:</t>
  </si>
  <si>
    <t>True</t>
  </si>
  <si>
    <t>0,01</t>
  </si>
  <si>
    <t>Spracovateľ: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</si>
  <si>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</si>
  <si>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</si>
  <si>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</si>
  <si>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</si>
  <si>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</si>
  <si>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</si>
  <si>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</si>
  <si>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</si>
  <si>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</si>
  <si>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</si>
  <si>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</si>
  <si>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</si>
  <si>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</si>
  <si>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</si>
  <si>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</si>
  <si>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</si>
  <si>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</si>
  <si>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</si>
  <si>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</si>
  <si>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</si>
  <si>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</si>
  <si>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</si>
  <si>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</si>
  <si>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</si>
  <si>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</si>
  <si>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</si>
  <si>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</si>
  <si>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</si>
  <si>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</si>
  <si>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</si>
  <si>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</si>
  <si>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</si>
  <si>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</si>
  <si>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</si>
  <si>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</si>
  <si>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</si>
  <si>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</si>
  <si>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</si>
  <si>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</si>
  <si>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</si>
  <si>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</si>
  <si>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</si>
  <si>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IMPORT</t>
  </si>
  <si>
    <t>{00000000-0000-0000-0000-000000000000}</t>
  </si>
  <si>
    <t>/</t>
  </si>
  <si>
    <t>STA</t>
  </si>
  <si>
    <t>1</t>
  </si>
  <si>
    <t>###NOINSERT###</t>
  </si>
  <si>
    <t>KRYCÍ LIST ROZPOČTU</t>
  </si>
  <si>
    <t>REKAPITULÁCIA ROZPOČTU</t>
  </si>
  <si>
    <t>Kód dielu - Popis</t>
  </si>
  <si>
    <t>Cena celkom [EUR]</t>
  </si>
  <si>
    <t>Náklady z rozpočtu</t>
  </si>
  <si>
    <t>-1</t>
  </si>
  <si>
    <t>HSV - Práce a dodávky HSV</t>
  </si>
  <si>
    <t xml:space="preserve">    1 - Zemné práce</t>
  </si>
  <si>
    <t xml:space="preserve">    5 - Komunikácie</t>
  </si>
  <si>
    <t xml:space="preserve">    9 - Ostatné konštrukcie a práce-búranie</t>
  </si>
  <si>
    <t xml:space="preserve">    99 - Presun hmôt HSV</t>
  </si>
  <si>
    <t>VRN - Vedľajšie rozpočtové náklady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</si>
  <si>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</si>
  <si>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</si>
  <si>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</si>
  <si>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</si>
  <si>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</si>
  <si>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</si>
  <si>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</si>
  <si>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</si>
  <si>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</si>
  <si>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</si>
  <si>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</si>
  <si>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</si>
  <si>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</si>
  <si>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</si>
  <si>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</si>
  <si>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Zemné práce</t>
  </si>
  <si>
    <t>K</t>
  </si>
  <si>
    <t>122201101</t>
  </si>
  <si>
    <t>Odkopávka a prekopávka nezapažená v hornine 3, do 100 m3</t>
  </si>
  <si>
    <t>m3</t>
  </si>
  <si>
    <t>CS CENEKON 2019 01</t>
  </si>
  <si>
    <t>4</t>
  </si>
  <si>
    <t>2</t>
  </si>
  <si>
    <t>-366384552</t>
  </si>
  <si>
    <t>122201109</t>
  </si>
  <si>
    <t>Odkopávky a prekopávky nezapažené. Príplatok k cenám za lepivosť horniny 3</t>
  </si>
  <si>
    <t>1541843692</t>
  </si>
  <si>
    <t>3</t>
  </si>
  <si>
    <t>162501102</t>
  </si>
  <si>
    <t>Vodorovné premiestnenie výkopku po spevnenej ceste z horniny tr.1-4, do 100 m3 na vzdialenosť do 3000 m</t>
  </si>
  <si>
    <t>-189030699</t>
  </si>
  <si>
    <t>162501105</t>
  </si>
  <si>
    <t>Vodorovné premiestnenie výkopku po spevnenej ceste z horniny tr.1-4, do 100 m3, príplatok k cene za každých ďalšich a začatých 1000 m</t>
  </si>
  <si>
    <t>1769488104</t>
  </si>
  <si>
    <t>5</t>
  </si>
  <si>
    <t>171201201</t>
  </si>
  <si>
    <t>Uloženie sypaniny na skládky do 100 m3</t>
  </si>
  <si>
    <t>-2103070812</t>
  </si>
  <si>
    <t>6</t>
  </si>
  <si>
    <t>180402111</t>
  </si>
  <si>
    <t>Založenie trávnika parkového výsevom v rovine do 1:5</t>
  </si>
  <si>
    <t>m2</t>
  </si>
  <si>
    <t>1934677220</t>
  </si>
  <si>
    <t>7</t>
  </si>
  <si>
    <t>M</t>
  </si>
  <si>
    <t>005720001400</t>
  </si>
  <si>
    <t>Osivá tráv - semená parkovej zmesi</t>
  </si>
  <si>
    <t>kg</t>
  </si>
  <si>
    <t>8</t>
  </si>
  <si>
    <t>279643567</t>
  </si>
  <si>
    <t>181301101</t>
  </si>
  <si>
    <t>Rozprestretie ornice v rovine, plocha do 500 m2, hr.do 100 mm</t>
  </si>
  <si>
    <t>-1022741618</t>
  </si>
  <si>
    <t>9</t>
  </si>
  <si>
    <t>183403153</t>
  </si>
  <si>
    <t>Obrobenie pôdy hrabaním v rovine alebo na svahu do 1:5</t>
  </si>
  <si>
    <t>256904572</t>
  </si>
  <si>
    <t>Komunikácie</t>
  </si>
  <si>
    <t>10</t>
  </si>
  <si>
    <t>564751114</t>
  </si>
  <si>
    <t>Podklad alebo kryt z kameniva hrubého drveného veľ. 32-63 mm s rozprestretím a zhutnením hr. 180 mm</t>
  </si>
  <si>
    <t>-587192351</t>
  </si>
  <si>
    <t>11</t>
  </si>
  <si>
    <t>564801112</t>
  </si>
  <si>
    <t>Podklad zo štrkodrviny s rozprestretím a zhutnením, po zhutnení hr. 40 mm</t>
  </si>
  <si>
    <t>2044471887</t>
  </si>
  <si>
    <t>12</t>
  </si>
  <si>
    <t>596912212</t>
  </si>
  <si>
    <t>Kladenie betónovej dlažby z vegetačných tvárnic hr. 80 mm, do lôžka z kameniva ťaženého, veľkosti do 0,25 m2, plochy nad 50 do 100 m2</t>
  </si>
  <si>
    <t>-815951175</t>
  </si>
  <si>
    <t>13</t>
  </si>
  <si>
    <t>592460013500</t>
  </si>
  <si>
    <t>Dlažba betónová Low value PREMAC VEGA zatrávňovacia, rozmer 610x405x80 mm, sivá</t>
  </si>
  <si>
    <t>-2112165121</t>
  </si>
  <si>
    <t>14</t>
  </si>
  <si>
    <t>599432111</t>
  </si>
  <si>
    <t>Vyplnenie škár dlažby kamenivom ťaženým</t>
  </si>
  <si>
    <t>2046531610</t>
  </si>
  <si>
    <t>Ostatné konštrukcie a práce-búranie</t>
  </si>
  <si>
    <t>15</t>
  </si>
  <si>
    <t>915711211</t>
  </si>
  <si>
    <t>Vodorovné dopravné značenie striekané farbou deliacich čiar súvislých šírky 125 mm biela základná</t>
  </si>
  <si>
    <t>m</t>
  </si>
  <si>
    <t>-472552044</t>
  </si>
  <si>
    <t>16</t>
  </si>
  <si>
    <t>915791111</t>
  </si>
  <si>
    <t>Predznačenie pre značenie striekané farbou z náterových hmôt deliace čiary, vodiace prúžky</t>
  </si>
  <si>
    <t>1687410718</t>
  </si>
  <si>
    <t>17</t>
  </si>
  <si>
    <t>916362112</t>
  </si>
  <si>
    <t>Osadenie cestného obrubníka betónového stojatého do lôžka z betónu prostého tr. C 16/20 s bočnou oporou</t>
  </si>
  <si>
    <t>1986246888</t>
  </si>
  <si>
    <t>18</t>
  </si>
  <si>
    <t>592170002100</t>
  </si>
  <si>
    <t>Obrubník PREMAC cestný, lxšxv 1000x100x200 mm, skosenie 15/15 mm</t>
  </si>
  <si>
    <t>ks</t>
  </si>
  <si>
    <t>987534180</t>
  </si>
  <si>
    <t>99</t>
  </si>
  <si>
    <t>Presun hmôt HSV</t>
  </si>
  <si>
    <t>19</t>
  </si>
  <si>
    <t>998223011</t>
  </si>
  <si>
    <t>Presun hmôt pre pozemné komunikácie s krytom dláždeným (822 2.3, 822 5.3) akejkoľvek dĺžky objektu</t>
  </si>
  <si>
    <t>t</t>
  </si>
  <si>
    <t>-1495537538</t>
  </si>
  <si>
    <t>VRN</t>
  </si>
  <si>
    <t>Vedľajšie rozpočtové náklady</t>
  </si>
  <si>
    <t>000300013</t>
  </si>
  <si>
    <t>Geodetické práce - vykonávané pred výstavbou určenie priebehu podzemného existujúceho vedenia</t>
  </si>
  <si>
    <t>eur</t>
  </si>
  <si>
    <t>1024</t>
  </si>
  <si>
    <t>-1988653079</t>
  </si>
  <si>
    <t>21</t>
  </si>
  <si>
    <t>000600024</t>
  </si>
  <si>
    <t>Zariadenie staveniska - prevádzkové dopravné značenie po stavenisku</t>
  </si>
  <si>
    <t>1489369825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</si>
</sst>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3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2" fillId="0" borderId="0" applyNumberFormat="0" applyFill="0" applyBorder="0" applyAlignment="0" applyProtection="0"/>
  </cellStyleXfs>
  <cellXfs count="196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horizontal="left" vertical="center"/>
    </xf>
    <xf numFmtId="0" fontId="10" fillId="2" borderId="0" xfId="0" applyFont="1" applyFill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1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3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4" fontId="14" fillId="0" borderId="5" xfId="0" applyNumberFormat="1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164" fontId="1" fillId="0" borderId="0" xfId="0" applyNumberFormat="1" applyFont="1" applyAlignment="1">
      <alignment horizontal="left" vertical="center"/>
    </xf>
    <xf numFmtId="4" fontId="15" fillId="0" borderId="0" xfId="0" applyNumberFormat="1" applyFont="1" applyAlignment="1">
      <alignment vertical="center"/>
    </xf>
    <xf numFmtId="0" fontId="15" fillId="0" borderId="0" xfId="0" applyFont="1" applyAlignment="1">
      <alignment horizontal="left"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left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6" fillId="0" borderId="4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14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17" fillId="0" borderId="11" xfId="0" applyFont="1" applyBorder="1" applyAlignment="1">
      <alignment horizontal="center" vertical="center"/>
    </xf>
    <xf numFmtId="0" fontId="17" fillId="0" borderId="12" xfId="0" applyFont="1" applyBorder="1" applyAlignment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18" fillId="0" borderId="14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19" fillId="5" borderId="6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left" vertical="center"/>
    </xf>
    <xf numFmtId="0" fontId="0" fillId="5" borderId="7" xfId="0" applyFont="1" applyFill="1" applyBorder="1" applyAlignment="1">
      <alignment vertical="center"/>
    </xf>
    <xf numFmtId="0" fontId="19" fillId="5" borderId="7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right" vertical="center"/>
    </xf>
    <xf numFmtId="0" fontId="19" fillId="5" borderId="8" xfId="0" applyFont="1" applyFill="1" applyBorder="1" applyAlignment="1">
      <alignment horizontal="left" vertical="center"/>
    </xf>
    <xf numFmtId="0" fontId="19" fillId="5" borderId="0" xfId="0" applyFont="1" applyFill="1" applyAlignment="1">
      <alignment horizontal="center" vertical="center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vertical="center"/>
    </xf>
    <xf numFmtId="4" fontId="21" fillId="0" borderId="0" xfId="0" applyNumberFormat="1" applyFont="1" applyAlignment="1">
      <alignment horizontal="right" vertical="center"/>
    </xf>
    <xf numFmtId="4" fontId="21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7" fillId="0" borderId="14" xfId="0" applyNumberFormat="1" applyFont="1" applyBorder="1" applyAlignment="1">
      <alignment vertical="center"/>
    </xf>
    <xf numFmtId="4" fontId="17" fillId="0" borderId="0" xfId="0" applyNumberFormat="1" applyFont="1" applyBorder="1" applyAlignment="1">
      <alignment vertical="center"/>
    </xf>
    <xf numFmtId="166" fontId="17" fillId="0" borderId="0" xfId="0" applyNumberFormat="1" applyFont="1" applyBorder="1" applyAlignment="1">
      <alignment vertical="center"/>
    </xf>
    <xf numFmtId="4" fontId="17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2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23" fillId="0" borderId="0" xfId="0" applyFont="1" applyAlignment="1">
      <alignment horizontal="left" vertical="center" wrapText="1"/>
    </xf>
    <xf numFmtId="0" fontId="24" fillId="0" borderId="0" xfId="0" applyFont="1" applyAlignment="1">
      <alignment vertical="center"/>
    </xf>
    <xf numFmtId="4" fontId="24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4" fontId="25" fillId="0" borderId="19" xfId="0" applyNumberFormat="1" applyFont="1" applyBorder="1" applyAlignment="1">
      <alignment vertical="center"/>
    </xf>
    <xf numFmtId="4" fontId="25" fillId="0" borderId="20" xfId="0" applyNumberFormat="1" applyFont="1" applyBorder="1" applyAlignment="1">
      <alignment vertical="center"/>
    </xf>
    <xf numFmtId="166" fontId="25" fillId="0" borderId="20" xfId="0" applyNumberFormat="1" applyFont="1" applyBorder="1" applyAlignment="1">
      <alignment vertical="center"/>
    </xf>
    <xf numFmtId="4" fontId="25" fillId="0" borderId="21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Protection="1">
      <protection locked="0"/>
    </xf>
    <xf numFmtId="0" fontId="0" fillId="0" borderId="2" xfId="0" applyBorder="1" applyProtection="1">
      <protection locked="0"/>
    </xf>
    <xf numFmtId="0" fontId="26" fillId="0" borderId="0" xfId="0" applyFont="1" applyAlignment="1">
      <alignment horizontal="left" vertical="center"/>
    </xf>
    <xf numFmtId="0" fontId="0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0" fillId="0" borderId="3" xfId="0" applyFont="1" applyBorder="1" applyAlignment="1">
      <alignment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12" xfId="0" applyFont="1" applyBorder="1" applyAlignment="1" applyProtection="1">
      <alignment vertical="center"/>
      <protection locked="0"/>
    </xf>
    <xf numFmtId="0" fontId="14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right" vertical="center"/>
      <protection locked="0"/>
    </xf>
    <xf numFmtId="0" fontId="18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5" borderId="0" xfId="0" applyFont="1" applyFill="1" applyAlignment="1">
      <alignment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0" fontId="0" fillId="5" borderId="7" xfId="0" applyFont="1" applyFill="1" applyBorder="1" applyAlignment="1" applyProtection="1">
      <alignment vertical="center"/>
      <protection locked="0"/>
    </xf>
    <xf numFmtId="4" fontId="4" fillId="5" borderId="7" xfId="0" applyNumberFormat="1" applyFont="1" applyFill="1" applyBorder="1" applyAlignment="1">
      <alignment vertical="center"/>
    </xf>
    <xf numFmtId="0" fontId="0" fillId="5" borderId="8" xfId="0" applyFont="1" applyFill="1" applyBorder="1" applyAlignment="1">
      <alignment vertical="center"/>
    </xf>
    <xf numFmtId="0" fontId="0" fillId="0" borderId="4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center" vertical="center"/>
    </xf>
    <xf numFmtId="0" fontId="0" fillId="0" borderId="5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right" vertical="center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2" xfId="0" applyFont="1" applyBorder="1" applyAlignment="1" applyProtection="1">
      <alignment vertical="center"/>
      <protection locked="0"/>
    </xf>
    <xf numFmtId="0" fontId="19" fillId="5" borderId="0" xfId="0" applyFont="1" applyFill="1" applyAlignment="1">
      <alignment horizontal="left" vertical="center"/>
    </xf>
    <xf numFmtId="0" fontId="0" fillId="5" borderId="0" xfId="0" applyFont="1" applyFill="1" applyAlignment="1" applyProtection="1">
      <alignment vertical="center"/>
      <protection locked="0"/>
    </xf>
    <xf numFmtId="0" fontId="19" fillId="5" borderId="0" xfId="0" applyFont="1" applyFill="1" applyAlignment="1">
      <alignment horizontal="right" vertical="center"/>
    </xf>
    <xf numFmtId="0" fontId="27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0" fontId="6" fillId="0" borderId="20" xfId="0" applyFont="1" applyBorder="1" applyAlignment="1" applyProtection="1">
      <alignment vertical="center"/>
      <protection locked="0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0" fontId="7" fillId="0" borderId="20" xfId="0" applyFont="1" applyBorder="1" applyAlignment="1" applyProtection="1">
      <alignment vertical="center"/>
      <protection locked="0"/>
    </xf>
    <xf numFmtId="4" fontId="7" fillId="0" borderId="20" xfId="0" applyNumberFormat="1" applyFont="1" applyBorder="1" applyAlignment="1">
      <alignment vertical="center"/>
    </xf>
    <xf numFmtId="0" fontId="0" fillId="0" borderId="3" xfId="0" applyFont="1" applyBorder="1" applyAlignment="1">
      <alignment horizontal="center" vertical="center" wrapText="1"/>
    </xf>
    <xf numFmtId="0" fontId="19" fillId="5" borderId="16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 applyProtection="1">
      <alignment horizontal="center" vertical="center" wrapText="1"/>
      <protection locked="0"/>
    </xf>
    <xf numFmtId="0" fontId="19" fillId="5" borderId="18" xfId="0" applyFont="1" applyFill="1" applyBorder="1" applyAlignment="1">
      <alignment horizontal="center" vertical="center" wrapText="1"/>
    </xf>
    <xf numFmtId="0" fontId="19" fillId="5" borderId="0" xfId="0" applyFont="1" applyFill="1" applyAlignment="1">
      <alignment horizontal="center" vertical="center" wrapText="1"/>
    </xf>
    <xf numFmtId="167" fontId="21" fillId="0" borderId="0" xfId="0" applyNumberFormat="1" applyFont="1" applyAlignment="1"/>
    <xf numFmtId="166" fontId="28" fillId="0" borderId="12" xfId="0" applyNumberFormat="1" applyFont="1" applyBorder="1" applyAlignment="1"/>
    <xf numFmtId="166" fontId="28" fillId="0" borderId="13" xfId="0" applyNumberFormat="1" applyFont="1" applyBorder="1" applyAlignment="1"/>
    <xf numFmtId="167" fontId="29" fillId="0" borderId="0" xfId="0" applyNumberFormat="1" applyFont="1" applyAlignment="1">
      <alignment vertical="center"/>
    </xf>
    <xf numFmtId="0" fontId="8" fillId="0" borderId="3" xfId="0" applyFont="1" applyBorder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Alignment="1" applyProtection="1">
      <protection locked="0"/>
    </xf>
    <xf numFmtId="167" fontId="6" fillId="0" borderId="0" xfId="0" applyNumberFormat="1" applyFont="1" applyAlignment="1"/>
    <xf numFmtId="0" fontId="8" fillId="0" borderId="14" xfId="0" applyFont="1" applyBorder="1" applyAlignment="1"/>
    <xf numFmtId="0" fontId="8" fillId="0" borderId="0" xfId="0" applyFont="1" applyBorder="1" applyAlignment="1"/>
    <xf numFmtId="166" fontId="8" fillId="0" borderId="0" xfId="0" applyNumberFormat="1" applyFont="1" applyBorder="1" applyAlignment="1"/>
    <xf numFmtId="166" fontId="8" fillId="0" borderId="15" xfId="0" applyNumberFormat="1" applyFont="1" applyBorder="1" applyAlignment="1"/>
    <xf numFmtId="0" fontId="8" fillId="0" borderId="0" xfId="0" applyFont="1" applyAlignment="1">
      <alignment horizontal="center"/>
    </xf>
    <xf numFmtId="167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167" fontId="7" fillId="0" borderId="0" xfId="0" applyNumberFormat="1" applyFont="1" applyAlignment="1"/>
    <xf numFmtId="0" fontId="0" fillId="0" borderId="3" xfId="0" applyFont="1" applyBorder="1" applyAlignment="1" applyProtection="1">
      <alignment vertical="center"/>
      <protection locked="0"/>
    </xf>
    <xf numFmtId="0" fontId="19" fillId="0" borderId="22" xfId="0" applyFont="1" applyBorder="1" applyAlignment="1" applyProtection="1">
      <alignment horizontal="center" vertical="center"/>
      <protection locked="0"/>
    </xf>
    <xf numFmtId="49" fontId="19" fillId="0" borderId="22" xfId="0" applyNumberFormat="1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center" vertical="center" wrapText="1"/>
      <protection locked="0"/>
    </xf>
    <xf numFmtId="167" fontId="19" fillId="0" borderId="22" xfId="0" applyNumberFormat="1" applyFont="1" applyBorder="1" applyAlignment="1" applyProtection="1">
      <alignment vertical="center"/>
      <protection locked="0"/>
    </xf>
    <xf numFmtId="167" fontId="19" fillId="3" borderId="22" xfId="0" applyNumberFormat="1" applyFont="1" applyFill="1" applyBorder="1" applyAlignment="1" applyProtection="1">
      <alignment vertical="center"/>
      <protection locked="0"/>
    </xf>
    <xf numFmtId="0" fontId="20" fillId="3" borderId="14" xfId="0" applyFont="1" applyFill="1" applyBorder="1" applyAlignment="1" applyProtection="1">
      <alignment horizontal="left" vertical="center"/>
      <protection locked="0"/>
    </xf>
    <xf numFmtId="0" fontId="20" fillId="0" borderId="0" xfId="0" applyFont="1" applyBorder="1" applyAlignment="1">
      <alignment horizontal="center" vertical="center"/>
    </xf>
    <xf numFmtId="166" fontId="20" fillId="0" borderId="0" xfId="0" applyNumberFormat="1" applyFont="1" applyBorder="1" applyAlignment="1">
      <alignment vertical="center"/>
    </xf>
    <xf numFmtId="166" fontId="20" fillId="0" borderId="15" xfId="0" applyNumberFormat="1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167" fontId="0" fillId="0" borderId="0" xfId="0" applyNumberFormat="1" applyFont="1" applyAlignment="1">
      <alignment vertical="center"/>
    </xf>
    <xf numFmtId="0" fontId="30" fillId="0" borderId="22" xfId="0" applyFont="1" applyBorder="1" applyAlignment="1" applyProtection="1">
      <alignment horizontal="center" vertical="center"/>
      <protection locked="0"/>
    </xf>
    <xf numFmtId="49" fontId="30" fillId="0" borderId="22" xfId="0" applyNumberFormat="1" applyFont="1" applyBorder="1" applyAlignment="1" applyProtection="1">
      <alignment horizontal="left" vertical="center" wrapText="1"/>
      <protection locked="0"/>
    </xf>
    <xf numFmtId="0" fontId="30" fillId="0" borderId="22" xfId="0" applyFont="1" applyBorder="1" applyAlignment="1" applyProtection="1">
      <alignment horizontal="left" vertical="center" wrapText="1"/>
      <protection locked="0"/>
    </xf>
    <xf numFmtId="0" fontId="30" fillId="0" borderId="22" xfId="0" applyFont="1" applyBorder="1" applyAlignment="1" applyProtection="1">
      <alignment horizontal="center" vertical="center" wrapText="1"/>
      <protection locked="0"/>
    </xf>
    <xf numFmtId="167" fontId="30" fillId="0" borderId="22" xfId="0" applyNumberFormat="1" applyFont="1" applyBorder="1" applyAlignment="1" applyProtection="1">
      <alignment vertical="center"/>
      <protection locked="0"/>
    </xf>
    <xf numFmtId="167" fontId="30" fillId="3" borderId="22" xfId="0" applyNumberFormat="1" applyFont="1" applyFill="1" applyBorder="1" applyAlignment="1" applyProtection="1">
      <alignment vertical="center"/>
      <protection locked="0"/>
    </xf>
    <xf numFmtId="0" fontId="31" fillId="0" borderId="3" xfId="0" applyFont="1" applyBorder="1" applyAlignment="1">
      <alignment vertical="center"/>
    </xf>
    <xf numFmtId="0" fontId="30" fillId="3" borderId="14" xfId="0" applyFont="1" applyFill="1" applyBorder="1" applyAlignment="1" applyProtection="1">
      <alignment horizontal="left" vertical="center"/>
      <protection locked="0"/>
    </xf>
    <xf numFmtId="0" fontId="30" fillId="0" borderId="0" xfId="0" applyFont="1" applyBorder="1" applyAlignment="1">
      <alignment horizontal="center" vertical="center"/>
    </xf>
    <xf numFmtId="0" fontId="20" fillId="3" borderId="19" xfId="0" applyFont="1" applyFill="1" applyBorder="1" applyAlignment="1" applyProtection="1">
      <alignment horizontal="left" vertical="center"/>
      <protection locked="0"/>
    </xf>
    <xf numFmtId="0" fontId="20" fillId="0" borderId="20" xfId="0" applyFont="1" applyBorder="1" applyAlignment="1">
      <alignment horizontal="center" vertical="center"/>
    </xf>
    <xf numFmtId="0" fontId="0" fillId="0" borderId="20" xfId="0" applyFont="1" applyBorder="1" applyAlignment="1">
      <alignment vertical="center"/>
    </xf>
    <xf numFmtId="166" fontId="20" fillId="0" borderId="20" xfId="0" applyNumberFormat="1" applyFont="1" applyBorder="1" applyAlignment="1">
      <alignment vertical="center"/>
    </xf>
    <xf numFmtId="166" fontId="20" fillId="0" borderId="21" xfId="0" applyNumberFormat="1" applyFont="1" applyBorder="1" applyAlignment="1">
      <alignment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theme" Target="theme/theme1.xml" /><Relationship Id="rId5" Type="http://schemas.openxmlformats.org/officeDocument/2006/relationships/calcChain" Target="calcChain.xml" /><Relationship Id="rId6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" customWidth="1"/>
    <col min="2" max="2" width="1.67" customWidth="1"/>
    <col min="3" max="3" width="4.17" customWidth="1"/>
    <col min="4" max="4" width="2.67" customWidth="1"/>
    <col min="5" max="5" width="2.67" customWidth="1"/>
    <col min="6" max="6" width="2.67" customWidth="1"/>
    <col min="7" max="7" width="2.67" customWidth="1"/>
    <col min="8" max="8" width="2.67" customWidth="1"/>
    <col min="9" max="9" width="2.67" customWidth="1"/>
    <col min="10" max="10" width="2.67" customWidth="1"/>
    <col min="11" max="11" width="2.67" customWidth="1"/>
    <col min="12" max="12" width="2.67" customWidth="1"/>
    <col min="13" max="13" width="2.67" customWidth="1"/>
    <col min="14" max="14" width="2.67" customWidth="1"/>
    <col min="15" max="15" width="2.67" customWidth="1"/>
    <col min="16" max="16" width="2.67" customWidth="1"/>
    <col min="17" max="17" width="2.67" customWidth="1"/>
    <col min="18" max="18" width="2.67" customWidth="1"/>
    <col min="19" max="19" width="2.67" customWidth="1"/>
    <col min="20" max="20" width="2.67" customWidth="1"/>
    <col min="21" max="21" width="2.67" customWidth="1"/>
    <col min="22" max="22" width="2.67" customWidth="1"/>
    <col min="23" max="23" width="2.67" customWidth="1"/>
    <col min="24" max="24" width="2.67" customWidth="1"/>
    <col min="25" max="25" width="2.67" customWidth="1"/>
    <col min="26" max="26" width="2.67" customWidth="1"/>
    <col min="27" max="27" width="2.67" customWidth="1"/>
    <col min="28" max="28" width="2.67" customWidth="1"/>
    <col min="29" max="29" width="2.67" customWidth="1"/>
    <col min="30" max="30" width="2.67" customWidth="1"/>
    <col min="31" max="31" width="2.67" customWidth="1"/>
    <col min="32" max="32" width="2.67" customWidth="1"/>
    <col min="33" max="33" width="2.67" customWidth="1"/>
    <col min="34" max="34" width="3.33" customWidth="1"/>
    <col min="35" max="35" width="31.67" customWidth="1"/>
    <col min="36" max="36" width="2.5" customWidth="1"/>
    <col min="37" max="37" width="2.5" customWidth="1"/>
    <col min="38" max="38" width="8.33" customWidth="1"/>
    <col min="39" max="39" width="3.33" customWidth="1"/>
    <col min="40" max="40" width="13.33" customWidth="1"/>
    <col min="41" max="41" width="7.5" customWidth="1"/>
    <col min="42" max="42" width="4.17" customWidth="1"/>
    <col min="43" max="43" width="15.67" hidden="1" customWidth="1"/>
    <col min="44" max="44" width="13.67" customWidth="1"/>
    <col min="45" max="45" width="25.83" hidden="1" customWidth="1"/>
    <col min="46" max="46" width="25.83" hidden="1" customWidth="1"/>
    <col min="47" max="47" width="25.83" hidden="1" customWidth="1"/>
    <col min="48" max="48" width="21.67" hidden="1" customWidth="1"/>
    <col min="49" max="49" width="21.67" hidden="1" customWidth="1"/>
    <col min="50" max="50" width="25" hidden="1" customWidth="1"/>
    <col min="51" max="51" width="25" hidden="1" customWidth="1"/>
    <col min="52" max="52" width="21.67" hidden="1" customWidth="1"/>
    <col min="53" max="53" width="19.17" hidden="1" customWidth="1"/>
    <col min="54" max="54" width="25" hidden="1" customWidth="1"/>
    <col min="55" max="55" width="21.67" hidden="1" customWidth="1"/>
    <col min="56" max="56" width="19.17" hidden="1" customWidth="1"/>
    <col min="57" max="57" width="66.5" customWidth="1"/>
    <col min="71" max="71" width="9.33" hidden="1"/>
    <col min="72" max="72" width="9.33" hidden="1"/>
    <col min="73" max="73" width="9.33" hidden="1"/>
    <col min="74" max="74" width="9.33" hidden="1"/>
    <col min="75" max="75" width="9.33" hidden="1"/>
    <col min="76" max="76" width="9.33" hidden="1"/>
    <col min="77" max="77" width="9.33" hidden="1"/>
    <col min="78" max="78" width="9.33" hidden="1"/>
    <col min="79" max="79" width="9.33" hidden="1"/>
    <col min="80" max="80" width="9.33" hidden="1"/>
    <col min="81" max="81" width="9.33" hidden="1"/>
    <col min="82" max="82" width="9.33" hidden="1"/>
    <col min="83" max="83" width="9.33" hidden="1"/>
    <col min="84" max="84" width="9.33" hidden="1"/>
    <col min="85" max="85" width="9.33" hidden="1"/>
    <col min="86" max="86" width="9.33" hidden="1"/>
    <col min="87" max="87" width="9.33" hidden="1"/>
    <col min="88" max="88" width="9.33" hidden="1"/>
    <col min="89" max="89" width="9.33" hidden="1"/>
    <col min="90" max="90" width="9.33" hidden="1"/>
    <col min="91" max="91" width="9.33" hidden="1"/>
  </cols>
  <sheetData>
    <row r="1">
      <c r="A1" s="12" t="s">
        <v>0</v>
      </c>
      <c r="AZ1" s="12" t="s">
        <v>1</v>
      </c>
      <c r="BA1" s="12" t="s">
        <v>2</v>
      </c>
      <c r="BB1" s="12" t="s">
        <v>1</v>
      </c>
      <c r="BT1" s="12" t="s">
        <v>3</v>
      </c>
      <c r="BU1" s="12" t="s">
        <v>3</v>
      </c>
      <c r="BV1" s="12" t="s">
        <v>4</v>
      </c>
    </row>
    <row r="2" ht="36.96" customHeight="1">
      <c r="AR2" s="13" t="s">
        <v>5</v>
      </c>
      <c r="BS2" s="14" t="s">
        <v>6</v>
      </c>
      <c r="BT2" s="14" t="s">
        <v>7</v>
      </c>
    </row>
    <row r="3" ht="6.96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7"/>
      <c r="BS3" s="14" t="s">
        <v>6</v>
      </c>
      <c r="BT3" s="14" t="s">
        <v>7</v>
      </c>
    </row>
    <row r="4" ht="24.96" customHeight="1">
      <c r="B4" s="17"/>
      <c r="D4" s="18" t="s">
        <v>8</v>
      </c>
      <c r="AR4" s="17"/>
      <c r="AS4" s="19" t="s">
        <v>9</v>
      </c>
      <c r="BE4" s="20" t="s">
        <v>10</v>
      </c>
      <c r="BS4" s="14" t="s">
        <v>6</v>
      </c>
    </row>
    <row r="5" ht="12" customHeight="1">
      <c r="B5" s="17"/>
      <c r="D5" s="21" t="s">
        <v>11</v>
      </c>
      <c r="K5" s="22" t="s">
        <v>12</v>
      </c>
      <c r="AR5" s="17"/>
      <c r="BE5" s="23" t="s">
        <v>13</v>
      </c>
      <c r="BS5" s="14" t="s">
        <v>6</v>
      </c>
    </row>
    <row r="6" ht="36.96" customHeight="1">
      <c r="B6" s="17"/>
      <c r="D6" s="24" t="s">
        <v>14</v>
      </c>
      <c r="K6" s="25" t="s">
        <v>15</v>
      </c>
      <c r="AR6" s="17"/>
      <c r="BE6" s="26"/>
      <c r="BS6" s="14" t="s">
        <v>6</v>
      </c>
    </row>
    <row r="7" ht="12" customHeight="1">
      <c r="B7" s="17"/>
      <c r="D7" s="27" t="s">
        <v>16</v>
      </c>
      <c r="K7" s="22" t="s">
        <v>1</v>
      </c>
      <c r="AK7" s="27" t="s">
        <v>17</v>
      </c>
      <c r="AN7" s="22" t="s">
        <v>1</v>
      </c>
      <c r="AR7" s="17"/>
      <c r="BE7" s="26"/>
      <c r="BS7" s="14" t="s">
        <v>6</v>
      </c>
    </row>
    <row r="8" ht="12" customHeight="1">
      <c r="B8" s="17"/>
      <c r="D8" s="27" t="s">
        <v>18</v>
      </c>
      <c r="K8" s="22" t="s">
        <v>19</v>
      </c>
      <c r="AK8" s="27" t="s">
        <v>20</v>
      </c>
      <c r="AN8" s="28" t="s">
        <v>21</v>
      </c>
      <c r="AR8" s="17"/>
      <c r="BE8" s="26"/>
      <c r="BS8" s="14" t="s">
        <v>6</v>
      </c>
    </row>
    <row r="9" ht="14.4" customHeight="1">
      <c r="B9" s="17"/>
      <c r="AR9" s="17"/>
      <c r="BE9" s="26"/>
      <c r="BS9" s="14" t="s">
        <v>6</v>
      </c>
    </row>
    <row r="10" ht="12" customHeight="1">
      <c r="B10" s="17"/>
      <c r="D10" s="27" t="s">
        <v>22</v>
      </c>
      <c r="AK10" s="27" t="s">
        <v>23</v>
      </c>
      <c r="AN10" s="22" t="s">
        <v>1</v>
      </c>
      <c r="AR10" s="17"/>
      <c r="BE10" s="26"/>
      <c r="BS10" s="14" t="s">
        <v>6</v>
      </c>
    </row>
    <row r="11" ht="18.48" customHeight="1">
      <c r="B11" s="17"/>
      <c r="E11" s="22" t="s">
        <v>24</v>
      </c>
      <c r="AK11" s="27" t="s">
        <v>25</v>
      </c>
      <c r="AN11" s="22" t="s">
        <v>1</v>
      </c>
      <c r="AR11" s="17"/>
      <c r="BE11" s="26"/>
      <c r="BS11" s="14" t="s">
        <v>6</v>
      </c>
    </row>
    <row r="12" ht="6.96" customHeight="1">
      <c r="B12" s="17"/>
      <c r="AR12" s="17"/>
      <c r="BE12" s="26"/>
      <c r="BS12" s="14" t="s">
        <v>6</v>
      </c>
    </row>
    <row r="13" ht="12" customHeight="1">
      <c r="B13" s="17"/>
      <c r="D13" s="27" t="s">
        <v>26</v>
      </c>
      <c r="AK13" s="27" t="s">
        <v>23</v>
      </c>
      <c r="AN13" s="29" t="s">
        <v>27</v>
      </c>
      <c r="AR13" s="17"/>
      <c r="BE13" s="26"/>
      <c r="BS13" s="14" t="s">
        <v>6</v>
      </c>
    </row>
    <row r="14">
      <c r="B14" s="17"/>
      <c r="E14" s="29" t="s">
        <v>27</v>
      </c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27" t="s">
        <v>25</v>
      </c>
      <c r="AN14" s="29" t="s">
        <v>27</v>
      </c>
      <c r="AR14" s="17"/>
      <c r="BE14" s="26"/>
      <c r="BS14" s="14" t="s">
        <v>6</v>
      </c>
    </row>
    <row r="15" ht="6.96" customHeight="1">
      <c r="B15" s="17"/>
      <c r="AR15" s="17"/>
      <c r="BE15" s="26"/>
      <c r="BS15" s="14" t="s">
        <v>3</v>
      </c>
    </row>
    <row r="16" ht="12" customHeight="1">
      <c r="B16" s="17"/>
      <c r="D16" s="27" t="s">
        <v>28</v>
      </c>
      <c r="AK16" s="27" t="s">
        <v>23</v>
      </c>
      <c r="AN16" s="22" t="s">
        <v>1</v>
      </c>
      <c r="AR16" s="17"/>
      <c r="BE16" s="26"/>
      <c r="BS16" s="14" t="s">
        <v>3</v>
      </c>
    </row>
    <row r="17" ht="18.48" customHeight="1">
      <c r="B17" s="17"/>
      <c r="E17" s="22" t="s">
        <v>19</v>
      </c>
      <c r="AK17" s="27" t="s">
        <v>25</v>
      </c>
      <c r="AN17" s="22" t="s">
        <v>1</v>
      </c>
      <c r="AR17" s="17"/>
      <c r="BE17" s="26"/>
      <c r="BS17" s="14" t="s">
        <v>29</v>
      </c>
    </row>
    <row r="18" ht="6.96" customHeight="1">
      <c r="B18" s="17"/>
      <c r="AR18" s="17"/>
      <c r="BE18" s="26"/>
      <c r="BS18" s="14" t="s">
        <v>30</v>
      </c>
    </row>
    <row r="19" ht="12" customHeight="1">
      <c r="B19" s="17"/>
      <c r="D19" s="27" t="s">
        <v>31</v>
      </c>
      <c r="AK19" s="27" t="s">
        <v>23</v>
      </c>
      <c r="AN19" s="22" t="s">
        <v>1</v>
      </c>
      <c r="AR19" s="17"/>
      <c r="BE19" s="26"/>
      <c r="BS19" s="14" t="s">
        <v>30</v>
      </c>
    </row>
    <row r="20" ht="18.48" customHeight="1">
      <c r="B20" s="17"/>
      <c r="E20" s="22" t="s">
        <v>19</v>
      </c>
      <c r="AK20" s="27" t="s">
        <v>25</v>
      </c>
      <c r="AN20" s="22" t="s">
        <v>1</v>
      </c>
      <c r="AR20" s="17"/>
      <c r="BE20" s="26"/>
      <c r="BS20" s="14" t="s">
        <v>29</v>
      </c>
    </row>
    <row r="21" ht="6.96" customHeight="1">
      <c r="B21" s="17"/>
      <c r="AR21" s="17"/>
      <c r="BE21" s="26"/>
    </row>
    <row r="22" ht="12" customHeight="1">
      <c r="B22" s="17"/>
      <c r="D22" s="27" t="s">
        <v>32</v>
      </c>
      <c r="AR22" s="17"/>
      <c r="BE22" s="26"/>
    </row>
    <row r="23" ht="16.5" customHeight="1">
      <c r="B23" s="17"/>
      <c r="E23" s="31" t="s">
        <v>1</v>
      </c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R23" s="17"/>
      <c r="BE23" s="26"/>
    </row>
    <row r="24" ht="6.96" customHeight="1">
      <c r="B24" s="17"/>
      <c r="AR24" s="17"/>
      <c r="BE24" s="26"/>
    </row>
    <row r="25" ht="6.96" customHeight="1">
      <c r="B25" s="17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R25" s="17"/>
      <c r="BE25" s="26"/>
    </row>
    <row r="26" s="1" customFormat="1" ht="25.92" customHeight="1">
      <c r="B26" s="33"/>
      <c r="D26" s="34" t="s">
        <v>33</v>
      </c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6">
        <f>ROUND(AG94,2)</f>
        <v>0</v>
      </c>
      <c r="AL26" s="35"/>
      <c r="AM26" s="35"/>
      <c r="AN26" s="35"/>
      <c r="AO26" s="35"/>
      <c r="AR26" s="33"/>
      <c r="BE26" s="26"/>
    </row>
    <row r="27" s="1" customFormat="1" ht="6.96" customHeight="1">
      <c r="B27" s="33"/>
      <c r="AR27" s="33"/>
      <c r="BE27" s="26"/>
    </row>
    <row r="28" s="1" customFormat="1">
      <c r="B28" s="33"/>
      <c r="L28" s="37" t="s">
        <v>34</v>
      </c>
      <c r="M28" s="37"/>
      <c r="N28" s="37"/>
      <c r="O28" s="37"/>
      <c r="P28" s="37"/>
      <c r="W28" s="37" t="s">
        <v>35</v>
      </c>
      <c r="X28" s="37"/>
      <c r="Y28" s="37"/>
      <c r="Z28" s="37"/>
      <c r="AA28" s="37"/>
      <c r="AB28" s="37"/>
      <c r="AC28" s="37"/>
      <c r="AD28" s="37"/>
      <c r="AE28" s="37"/>
      <c r="AK28" s="37" t="s">
        <v>36</v>
      </c>
      <c r="AL28" s="37"/>
      <c r="AM28" s="37"/>
      <c r="AN28" s="37"/>
      <c r="AO28" s="37"/>
      <c r="AR28" s="33"/>
      <c r="BE28" s="26"/>
    </row>
    <row r="29" s="2" customFormat="1" ht="14.4" customHeight="1">
      <c r="B29" s="38"/>
      <c r="D29" s="27" t="s">
        <v>37</v>
      </c>
      <c r="F29" s="27" t="s">
        <v>38</v>
      </c>
      <c r="L29" s="39">
        <v>0.20000000000000001</v>
      </c>
      <c r="M29" s="2"/>
      <c r="N29" s="2"/>
      <c r="O29" s="2"/>
      <c r="P29" s="2"/>
      <c r="W29" s="40">
        <f>ROUND(AZ94, 2)</f>
        <v>0</v>
      </c>
      <c r="X29" s="2"/>
      <c r="Y29" s="2"/>
      <c r="Z29" s="2"/>
      <c r="AA29" s="2"/>
      <c r="AB29" s="2"/>
      <c r="AC29" s="2"/>
      <c r="AD29" s="2"/>
      <c r="AE29" s="2"/>
      <c r="AK29" s="40">
        <f>ROUND(AV94, 2)</f>
        <v>0</v>
      </c>
      <c r="AL29" s="2"/>
      <c r="AM29" s="2"/>
      <c r="AN29" s="2"/>
      <c r="AO29" s="2"/>
      <c r="AR29" s="38"/>
      <c r="BE29" s="41"/>
    </row>
    <row r="30" s="2" customFormat="1" ht="14.4" customHeight="1">
      <c r="B30" s="38"/>
      <c r="F30" s="27" t="s">
        <v>39</v>
      </c>
      <c r="L30" s="39">
        <v>0.20000000000000001</v>
      </c>
      <c r="M30" s="2"/>
      <c r="N30" s="2"/>
      <c r="O30" s="2"/>
      <c r="P30" s="2"/>
      <c r="W30" s="40">
        <f>ROUND(BA94, 2)</f>
        <v>0</v>
      </c>
      <c r="X30" s="2"/>
      <c r="Y30" s="2"/>
      <c r="Z30" s="2"/>
      <c r="AA30" s="2"/>
      <c r="AB30" s="2"/>
      <c r="AC30" s="2"/>
      <c r="AD30" s="2"/>
      <c r="AE30" s="2"/>
      <c r="AK30" s="40">
        <f>ROUND(AW94, 2)</f>
        <v>0</v>
      </c>
      <c r="AL30" s="2"/>
      <c r="AM30" s="2"/>
      <c r="AN30" s="2"/>
      <c r="AO30" s="2"/>
      <c r="AR30" s="38"/>
      <c r="BE30" s="41"/>
    </row>
    <row r="31" hidden="1" s="2" customFormat="1" ht="14.4" customHeight="1">
      <c r="B31" s="38"/>
      <c r="F31" s="27" t="s">
        <v>40</v>
      </c>
      <c r="L31" s="39">
        <v>0.20000000000000001</v>
      </c>
      <c r="M31" s="2"/>
      <c r="N31" s="2"/>
      <c r="O31" s="2"/>
      <c r="P31" s="2"/>
      <c r="W31" s="40">
        <f>ROUND(BB94, 2)</f>
        <v>0</v>
      </c>
      <c r="X31" s="2"/>
      <c r="Y31" s="2"/>
      <c r="Z31" s="2"/>
      <c r="AA31" s="2"/>
      <c r="AB31" s="2"/>
      <c r="AC31" s="2"/>
      <c r="AD31" s="2"/>
      <c r="AE31" s="2"/>
      <c r="AK31" s="40">
        <v>0</v>
      </c>
      <c r="AL31" s="2"/>
      <c r="AM31" s="2"/>
      <c r="AN31" s="2"/>
      <c r="AO31" s="2"/>
      <c r="AR31" s="38"/>
      <c r="BE31" s="41"/>
    </row>
    <row r="32" hidden="1" s="2" customFormat="1" ht="14.4" customHeight="1">
      <c r="B32" s="38"/>
      <c r="F32" s="27" t="s">
        <v>41</v>
      </c>
      <c r="L32" s="39">
        <v>0.20000000000000001</v>
      </c>
      <c r="M32" s="2"/>
      <c r="N32" s="2"/>
      <c r="O32" s="2"/>
      <c r="P32" s="2"/>
      <c r="W32" s="40">
        <f>ROUND(BC94, 2)</f>
        <v>0</v>
      </c>
      <c r="X32" s="2"/>
      <c r="Y32" s="2"/>
      <c r="Z32" s="2"/>
      <c r="AA32" s="2"/>
      <c r="AB32" s="2"/>
      <c r="AC32" s="2"/>
      <c r="AD32" s="2"/>
      <c r="AE32" s="2"/>
      <c r="AK32" s="40">
        <v>0</v>
      </c>
      <c r="AL32" s="2"/>
      <c r="AM32" s="2"/>
      <c r="AN32" s="2"/>
      <c r="AO32" s="2"/>
      <c r="AR32" s="38"/>
      <c r="BE32" s="41"/>
    </row>
    <row r="33" hidden="1" s="2" customFormat="1" ht="14.4" customHeight="1">
      <c r="B33" s="38"/>
      <c r="F33" s="27" t="s">
        <v>42</v>
      </c>
      <c r="L33" s="39">
        <v>0</v>
      </c>
      <c r="M33" s="2"/>
      <c r="N33" s="2"/>
      <c r="O33" s="2"/>
      <c r="P33" s="2"/>
      <c r="W33" s="40">
        <f>ROUND(BD94, 2)</f>
        <v>0</v>
      </c>
      <c r="X33" s="2"/>
      <c r="Y33" s="2"/>
      <c r="Z33" s="2"/>
      <c r="AA33" s="2"/>
      <c r="AB33" s="2"/>
      <c r="AC33" s="2"/>
      <c r="AD33" s="2"/>
      <c r="AE33" s="2"/>
      <c r="AK33" s="40">
        <v>0</v>
      </c>
      <c r="AL33" s="2"/>
      <c r="AM33" s="2"/>
      <c r="AN33" s="2"/>
      <c r="AO33" s="2"/>
      <c r="AR33" s="38"/>
      <c r="BE33" s="41"/>
    </row>
    <row r="34" s="1" customFormat="1" ht="6.96" customHeight="1">
      <c r="B34" s="33"/>
      <c r="AR34" s="33"/>
      <c r="BE34" s="26"/>
    </row>
    <row r="35" s="1" customFormat="1" ht="25.92" customHeight="1">
      <c r="B35" s="33"/>
      <c r="C35" s="42"/>
      <c r="D35" s="43" t="s">
        <v>43</v>
      </c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5" t="s">
        <v>44</v>
      </c>
      <c r="U35" s="44"/>
      <c r="V35" s="44"/>
      <c r="W35" s="44"/>
      <c r="X35" s="46" t="s">
        <v>45</v>
      </c>
      <c r="Y35" s="44"/>
      <c r="Z35" s="44"/>
      <c r="AA35" s="44"/>
      <c r="AB35" s="44"/>
      <c r="AC35" s="44"/>
      <c r="AD35" s="44"/>
      <c r="AE35" s="44"/>
      <c r="AF35" s="44"/>
      <c r="AG35" s="44"/>
      <c r="AH35" s="44"/>
      <c r="AI35" s="44"/>
      <c r="AJ35" s="44"/>
      <c r="AK35" s="47">
        <f>SUM(AK26:AK33)</f>
        <v>0</v>
      </c>
      <c r="AL35" s="44"/>
      <c r="AM35" s="44"/>
      <c r="AN35" s="44"/>
      <c r="AO35" s="48"/>
      <c r="AP35" s="42"/>
      <c r="AQ35" s="42"/>
      <c r="AR35" s="33"/>
    </row>
    <row r="36" s="1" customFormat="1" ht="6.96" customHeight="1">
      <c r="B36" s="33"/>
      <c r="AR36" s="33"/>
    </row>
    <row r="37" s="1" customFormat="1" ht="14.4" customHeight="1">
      <c r="B37" s="33"/>
      <c r="AR37" s="33"/>
    </row>
    <row r="38" ht="14.4" customHeight="1">
      <c r="B38" s="17"/>
      <c r="AR38" s="17"/>
    </row>
    <row r="39" ht="14.4" customHeight="1">
      <c r="B39" s="17"/>
      <c r="AR39" s="17"/>
    </row>
    <row r="40" ht="14.4" customHeight="1">
      <c r="B40" s="17"/>
      <c r="AR40" s="17"/>
    </row>
    <row r="41" ht="14.4" customHeight="1">
      <c r="B41" s="17"/>
      <c r="AR41" s="17"/>
    </row>
    <row r="42" ht="14.4" customHeight="1">
      <c r="B42" s="17"/>
      <c r="AR42" s="17"/>
    </row>
    <row r="43" ht="14.4" customHeight="1">
      <c r="B43" s="17"/>
      <c r="AR43" s="17"/>
    </row>
    <row r="44" ht="14.4" customHeight="1">
      <c r="B44" s="17"/>
      <c r="AR44" s="17"/>
    </row>
    <row r="45" ht="14.4" customHeight="1">
      <c r="B45" s="17"/>
      <c r="AR45" s="17"/>
    </row>
    <row r="46" ht="14.4" customHeight="1">
      <c r="B46" s="17"/>
      <c r="AR46" s="17"/>
    </row>
    <row r="47" ht="14.4" customHeight="1">
      <c r="B47" s="17"/>
      <c r="AR47" s="17"/>
    </row>
    <row r="48" ht="14.4" customHeight="1">
      <c r="B48" s="17"/>
      <c r="AR48" s="17"/>
    </row>
    <row r="49" s="1" customFormat="1" ht="14.4" customHeight="1">
      <c r="B49" s="33"/>
      <c r="D49" s="49" t="s">
        <v>46</v>
      </c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0"/>
      <c r="AA49" s="50"/>
      <c r="AB49" s="50"/>
      <c r="AC49" s="50"/>
      <c r="AD49" s="50"/>
      <c r="AE49" s="50"/>
      <c r="AF49" s="50"/>
      <c r="AG49" s="50"/>
      <c r="AH49" s="49" t="s">
        <v>47</v>
      </c>
      <c r="AI49" s="50"/>
      <c r="AJ49" s="50"/>
      <c r="AK49" s="50"/>
      <c r="AL49" s="50"/>
      <c r="AM49" s="50"/>
      <c r="AN49" s="50"/>
      <c r="AO49" s="50"/>
      <c r="AR49" s="33"/>
    </row>
    <row r="50">
      <c r="B50" s="17"/>
      <c r="AR50" s="17"/>
    </row>
    <row r="51">
      <c r="B51" s="17"/>
      <c r="AR51" s="17"/>
    </row>
    <row r="52">
      <c r="B52" s="17"/>
      <c r="AR52" s="17"/>
    </row>
    <row r="53">
      <c r="B53" s="17"/>
      <c r="AR53" s="17"/>
    </row>
    <row r="54">
      <c r="B54" s="17"/>
      <c r="AR54" s="17"/>
    </row>
    <row r="55">
      <c r="B55" s="17"/>
      <c r="AR55" s="17"/>
    </row>
    <row r="56">
      <c r="B56" s="17"/>
      <c r="AR56" s="17"/>
    </row>
    <row r="57">
      <c r="B57" s="17"/>
      <c r="AR57" s="17"/>
    </row>
    <row r="58">
      <c r="B58" s="17"/>
      <c r="AR58" s="17"/>
    </row>
    <row r="59">
      <c r="B59" s="17"/>
      <c r="AR59" s="17"/>
    </row>
    <row r="60" s="1" customFormat="1">
      <c r="B60" s="33"/>
      <c r="D60" s="51" t="s">
        <v>48</v>
      </c>
      <c r="E60" s="35"/>
      <c r="F60" s="35"/>
      <c r="G60" s="35"/>
      <c r="H60" s="35"/>
      <c r="I60" s="35"/>
      <c r="J60" s="35"/>
      <c r="K60" s="35"/>
      <c r="L60" s="35"/>
      <c r="M60" s="35"/>
      <c r="N60" s="35"/>
      <c r="O60" s="35"/>
      <c r="P60" s="35"/>
      <c r="Q60" s="35"/>
      <c r="R60" s="35"/>
      <c r="S60" s="35"/>
      <c r="T60" s="35"/>
      <c r="U60" s="35"/>
      <c r="V60" s="51" t="s">
        <v>49</v>
      </c>
      <c r="W60" s="35"/>
      <c r="X60" s="35"/>
      <c r="Y60" s="35"/>
      <c r="Z60" s="35"/>
      <c r="AA60" s="35"/>
      <c r="AB60" s="35"/>
      <c r="AC60" s="35"/>
      <c r="AD60" s="35"/>
      <c r="AE60" s="35"/>
      <c r="AF60" s="35"/>
      <c r="AG60" s="35"/>
      <c r="AH60" s="51" t="s">
        <v>48</v>
      </c>
      <c r="AI60" s="35"/>
      <c r="AJ60" s="35"/>
      <c r="AK60" s="35"/>
      <c r="AL60" s="35"/>
      <c r="AM60" s="51" t="s">
        <v>49</v>
      </c>
      <c r="AN60" s="35"/>
      <c r="AO60" s="35"/>
      <c r="AR60" s="33"/>
    </row>
    <row r="61">
      <c r="B61" s="17"/>
      <c r="AR61" s="17"/>
    </row>
    <row r="62">
      <c r="B62" s="17"/>
      <c r="AR62" s="17"/>
    </row>
    <row r="63">
      <c r="B63" s="17"/>
      <c r="AR63" s="17"/>
    </row>
    <row r="64" s="1" customFormat="1">
      <c r="B64" s="33"/>
      <c r="D64" s="49" t="s">
        <v>50</v>
      </c>
      <c r="E64" s="50"/>
      <c r="F64" s="50"/>
      <c r="G64" s="50"/>
      <c r="H64" s="50"/>
      <c r="I64" s="50"/>
      <c r="J64" s="50"/>
      <c r="K64" s="50"/>
      <c r="L64" s="50"/>
      <c r="M64" s="50"/>
      <c r="N64" s="50"/>
      <c r="O64" s="50"/>
      <c r="P64" s="50"/>
      <c r="Q64" s="50"/>
      <c r="R64" s="50"/>
      <c r="S64" s="50"/>
      <c r="T64" s="50"/>
      <c r="U64" s="50"/>
      <c r="V64" s="50"/>
      <c r="W64" s="50"/>
      <c r="X64" s="50"/>
      <c r="Y64" s="50"/>
      <c r="Z64" s="50"/>
      <c r="AA64" s="50"/>
      <c r="AB64" s="50"/>
      <c r="AC64" s="50"/>
      <c r="AD64" s="50"/>
      <c r="AE64" s="50"/>
      <c r="AF64" s="50"/>
      <c r="AG64" s="50"/>
      <c r="AH64" s="49" t="s">
        <v>51</v>
      </c>
      <c r="AI64" s="50"/>
      <c r="AJ64" s="50"/>
      <c r="AK64" s="50"/>
      <c r="AL64" s="50"/>
      <c r="AM64" s="50"/>
      <c r="AN64" s="50"/>
      <c r="AO64" s="50"/>
      <c r="AR64" s="33"/>
    </row>
    <row r="65">
      <c r="B65" s="17"/>
      <c r="AR65" s="17"/>
    </row>
    <row r="66">
      <c r="B66" s="17"/>
      <c r="AR66" s="17"/>
    </row>
    <row r="67">
      <c r="B67" s="17"/>
      <c r="AR67" s="17"/>
    </row>
    <row r="68">
      <c r="B68" s="17"/>
      <c r="AR68" s="17"/>
    </row>
    <row r="69">
      <c r="B69" s="17"/>
      <c r="AR69" s="17"/>
    </row>
    <row r="70">
      <c r="B70" s="17"/>
      <c r="AR70" s="17"/>
    </row>
    <row r="71">
      <c r="B71" s="17"/>
      <c r="AR71" s="17"/>
    </row>
    <row r="72">
      <c r="B72" s="17"/>
      <c r="AR72" s="17"/>
    </row>
    <row r="73">
      <c r="B73" s="17"/>
      <c r="AR73" s="17"/>
    </row>
    <row r="74">
      <c r="B74" s="17"/>
      <c r="AR74" s="17"/>
    </row>
    <row r="75" s="1" customFormat="1">
      <c r="B75" s="33"/>
      <c r="D75" s="51" t="s">
        <v>48</v>
      </c>
      <c r="E75" s="35"/>
      <c r="F75" s="35"/>
      <c r="G75" s="35"/>
      <c r="H75" s="35"/>
      <c r="I75" s="35"/>
      <c r="J75" s="35"/>
      <c r="K75" s="35"/>
      <c r="L75" s="35"/>
      <c r="M75" s="35"/>
      <c r="N75" s="35"/>
      <c r="O75" s="35"/>
      <c r="P75" s="35"/>
      <c r="Q75" s="35"/>
      <c r="R75" s="35"/>
      <c r="S75" s="35"/>
      <c r="T75" s="35"/>
      <c r="U75" s="35"/>
      <c r="V75" s="51" t="s">
        <v>49</v>
      </c>
      <c r="W75" s="35"/>
      <c r="X75" s="35"/>
      <c r="Y75" s="35"/>
      <c r="Z75" s="35"/>
      <c r="AA75" s="35"/>
      <c r="AB75" s="35"/>
      <c r="AC75" s="35"/>
      <c r="AD75" s="35"/>
      <c r="AE75" s="35"/>
      <c r="AF75" s="35"/>
      <c r="AG75" s="35"/>
      <c r="AH75" s="51" t="s">
        <v>48</v>
      </c>
      <c r="AI75" s="35"/>
      <c r="AJ75" s="35"/>
      <c r="AK75" s="35"/>
      <c r="AL75" s="35"/>
      <c r="AM75" s="51" t="s">
        <v>49</v>
      </c>
      <c r="AN75" s="35"/>
      <c r="AO75" s="35"/>
      <c r="AR75" s="33"/>
    </row>
    <row r="76" s="1" customFormat="1">
      <c r="B76" s="33"/>
      <c r="AR76" s="33"/>
    </row>
    <row r="77" s="1" customFormat="1" ht="6.96" customHeight="1">
      <c r="B77" s="52"/>
      <c r="C77" s="53"/>
      <c r="D77" s="53"/>
      <c r="E77" s="53"/>
      <c r="F77" s="53"/>
      <c r="G77" s="53"/>
      <c r="H77" s="53"/>
      <c r="I77" s="53"/>
      <c r="J77" s="53"/>
      <c r="K77" s="53"/>
      <c r="L77" s="53"/>
      <c r="M77" s="53"/>
      <c r="N77" s="53"/>
      <c r="O77" s="53"/>
      <c r="P77" s="53"/>
      <c r="Q77" s="53"/>
      <c r="R77" s="53"/>
      <c r="S77" s="53"/>
      <c r="T77" s="53"/>
      <c r="U77" s="53"/>
      <c r="V77" s="53"/>
      <c r="W77" s="53"/>
      <c r="X77" s="53"/>
      <c r="Y77" s="53"/>
      <c r="Z77" s="53"/>
      <c r="AA77" s="53"/>
      <c r="AB77" s="53"/>
      <c r="AC77" s="53"/>
      <c r="AD77" s="53"/>
      <c r="AE77" s="53"/>
      <c r="AF77" s="53"/>
      <c r="AG77" s="53"/>
      <c r="AH77" s="53"/>
      <c r="AI77" s="53"/>
      <c r="AJ77" s="53"/>
      <c r="AK77" s="53"/>
      <c r="AL77" s="53"/>
      <c r="AM77" s="53"/>
      <c r="AN77" s="53"/>
      <c r="AO77" s="53"/>
      <c r="AP77" s="53"/>
      <c r="AQ77" s="53"/>
      <c r="AR77" s="33"/>
    </row>
    <row r="81" s="1" customFormat="1" ht="6.96" customHeight="1">
      <c r="B81" s="54"/>
      <c r="C81" s="55"/>
      <c r="D81" s="55"/>
      <c r="E81" s="55"/>
      <c r="F81" s="55"/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  <c r="AB81" s="55"/>
      <c r="AC81" s="55"/>
      <c r="AD81" s="55"/>
      <c r="AE81" s="55"/>
      <c r="AF81" s="55"/>
      <c r="AG81" s="55"/>
      <c r="AH81" s="55"/>
      <c r="AI81" s="55"/>
      <c r="AJ81" s="55"/>
      <c r="AK81" s="55"/>
      <c r="AL81" s="55"/>
      <c r="AM81" s="55"/>
      <c r="AN81" s="55"/>
      <c r="AO81" s="55"/>
      <c r="AP81" s="55"/>
      <c r="AQ81" s="55"/>
      <c r="AR81" s="33"/>
    </row>
    <row r="82" s="1" customFormat="1" ht="24.96" customHeight="1">
      <c r="B82" s="33"/>
      <c r="C82" s="18" t="s">
        <v>52</v>
      </c>
      <c r="AR82" s="33"/>
    </row>
    <row r="83" s="1" customFormat="1" ht="6.96" customHeight="1">
      <c r="B83" s="33"/>
      <c r="AR83" s="33"/>
    </row>
    <row r="84" s="3" customFormat="1" ht="12" customHeight="1">
      <c r="B84" s="56"/>
      <c r="C84" s="27" t="s">
        <v>11</v>
      </c>
      <c r="L84" s="3" t="str">
        <f>K5</f>
        <v>2019-049</v>
      </c>
      <c r="AR84" s="56"/>
    </row>
    <row r="85" s="4" customFormat="1" ht="36.96" customHeight="1">
      <c r="B85" s="57"/>
      <c r="C85" s="58" t="s">
        <v>14</v>
      </c>
      <c r="L85" s="59" t="str">
        <f>K6</f>
        <v>Rozšírenie spevnenej plochy pri OB 1030 ul. Veľká Okružná</v>
      </c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R85" s="57"/>
    </row>
    <row r="86" s="1" customFormat="1" ht="6.96" customHeight="1">
      <c r="B86" s="33"/>
      <c r="AR86" s="33"/>
    </row>
    <row r="87" s="1" customFormat="1" ht="12" customHeight="1">
      <c r="B87" s="33"/>
      <c r="C87" s="27" t="s">
        <v>18</v>
      </c>
      <c r="L87" s="60" t="str">
        <f>IF(K8="","",K8)</f>
        <v xml:space="preserve"> </v>
      </c>
      <c r="AI87" s="27" t="s">
        <v>20</v>
      </c>
      <c r="AM87" s="61" t="str">
        <f>IF(AN8= "","",AN8)</f>
        <v>5. 3. 2019</v>
      </c>
      <c r="AN87" s="61"/>
      <c r="AR87" s="33"/>
    </row>
    <row r="88" s="1" customFormat="1" ht="6.96" customHeight="1">
      <c r="B88" s="33"/>
      <c r="AR88" s="33"/>
    </row>
    <row r="89" s="1" customFormat="1" ht="15.15" customHeight="1">
      <c r="B89" s="33"/>
      <c r="C89" s="27" t="s">
        <v>22</v>
      </c>
      <c r="L89" s="3" t="str">
        <f>IF(E11= "","",E11)</f>
        <v>Mesto Partizánske</v>
      </c>
      <c r="AI89" s="27" t="s">
        <v>28</v>
      </c>
      <c r="AM89" s="62" t="str">
        <f>IF(E17="","",E17)</f>
        <v xml:space="preserve"> </v>
      </c>
      <c r="AN89" s="3"/>
      <c r="AO89" s="3"/>
      <c r="AP89" s="3"/>
      <c r="AR89" s="33"/>
      <c r="AS89" s="63" t="s">
        <v>53</v>
      </c>
      <c r="AT89" s="64"/>
      <c r="AU89" s="65"/>
      <c r="AV89" s="65"/>
      <c r="AW89" s="65"/>
      <c r="AX89" s="65"/>
      <c r="AY89" s="65"/>
      <c r="AZ89" s="65"/>
      <c r="BA89" s="65"/>
      <c r="BB89" s="65"/>
      <c r="BC89" s="65"/>
      <c r="BD89" s="66"/>
    </row>
    <row r="90" s="1" customFormat="1" ht="15.15" customHeight="1">
      <c r="B90" s="33"/>
      <c r="C90" s="27" t="s">
        <v>26</v>
      </c>
      <c r="L90" s="3" t="str">
        <f>IF(E14= "Vyplň údaj","",E14)</f>
        <v/>
      </c>
      <c r="AI90" s="27" t="s">
        <v>31</v>
      </c>
      <c r="AM90" s="62" t="str">
        <f>IF(E20="","",E20)</f>
        <v xml:space="preserve"> </v>
      </c>
      <c r="AN90" s="3"/>
      <c r="AO90" s="3"/>
      <c r="AP90" s="3"/>
      <c r="AR90" s="33"/>
      <c r="AS90" s="67"/>
      <c r="AT90" s="68"/>
      <c r="AU90" s="69"/>
      <c r="AV90" s="69"/>
      <c r="AW90" s="69"/>
      <c r="AX90" s="69"/>
      <c r="AY90" s="69"/>
      <c r="AZ90" s="69"/>
      <c r="BA90" s="69"/>
      <c r="BB90" s="69"/>
      <c r="BC90" s="69"/>
      <c r="BD90" s="70"/>
    </row>
    <row r="91" s="1" customFormat="1" ht="10.8" customHeight="1">
      <c r="B91" s="33"/>
      <c r="AR91" s="33"/>
      <c r="AS91" s="67"/>
      <c r="AT91" s="68"/>
      <c r="AU91" s="69"/>
      <c r="AV91" s="69"/>
      <c r="AW91" s="69"/>
      <c r="AX91" s="69"/>
      <c r="AY91" s="69"/>
      <c r="AZ91" s="69"/>
      <c r="BA91" s="69"/>
      <c r="BB91" s="69"/>
      <c r="BC91" s="69"/>
      <c r="BD91" s="70"/>
    </row>
    <row r="92" s="1" customFormat="1" ht="29.28" customHeight="1">
      <c r="B92" s="33"/>
      <c r="C92" s="71" t="s">
        <v>54</v>
      </c>
      <c r="D92" s="72"/>
      <c r="E92" s="72"/>
      <c r="F92" s="72"/>
      <c r="G92" s="72"/>
      <c r="H92" s="73"/>
      <c r="I92" s="74" t="s">
        <v>55</v>
      </c>
      <c r="J92" s="72"/>
      <c r="K92" s="72"/>
      <c r="L92" s="72"/>
      <c r="M92" s="72"/>
      <c r="N92" s="72"/>
      <c r="O92" s="72"/>
      <c r="P92" s="72"/>
      <c r="Q92" s="72"/>
      <c r="R92" s="72"/>
      <c r="S92" s="72"/>
      <c r="T92" s="72"/>
      <c r="U92" s="72"/>
      <c r="V92" s="72"/>
      <c r="W92" s="72"/>
      <c r="X92" s="72"/>
      <c r="Y92" s="72"/>
      <c r="Z92" s="72"/>
      <c r="AA92" s="72"/>
      <c r="AB92" s="72"/>
      <c r="AC92" s="72"/>
      <c r="AD92" s="72"/>
      <c r="AE92" s="72"/>
      <c r="AF92" s="72"/>
      <c r="AG92" s="75" t="s">
        <v>56</v>
      </c>
      <c r="AH92" s="72"/>
      <c r="AI92" s="72"/>
      <c r="AJ92" s="72"/>
      <c r="AK92" s="72"/>
      <c r="AL92" s="72"/>
      <c r="AM92" s="72"/>
      <c r="AN92" s="74" t="s">
        <v>57</v>
      </c>
      <c r="AO92" s="72"/>
      <c r="AP92" s="76"/>
      <c r="AQ92" s="77" t="s">
        <v>58</v>
      </c>
      <c r="AR92" s="33"/>
      <c r="AS92" s="78" t="s">
        <v>59</v>
      </c>
      <c r="AT92" s="79" t="s">
        <v>60</v>
      </c>
      <c r="AU92" s="79" t="s">
        <v>61</v>
      </c>
      <c r="AV92" s="79" t="s">
        <v>62</v>
      </c>
      <c r="AW92" s="79" t="s">
        <v>63</v>
      </c>
      <c r="AX92" s="79" t="s">
        <v>64</v>
      </c>
      <c r="AY92" s="79" t="s">
        <v>65</v>
      </c>
      <c r="AZ92" s="79" t="s">
        <v>66</v>
      </c>
      <c r="BA92" s="79" t="s">
        <v>67</v>
      </c>
      <c r="BB92" s="79" t="s">
        <v>68</v>
      </c>
      <c r="BC92" s="79" t="s">
        <v>69</v>
      </c>
      <c r="BD92" s="80" t="s">
        <v>70</v>
      </c>
    </row>
    <row r="93" s="1" customFormat="1" ht="10.8" customHeight="1">
      <c r="B93" s="33"/>
      <c r="AR93" s="33"/>
      <c r="AS93" s="81"/>
      <c r="AT93" s="65"/>
      <c r="AU93" s="65"/>
      <c r="AV93" s="65"/>
      <c r="AW93" s="65"/>
      <c r="AX93" s="65"/>
      <c r="AY93" s="65"/>
      <c r="AZ93" s="65"/>
      <c r="BA93" s="65"/>
      <c r="BB93" s="65"/>
      <c r="BC93" s="65"/>
      <c r="BD93" s="66"/>
    </row>
    <row r="94" s="5" customFormat="1" ht="32.4" customHeight="1">
      <c r="B94" s="82"/>
      <c r="C94" s="83" t="s">
        <v>71</v>
      </c>
      <c r="D94" s="84"/>
      <c r="E94" s="84"/>
      <c r="F94" s="84"/>
      <c r="G94" s="84"/>
      <c r="H94" s="84"/>
      <c r="I94" s="84"/>
      <c r="J94" s="84"/>
      <c r="K94" s="84"/>
      <c r="L94" s="84"/>
      <c r="M94" s="84"/>
      <c r="N94" s="84"/>
      <c r="O94" s="84"/>
      <c r="P94" s="84"/>
      <c r="Q94" s="84"/>
      <c r="R94" s="84"/>
      <c r="S94" s="84"/>
      <c r="T94" s="84"/>
      <c r="U94" s="84"/>
      <c r="V94" s="84"/>
      <c r="W94" s="84"/>
      <c r="X94" s="84"/>
      <c r="Y94" s="84"/>
      <c r="Z94" s="84"/>
      <c r="AA94" s="84"/>
      <c r="AB94" s="84"/>
      <c r="AC94" s="84"/>
      <c r="AD94" s="84"/>
      <c r="AE94" s="84"/>
      <c r="AF94" s="84"/>
      <c r="AG94" s="85">
        <f>ROUND(AG95,2)</f>
        <v>0</v>
      </c>
      <c r="AH94" s="85"/>
      <c r="AI94" s="85"/>
      <c r="AJ94" s="85"/>
      <c r="AK94" s="85"/>
      <c r="AL94" s="85"/>
      <c r="AM94" s="85"/>
      <c r="AN94" s="86">
        <f>SUM(AG94,AT94)</f>
        <v>0</v>
      </c>
      <c r="AO94" s="86"/>
      <c r="AP94" s="86"/>
      <c r="AQ94" s="87" t="s">
        <v>1</v>
      </c>
      <c r="AR94" s="82"/>
      <c r="AS94" s="88">
        <f>ROUND(AS95,2)</f>
        <v>0</v>
      </c>
      <c r="AT94" s="89">
        <f>ROUND(SUM(AV94:AW94),2)</f>
        <v>0</v>
      </c>
      <c r="AU94" s="90">
        <f>ROUND(AU95,5)</f>
        <v>0</v>
      </c>
      <c r="AV94" s="89">
        <f>ROUND(AZ94*L29,2)</f>
        <v>0</v>
      </c>
      <c r="AW94" s="89">
        <f>ROUND(BA94*L30,2)</f>
        <v>0</v>
      </c>
      <c r="AX94" s="89">
        <f>ROUND(BB94*L29,2)</f>
        <v>0</v>
      </c>
      <c r="AY94" s="89">
        <f>ROUND(BC94*L30,2)</f>
        <v>0</v>
      </c>
      <c r="AZ94" s="89">
        <f>ROUND(AZ95,2)</f>
        <v>0</v>
      </c>
      <c r="BA94" s="89">
        <f>ROUND(BA95,2)</f>
        <v>0</v>
      </c>
      <c r="BB94" s="89">
        <f>ROUND(BB95,2)</f>
        <v>0</v>
      </c>
      <c r="BC94" s="89">
        <f>ROUND(BC95,2)</f>
        <v>0</v>
      </c>
      <c r="BD94" s="91">
        <f>ROUND(BD95,2)</f>
        <v>0</v>
      </c>
      <c r="BS94" s="92" t="s">
        <v>72</v>
      </c>
      <c r="BT94" s="92" t="s">
        <v>73</v>
      </c>
      <c r="BV94" s="92" t="s">
        <v>74</v>
      </c>
      <c r="BW94" s="92" t="s">
        <v>4</v>
      </c>
      <c r="BX94" s="92" t="s">
        <v>75</v>
      </c>
      <c r="CL94" s="92" t="s">
        <v>1</v>
      </c>
    </row>
    <row r="95" s="6" customFormat="1" ht="27" customHeight="1">
      <c r="A95" s="93" t="s">
        <v>76</v>
      </c>
      <c r="B95" s="94"/>
      <c r="C95" s="95"/>
      <c r="D95" s="96" t="s">
        <v>12</v>
      </c>
      <c r="E95" s="96"/>
      <c r="F95" s="96"/>
      <c r="G95" s="96"/>
      <c r="H95" s="96"/>
      <c r="I95" s="97"/>
      <c r="J95" s="96" t="s">
        <v>15</v>
      </c>
      <c r="K95" s="96"/>
      <c r="L95" s="96"/>
      <c r="M95" s="96"/>
      <c r="N95" s="96"/>
      <c r="O95" s="96"/>
      <c r="P95" s="96"/>
      <c r="Q95" s="96"/>
      <c r="R95" s="96"/>
      <c r="S95" s="96"/>
      <c r="T95" s="96"/>
      <c r="U95" s="96"/>
      <c r="V95" s="96"/>
      <c r="W95" s="96"/>
      <c r="X95" s="96"/>
      <c r="Y95" s="96"/>
      <c r="Z95" s="96"/>
      <c r="AA95" s="96"/>
      <c r="AB95" s="96"/>
      <c r="AC95" s="96"/>
      <c r="AD95" s="96"/>
      <c r="AE95" s="96"/>
      <c r="AF95" s="96"/>
      <c r="AG95" s="98">
        <f>'2019-049 - Rozšírenie spe...'!J28</f>
        <v>0</v>
      </c>
      <c r="AH95" s="97"/>
      <c r="AI95" s="97"/>
      <c r="AJ95" s="97"/>
      <c r="AK95" s="97"/>
      <c r="AL95" s="97"/>
      <c r="AM95" s="97"/>
      <c r="AN95" s="98">
        <f>SUM(AG95,AT95)</f>
        <v>0</v>
      </c>
      <c r="AO95" s="97"/>
      <c r="AP95" s="97"/>
      <c r="AQ95" s="99" t="s">
        <v>77</v>
      </c>
      <c r="AR95" s="94"/>
      <c r="AS95" s="100">
        <v>0</v>
      </c>
      <c r="AT95" s="101">
        <f>ROUND(SUM(AV95:AW95),2)</f>
        <v>0</v>
      </c>
      <c r="AU95" s="102">
        <f>'2019-049 - Rozšírenie spe...'!P118</f>
        <v>0</v>
      </c>
      <c r="AV95" s="101">
        <f>'2019-049 - Rozšírenie spe...'!J31</f>
        <v>0</v>
      </c>
      <c r="AW95" s="101">
        <f>'2019-049 - Rozšírenie spe...'!J32</f>
        <v>0</v>
      </c>
      <c r="AX95" s="101">
        <f>'2019-049 - Rozšírenie spe...'!J33</f>
        <v>0</v>
      </c>
      <c r="AY95" s="101">
        <f>'2019-049 - Rozšírenie spe...'!J34</f>
        <v>0</v>
      </c>
      <c r="AZ95" s="101">
        <f>'2019-049 - Rozšírenie spe...'!F31</f>
        <v>0</v>
      </c>
      <c r="BA95" s="101">
        <f>'2019-049 - Rozšírenie spe...'!F32</f>
        <v>0</v>
      </c>
      <c r="BB95" s="101">
        <f>'2019-049 - Rozšírenie spe...'!F33</f>
        <v>0</v>
      </c>
      <c r="BC95" s="101">
        <f>'2019-049 - Rozšírenie spe...'!F34</f>
        <v>0</v>
      </c>
      <c r="BD95" s="103">
        <f>'2019-049 - Rozšírenie spe...'!F35</f>
        <v>0</v>
      </c>
      <c r="BT95" s="104" t="s">
        <v>78</v>
      </c>
      <c r="BU95" s="104" t="s">
        <v>79</v>
      </c>
      <c r="BV95" s="104" t="s">
        <v>74</v>
      </c>
      <c r="BW95" s="104" t="s">
        <v>4</v>
      </c>
      <c r="BX95" s="104" t="s">
        <v>75</v>
      </c>
      <c r="CL95" s="104" t="s">
        <v>1</v>
      </c>
    </row>
    <row r="96" s="1" customFormat="1" ht="30" customHeight="1">
      <c r="B96" s="33"/>
      <c r="AR96" s="33"/>
    </row>
    <row r="97" s="1" customFormat="1" ht="6.96" customHeight="1">
      <c r="B97" s="52"/>
      <c r="C97" s="53"/>
      <c r="D97" s="53"/>
      <c r="E97" s="53"/>
      <c r="F97" s="53"/>
      <c r="G97" s="53"/>
      <c r="H97" s="53"/>
      <c r="I97" s="53"/>
      <c r="J97" s="53"/>
      <c r="K97" s="53"/>
      <c r="L97" s="53"/>
      <c r="M97" s="53"/>
      <c r="N97" s="53"/>
      <c r="O97" s="53"/>
      <c r="P97" s="53"/>
      <c r="Q97" s="53"/>
      <c r="R97" s="53"/>
      <c r="S97" s="53"/>
      <c r="T97" s="53"/>
      <c r="U97" s="53"/>
      <c r="V97" s="53"/>
      <c r="W97" s="53"/>
      <c r="X97" s="53"/>
      <c r="Y97" s="53"/>
      <c r="Z97" s="53"/>
      <c r="AA97" s="53"/>
      <c r="AB97" s="53"/>
      <c r="AC97" s="53"/>
      <c r="AD97" s="53"/>
      <c r="AE97" s="53"/>
      <c r="AF97" s="53"/>
      <c r="AG97" s="53"/>
      <c r="AH97" s="53"/>
      <c r="AI97" s="53"/>
      <c r="AJ97" s="53"/>
      <c r="AK97" s="53"/>
      <c r="AL97" s="53"/>
      <c r="AM97" s="53"/>
      <c r="AN97" s="53"/>
      <c r="AO97" s="53"/>
      <c r="AP97" s="53"/>
      <c r="AQ97" s="53"/>
      <c r="AR97" s="33"/>
    </row>
  </sheetData>
  <mergeCells count="42">
    <mergeCell ref="W31:AE31"/>
    <mergeCell ref="BE5:BE34"/>
    <mergeCell ref="AK26:AO26"/>
    <mergeCell ref="W29:AE29"/>
    <mergeCell ref="AK29:AO29"/>
    <mergeCell ref="W30:AE30"/>
    <mergeCell ref="AK30:AO30"/>
    <mergeCell ref="AK31:AO31"/>
    <mergeCell ref="W32:AE32"/>
    <mergeCell ref="AK32:AO32"/>
    <mergeCell ref="W33:AE33"/>
    <mergeCell ref="AK33:AO33"/>
    <mergeCell ref="X35:AB35"/>
    <mergeCell ref="AK35:AO35"/>
    <mergeCell ref="AR2:BE2"/>
    <mergeCell ref="AM90:AP90"/>
    <mergeCell ref="L85:AO85"/>
    <mergeCell ref="AM87:AN87"/>
    <mergeCell ref="AM89:AP89"/>
    <mergeCell ref="AS89:AT91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G94:AM94"/>
    <mergeCell ref="AN94:AP94"/>
    <mergeCell ref="K5:AO5"/>
    <mergeCell ref="K6:AO6"/>
    <mergeCell ref="E14:AJ14"/>
    <mergeCell ref="E23:AN23"/>
    <mergeCell ref="L28:P28"/>
    <mergeCell ref="W28:AE28"/>
    <mergeCell ref="AK28:AO28"/>
    <mergeCell ref="L29:P29"/>
    <mergeCell ref="L30:P30"/>
    <mergeCell ref="L31:P31"/>
    <mergeCell ref="L32:P32"/>
    <mergeCell ref="L33:P33"/>
  </mergeCells>
  <hyperlinks>
    <hyperlink ref="A95" location="'2019-049 - Rozšírenie spe...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50.83" customWidth="1"/>
    <col min="7" max="7" width="7" customWidth="1"/>
    <col min="8" max="8" width="11.5" customWidth="1"/>
    <col min="9" max="9" width="20.17" style="105" customWidth="1"/>
    <col min="10" max="10" width="20.17" customWidth="1"/>
    <col min="11" max="11" width="20.17" hidden="1" customWidth="1"/>
    <col min="12" max="12" width="9.33" customWidth="1"/>
    <col min="13" max="13" width="10.83" hidden="1" customWidth="1"/>
    <col min="14" max="14" width="9.33" hidden="1"/>
    <col min="15" max="15" width="14.17" hidden="1" customWidth="1"/>
    <col min="16" max="16" width="14.17" hidden="1" customWidth="1"/>
    <col min="17" max="17" width="14.17" hidden="1" customWidth="1"/>
    <col min="18" max="18" width="14.17" hidden="1" customWidth="1"/>
    <col min="19" max="19" width="14.17" hidden="1" customWidth="1"/>
    <col min="20" max="20" width="14.1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2" ht="36.96" customHeight="1">
      <c r="L2" s="13" t="s">
        <v>5</v>
      </c>
      <c r="AT2" s="14" t="s">
        <v>4</v>
      </c>
    </row>
    <row r="3" ht="6.96" customHeight="1">
      <c r="B3" s="15"/>
      <c r="C3" s="16"/>
      <c r="D3" s="16"/>
      <c r="E3" s="16"/>
      <c r="F3" s="16"/>
      <c r="G3" s="16"/>
      <c r="H3" s="16"/>
      <c r="I3" s="106"/>
      <c r="J3" s="16"/>
      <c r="K3" s="16"/>
      <c r="L3" s="17"/>
      <c r="AT3" s="14" t="s">
        <v>73</v>
      </c>
    </row>
    <row r="4" ht="24.96" customHeight="1">
      <c r="B4" s="17"/>
      <c r="D4" s="18" t="s">
        <v>80</v>
      </c>
      <c r="L4" s="17"/>
      <c r="M4" s="107" t="s">
        <v>9</v>
      </c>
      <c r="AT4" s="14" t="s">
        <v>3</v>
      </c>
    </row>
    <row r="5" ht="6.96" customHeight="1">
      <c r="B5" s="17"/>
      <c r="L5" s="17"/>
    </row>
    <row r="6" s="1" customFormat="1" ht="12" customHeight="1">
      <c r="B6" s="33"/>
      <c r="D6" s="27" t="s">
        <v>14</v>
      </c>
      <c r="I6" s="108"/>
      <c r="L6" s="33"/>
    </row>
    <row r="7" s="1" customFormat="1" ht="36.96" customHeight="1">
      <c r="B7" s="33"/>
      <c r="E7" s="59" t="s">
        <v>15</v>
      </c>
      <c r="F7" s="1"/>
      <c r="G7" s="1"/>
      <c r="H7" s="1"/>
      <c r="I7" s="108"/>
      <c r="L7" s="33"/>
    </row>
    <row r="8" s="1" customFormat="1">
      <c r="B8" s="33"/>
      <c r="I8" s="108"/>
      <c r="L8" s="33"/>
    </row>
    <row r="9" s="1" customFormat="1" ht="12" customHeight="1">
      <c r="B9" s="33"/>
      <c r="D9" s="27" t="s">
        <v>16</v>
      </c>
      <c r="F9" s="22" t="s">
        <v>1</v>
      </c>
      <c r="I9" s="109" t="s">
        <v>17</v>
      </c>
      <c r="J9" s="22" t="s">
        <v>1</v>
      </c>
      <c r="L9" s="33"/>
    </row>
    <row r="10" s="1" customFormat="1" ht="12" customHeight="1">
      <c r="B10" s="33"/>
      <c r="D10" s="27" t="s">
        <v>18</v>
      </c>
      <c r="F10" s="22" t="s">
        <v>19</v>
      </c>
      <c r="I10" s="109" t="s">
        <v>20</v>
      </c>
      <c r="J10" s="61" t="str">
        <f>'Rekapitulácia stavby'!AN8</f>
        <v>5. 3. 2019</v>
      </c>
      <c r="L10" s="33"/>
    </row>
    <row r="11" s="1" customFormat="1" ht="10.8" customHeight="1">
      <c r="B11" s="33"/>
      <c r="I11" s="108"/>
      <c r="L11" s="33"/>
    </row>
    <row r="12" s="1" customFormat="1" ht="12" customHeight="1">
      <c r="B12" s="33"/>
      <c r="D12" s="27" t="s">
        <v>22</v>
      </c>
      <c r="I12" s="109" t="s">
        <v>23</v>
      </c>
      <c r="J12" s="22" t="s">
        <v>1</v>
      </c>
      <c r="L12" s="33"/>
    </row>
    <row r="13" s="1" customFormat="1" ht="18" customHeight="1">
      <c r="B13" s="33"/>
      <c r="E13" s="22" t="s">
        <v>24</v>
      </c>
      <c r="I13" s="109" t="s">
        <v>25</v>
      </c>
      <c r="J13" s="22" t="s">
        <v>1</v>
      </c>
      <c r="L13" s="33"/>
    </row>
    <row r="14" s="1" customFormat="1" ht="6.96" customHeight="1">
      <c r="B14" s="33"/>
      <c r="I14" s="108"/>
      <c r="L14" s="33"/>
    </row>
    <row r="15" s="1" customFormat="1" ht="12" customHeight="1">
      <c r="B15" s="33"/>
      <c r="D15" s="27" t="s">
        <v>26</v>
      </c>
      <c r="I15" s="109" t="s">
        <v>23</v>
      </c>
      <c r="J15" s="28" t="str">
        <f>'Rekapitulácia stavby'!AN13</f>
        <v>Vyplň údaj</v>
      </c>
      <c r="L15" s="33"/>
    </row>
    <row r="16" s="1" customFormat="1" ht="18" customHeight="1">
      <c r="B16" s="33"/>
      <c r="E16" s="28" t="str">
        <f>'Rekapitulácia stavby'!E14</f>
        <v>Vyplň údaj</v>
      </c>
      <c r="F16" s="22"/>
      <c r="G16" s="22"/>
      <c r="H16" s="22"/>
      <c r="I16" s="109" t="s">
        <v>25</v>
      </c>
      <c r="J16" s="28" t="str">
        <f>'Rekapitulácia stavby'!AN14</f>
        <v>Vyplň údaj</v>
      </c>
      <c r="L16" s="33"/>
    </row>
    <row r="17" s="1" customFormat="1" ht="6.96" customHeight="1">
      <c r="B17" s="33"/>
      <c r="I17" s="108"/>
      <c r="L17" s="33"/>
    </row>
    <row r="18" s="1" customFormat="1" ht="12" customHeight="1">
      <c r="B18" s="33"/>
      <c r="D18" s="27" t="s">
        <v>28</v>
      </c>
      <c r="I18" s="109" t="s">
        <v>23</v>
      </c>
      <c r="J18" s="22" t="str">
        <f>IF('Rekapitulácia stavby'!AN16="","",'Rekapitulácia stavby'!AN16)</f>
        <v/>
      </c>
      <c r="L18" s="33"/>
    </row>
    <row r="19" s="1" customFormat="1" ht="18" customHeight="1">
      <c r="B19" s="33"/>
      <c r="E19" s="22" t="str">
        <f>IF('Rekapitulácia stavby'!E17="","",'Rekapitulácia stavby'!E17)</f>
        <v xml:space="preserve"> </v>
      </c>
      <c r="I19" s="109" t="s">
        <v>25</v>
      </c>
      <c r="J19" s="22" t="str">
        <f>IF('Rekapitulácia stavby'!AN17="","",'Rekapitulácia stavby'!AN17)</f>
        <v/>
      </c>
      <c r="L19" s="33"/>
    </row>
    <row r="20" s="1" customFormat="1" ht="6.96" customHeight="1">
      <c r="B20" s="33"/>
      <c r="I20" s="108"/>
      <c r="L20" s="33"/>
    </row>
    <row r="21" s="1" customFormat="1" ht="12" customHeight="1">
      <c r="B21" s="33"/>
      <c r="D21" s="27" t="s">
        <v>31</v>
      </c>
      <c r="I21" s="109" t="s">
        <v>23</v>
      </c>
      <c r="J21" s="22" t="str">
        <f>IF('Rekapitulácia stavby'!AN19="","",'Rekapitulácia stavby'!AN19)</f>
        <v/>
      </c>
      <c r="L21" s="33"/>
    </row>
    <row r="22" s="1" customFormat="1" ht="18" customHeight="1">
      <c r="B22" s="33"/>
      <c r="E22" s="22" t="str">
        <f>IF('Rekapitulácia stavby'!E20="","",'Rekapitulácia stavby'!E20)</f>
        <v xml:space="preserve"> </v>
      </c>
      <c r="I22" s="109" t="s">
        <v>25</v>
      </c>
      <c r="J22" s="22" t="str">
        <f>IF('Rekapitulácia stavby'!AN20="","",'Rekapitulácia stavby'!AN20)</f>
        <v/>
      </c>
      <c r="L22" s="33"/>
    </row>
    <row r="23" s="1" customFormat="1" ht="6.96" customHeight="1">
      <c r="B23" s="33"/>
      <c r="I23" s="108"/>
      <c r="L23" s="33"/>
    </row>
    <row r="24" s="1" customFormat="1" ht="12" customHeight="1">
      <c r="B24" s="33"/>
      <c r="D24" s="27" t="s">
        <v>32</v>
      </c>
      <c r="I24" s="108"/>
      <c r="L24" s="33"/>
    </row>
    <row r="25" s="7" customFormat="1" ht="16.5" customHeight="1">
      <c r="B25" s="110"/>
      <c r="E25" s="31" t="s">
        <v>1</v>
      </c>
      <c r="F25" s="31"/>
      <c r="G25" s="31"/>
      <c r="H25" s="31"/>
      <c r="I25" s="111"/>
      <c r="L25" s="110"/>
    </row>
    <row r="26" s="1" customFormat="1" ht="6.96" customHeight="1">
      <c r="B26" s="33"/>
      <c r="I26" s="108"/>
      <c r="L26" s="33"/>
    </row>
    <row r="27" s="1" customFormat="1" ht="6.96" customHeight="1">
      <c r="B27" s="33"/>
      <c r="D27" s="65"/>
      <c r="E27" s="65"/>
      <c r="F27" s="65"/>
      <c r="G27" s="65"/>
      <c r="H27" s="65"/>
      <c r="I27" s="112"/>
      <c r="J27" s="65"/>
      <c r="K27" s="65"/>
      <c r="L27" s="33"/>
    </row>
    <row r="28" s="1" customFormat="1" ht="25.44" customHeight="1">
      <c r="B28" s="33"/>
      <c r="D28" s="113" t="s">
        <v>33</v>
      </c>
      <c r="I28" s="108"/>
      <c r="J28" s="86">
        <f>ROUND(J118, 2)</f>
        <v>0</v>
      </c>
      <c r="L28" s="33"/>
    </row>
    <row r="29" s="1" customFormat="1" ht="6.96" customHeight="1">
      <c r="B29" s="33"/>
      <c r="D29" s="65"/>
      <c r="E29" s="65"/>
      <c r="F29" s="65"/>
      <c r="G29" s="65"/>
      <c r="H29" s="65"/>
      <c r="I29" s="112"/>
      <c r="J29" s="65"/>
      <c r="K29" s="65"/>
      <c r="L29" s="33"/>
    </row>
    <row r="30" s="1" customFormat="1" ht="14.4" customHeight="1">
      <c r="B30" s="33"/>
      <c r="F30" s="37" t="s">
        <v>35</v>
      </c>
      <c r="I30" s="114" t="s">
        <v>34</v>
      </c>
      <c r="J30" s="37" t="s">
        <v>36</v>
      </c>
      <c r="L30" s="33"/>
    </row>
    <row r="31" s="1" customFormat="1" ht="14.4" customHeight="1">
      <c r="B31" s="33"/>
      <c r="D31" s="115" t="s">
        <v>37</v>
      </c>
      <c r="E31" s="27" t="s">
        <v>38</v>
      </c>
      <c r="F31" s="116">
        <f>ROUND((SUM(BE118:BE145)),  2)</f>
        <v>0</v>
      </c>
      <c r="I31" s="117">
        <v>0.20000000000000001</v>
      </c>
      <c r="J31" s="116">
        <f>ROUND(((SUM(BE118:BE145))*I31),  2)</f>
        <v>0</v>
      </c>
      <c r="L31" s="33"/>
    </row>
    <row r="32" s="1" customFormat="1" ht="14.4" customHeight="1">
      <c r="B32" s="33"/>
      <c r="E32" s="27" t="s">
        <v>39</v>
      </c>
      <c r="F32" s="116">
        <f>ROUND((SUM(BF118:BF145)),  2)</f>
        <v>0</v>
      </c>
      <c r="I32" s="117">
        <v>0.20000000000000001</v>
      </c>
      <c r="J32" s="116">
        <f>ROUND(((SUM(BF118:BF145))*I32),  2)</f>
        <v>0</v>
      </c>
      <c r="L32" s="33"/>
    </row>
    <row r="33" hidden="1" s="1" customFormat="1" ht="14.4" customHeight="1">
      <c r="B33" s="33"/>
      <c r="E33" s="27" t="s">
        <v>40</v>
      </c>
      <c r="F33" s="116">
        <f>ROUND((SUM(BG118:BG145)),  2)</f>
        <v>0</v>
      </c>
      <c r="I33" s="117">
        <v>0.20000000000000001</v>
      </c>
      <c r="J33" s="116">
        <f>0</f>
        <v>0</v>
      </c>
      <c r="L33" s="33"/>
    </row>
    <row r="34" hidden="1" s="1" customFormat="1" ht="14.4" customHeight="1">
      <c r="B34" s="33"/>
      <c r="E34" s="27" t="s">
        <v>41</v>
      </c>
      <c r="F34" s="116">
        <f>ROUND((SUM(BH118:BH145)),  2)</f>
        <v>0</v>
      </c>
      <c r="I34" s="117">
        <v>0.20000000000000001</v>
      </c>
      <c r="J34" s="116">
        <f>0</f>
        <v>0</v>
      </c>
      <c r="L34" s="33"/>
    </row>
    <row r="35" hidden="1" s="1" customFormat="1" ht="14.4" customHeight="1">
      <c r="B35" s="33"/>
      <c r="E35" s="27" t="s">
        <v>42</v>
      </c>
      <c r="F35" s="116">
        <f>ROUND((SUM(BI118:BI145)),  2)</f>
        <v>0</v>
      </c>
      <c r="I35" s="117">
        <v>0</v>
      </c>
      <c r="J35" s="116">
        <f>0</f>
        <v>0</v>
      </c>
      <c r="L35" s="33"/>
    </row>
    <row r="36" s="1" customFormat="1" ht="6.96" customHeight="1">
      <c r="B36" s="33"/>
      <c r="I36" s="108"/>
      <c r="L36" s="33"/>
    </row>
    <row r="37" s="1" customFormat="1" ht="25.44" customHeight="1">
      <c r="B37" s="33"/>
      <c r="C37" s="118"/>
      <c r="D37" s="119" t="s">
        <v>43</v>
      </c>
      <c r="E37" s="73"/>
      <c r="F37" s="73"/>
      <c r="G37" s="120" t="s">
        <v>44</v>
      </c>
      <c r="H37" s="121" t="s">
        <v>45</v>
      </c>
      <c r="I37" s="122"/>
      <c r="J37" s="123">
        <f>SUM(J28:J35)</f>
        <v>0</v>
      </c>
      <c r="K37" s="124"/>
      <c r="L37" s="33"/>
    </row>
    <row r="38" s="1" customFormat="1" ht="14.4" customHeight="1">
      <c r="B38" s="33"/>
      <c r="I38" s="108"/>
      <c r="L38" s="33"/>
    </row>
    <row r="39" ht="14.4" customHeight="1">
      <c r="B39" s="17"/>
      <c r="L39" s="17"/>
    </row>
    <row r="40" ht="14.4" customHeight="1">
      <c r="B40" s="17"/>
      <c r="L40" s="17"/>
    </row>
    <row r="41" ht="14.4" customHeight="1">
      <c r="B41" s="17"/>
      <c r="L41" s="17"/>
    </row>
    <row r="42" ht="14.4" customHeight="1">
      <c r="B42" s="17"/>
      <c r="L42" s="17"/>
    </row>
    <row r="43" ht="14.4" customHeight="1">
      <c r="B43" s="17"/>
      <c r="L43" s="17"/>
    </row>
    <row r="44" ht="14.4" customHeight="1">
      <c r="B44" s="17"/>
      <c r="L44" s="17"/>
    </row>
    <row r="45" ht="14.4" customHeight="1">
      <c r="B45" s="17"/>
      <c r="L45" s="17"/>
    </row>
    <row r="46" ht="14.4" customHeight="1">
      <c r="B46" s="17"/>
      <c r="L46" s="17"/>
    </row>
    <row r="47" ht="14.4" customHeight="1">
      <c r="B47" s="17"/>
      <c r="L47" s="17"/>
    </row>
    <row r="48" ht="14.4" customHeight="1">
      <c r="B48" s="17"/>
      <c r="L48" s="17"/>
    </row>
    <row r="49" ht="14.4" customHeight="1">
      <c r="B49" s="17"/>
      <c r="L49" s="17"/>
    </row>
    <row r="50" s="1" customFormat="1" ht="14.4" customHeight="1">
      <c r="B50" s="33"/>
      <c r="D50" s="49" t="s">
        <v>46</v>
      </c>
      <c r="E50" s="50"/>
      <c r="F50" s="50"/>
      <c r="G50" s="49" t="s">
        <v>47</v>
      </c>
      <c r="H50" s="50"/>
      <c r="I50" s="125"/>
      <c r="J50" s="50"/>
      <c r="K50" s="50"/>
      <c r="L50" s="33"/>
    </row>
    <row r="51">
      <c r="B51" s="17"/>
      <c r="L51" s="17"/>
    </row>
    <row r="52">
      <c r="B52" s="17"/>
      <c r="L52" s="17"/>
    </row>
    <row r="53">
      <c r="B53" s="17"/>
      <c r="L53" s="17"/>
    </row>
    <row r="54">
      <c r="B54" s="17"/>
      <c r="L54" s="17"/>
    </row>
    <row r="55">
      <c r="B55" s="17"/>
      <c r="L55" s="17"/>
    </row>
    <row r="56">
      <c r="B56" s="17"/>
      <c r="L56" s="17"/>
    </row>
    <row r="57">
      <c r="B57" s="17"/>
      <c r="L57" s="17"/>
    </row>
    <row r="58">
      <c r="B58" s="17"/>
      <c r="L58" s="17"/>
    </row>
    <row r="59">
      <c r="B59" s="17"/>
      <c r="L59" s="17"/>
    </row>
    <row r="60">
      <c r="B60" s="17"/>
      <c r="L60" s="17"/>
    </row>
    <row r="61" s="1" customFormat="1">
      <c r="B61" s="33"/>
      <c r="D61" s="51" t="s">
        <v>48</v>
      </c>
      <c r="E61" s="35"/>
      <c r="F61" s="126" t="s">
        <v>49</v>
      </c>
      <c r="G61" s="51" t="s">
        <v>48</v>
      </c>
      <c r="H61" s="35"/>
      <c r="I61" s="127"/>
      <c r="J61" s="128" t="s">
        <v>49</v>
      </c>
      <c r="K61" s="35"/>
      <c r="L61" s="33"/>
    </row>
    <row r="62">
      <c r="B62" s="17"/>
      <c r="L62" s="17"/>
    </row>
    <row r="63">
      <c r="B63" s="17"/>
      <c r="L63" s="17"/>
    </row>
    <row r="64">
      <c r="B64" s="17"/>
      <c r="L64" s="17"/>
    </row>
    <row r="65" s="1" customFormat="1">
      <c r="B65" s="33"/>
      <c r="D65" s="49" t="s">
        <v>50</v>
      </c>
      <c r="E65" s="50"/>
      <c r="F65" s="50"/>
      <c r="G65" s="49" t="s">
        <v>51</v>
      </c>
      <c r="H65" s="50"/>
      <c r="I65" s="125"/>
      <c r="J65" s="50"/>
      <c r="K65" s="50"/>
      <c r="L65" s="33"/>
    </row>
    <row r="66">
      <c r="B66" s="17"/>
      <c r="L66" s="17"/>
    </row>
    <row r="67">
      <c r="B67" s="17"/>
      <c r="L67" s="17"/>
    </row>
    <row r="68">
      <c r="B68" s="17"/>
      <c r="L68" s="17"/>
    </row>
    <row r="69">
      <c r="B69" s="17"/>
      <c r="L69" s="17"/>
    </row>
    <row r="70">
      <c r="B70" s="17"/>
      <c r="L70" s="17"/>
    </row>
    <row r="71">
      <c r="B71" s="17"/>
      <c r="L71" s="17"/>
    </row>
    <row r="72">
      <c r="B72" s="17"/>
      <c r="L72" s="17"/>
    </row>
    <row r="73">
      <c r="B73" s="17"/>
      <c r="L73" s="17"/>
    </row>
    <row r="74">
      <c r="B74" s="17"/>
      <c r="L74" s="17"/>
    </row>
    <row r="75">
      <c r="B75" s="17"/>
      <c r="L75" s="17"/>
    </row>
    <row r="76" s="1" customFormat="1">
      <c r="B76" s="33"/>
      <c r="D76" s="51" t="s">
        <v>48</v>
      </c>
      <c r="E76" s="35"/>
      <c r="F76" s="126" t="s">
        <v>49</v>
      </c>
      <c r="G76" s="51" t="s">
        <v>48</v>
      </c>
      <c r="H76" s="35"/>
      <c r="I76" s="127"/>
      <c r="J76" s="128" t="s">
        <v>49</v>
      </c>
      <c r="K76" s="35"/>
      <c r="L76" s="33"/>
    </row>
    <row r="77" s="1" customFormat="1" ht="14.4" customHeight="1">
      <c r="B77" s="52"/>
      <c r="C77" s="53"/>
      <c r="D77" s="53"/>
      <c r="E77" s="53"/>
      <c r="F77" s="53"/>
      <c r="G77" s="53"/>
      <c r="H77" s="53"/>
      <c r="I77" s="129"/>
      <c r="J77" s="53"/>
      <c r="K77" s="53"/>
      <c r="L77" s="33"/>
    </row>
    <row r="81" s="1" customFormat="1" ht="6.96" customHeight="1">
      <c r="B81" s="54"/>
      <c r="C81" s="55"/>
      <c r="D81" s="55"/>
      <c r="E81" s="55"/>
      <c r="F81" s="55"/>
      <c r="G81" s="55"/>
      <c r="H81" s="55"/>
      <c r="I81" s="130"/>
      <c r="J81" s="55"/>
      <c r="K81" s="55"/>
      <c r="L81" s="33"/>
    </row>
    <row r="82" s="1" customFormat="1" ht="24.96" customHeight="1">
      <c r="B82" s="33"/>
      <c r="C82" s="18" t="s">
        <v>81</v>
      </c>
      <c r="I82" s="108"/>
      <c r="L82" s="33"/>
    </row>
    <row r="83" s="1" customFormat="1" ht="6.96" customHeight="1">
      <c r="B83" s="33"/>
      <c r="I83" s="108"/>
      <c r="L83" s="33"/>
    </row>
    <row r="84" s="1" customFormat="1" ht="12" customHeight="1">
      <c r="B84" s="33"/>
      <c r="C84" s="27" t="s">
        <v>14</v>
      </c>
      <c r="I84" s="108"/>
      <c r="L84" s="33"/>
    </row>
    <row r="85" s="1" customFormat="1" ht="16.5" customHeight="1">
      <c r="B85" s="33"/>
      <c r="E85" s="59" t="str">
        <f>E7</f>
        <v>Rozšírenie spevnenej plochy pri OB 1030 ul. Veľká Okružná</v>
      </c>
      <c r="F85" s="1"/>
      <c r="G85" s="1"/>
      <c r="H85" s="1"/>
      <c r="I85" s="108"/>
      <c r="L85" s="33"/>
    </row>
    <row r="86" s="1" customFormat="1" ht="6.96" customHeight="1">
      <c r="B86" s="33"/>
      <c r="I86" s="108"/>
      <c r="L86" s="33"/>
    </row>
    <row r="87" s="1" customFormat="1" ht="12" customHeight="1">
      <c r="B87" s="33"/>
      <c r="C87" s="27" t="s">
        <v>18</v>
      </c>
      <c r="F87" s="22" t="str">
        <f>F10</f>
        <v xml:space="preserve"> </v>
      </c>
      <c r="I87" s="109" t="s">
        <v>20</v>
      </c>
      <c r="J87" s="61" t="str">
        <f>IF(J10="","",J10)</f>
        <v>5. 3. 2019</v>
      </c>
      <c r="L87" s="33"/>
    </row>
    <row r="88" s="1" customFormat="1" ht="6.96" customHeight="1">
      <c r="B88" s="33"/>
      <c r="I88" s="108"/>
      <c r="L88" s="33"/>
    </row>
    <row r="89" s="1" customFormat="1" ht="15.15" customHeight="1">
      <c r="B89" s="33"/>
      <c r="C89" s="27" t="s">
        <v>22</v>
      </c>
      <c r="F89" s="22" t="str">
        <f>E13</f>
        <v>Mesto Partizánske</v>
      </c>
      <c r="I89" s="109" t="s">
        <v>28</v>
      </c>
      <c r="J89" s="31" t="str">
        <f>E19</f>
        <v xml:space="preserve"> </v>
      </c>
      <c r="L89" s="33"/>
    </row>
    <row r="90" s="1" customFormat="1" ht="15.15" customHeight="1">
      <c r="B90" s="33"/>
      <c r="C90" s="27" t="s">
        <v>26</v>
      </c>
      <c r="F90" s="22" t="str">
        <f>IF(E16="","",E16)</f>
        <v>Vyplň údaj</v>
      </c>
      <c r="I90" s="109" t="s">
        <v>31</v>
      </c>
      <c r="J90" s="31" t="str">
        <f>E22</f>
        <v xml:space="preserve"> </v>
      </c>
      <c r="L90" s="33"/>
    </row>
    <row r="91" s="1" customFormat="1" ht="10.32" customHeight="1">
      <c r="B91" s="33"/>
      <c r="I91" s="108"/>
      <c r="L91" s="33"/>
    </row>
    <row r="92" s="1" customFormat="1" ht="29.28" customHeight="1">
      <c r="B92" s="33"/>
      <c r="C92" s="131" t="s">
        <v>82</v>
      </c>
      <c r="D92" s="118"/>
      <c r="E92" s="118"/>
      <c r="F92" s="118"/>
      <c r="G92" s="118"/>
      <c r="H92" s="118"/>
      <c r="I92" s="132"/>
      <c r="J92" s="133" t="s">
        <v>83</v>
      </c>
      <c r="K92" s="118"/>
      <c r="L92" s="33"/>
    </row>
    <row r="93" s="1" customFormat="1" ht="10.32" customHeight="1">
      <c r="B93" s="33"/>
      <c r="I93" s="108"/>
      <c r="L93" s="33"/>
    </row>
    <row r="94" s="1" customFormat="1" ht="22.8" customHeight="1">
      <c r="B94" s="33"/>
      <c r="C94" s="134" t="s">
        <v>84</v>
      </c>
      <c r="I94" s="108"/>
      <c r="J94" s="86">
        <f>J118</f>
        <v>0</v>
      </c>
      <c r="L94" s="33"/>
      <c r="AU94" s="14" t="s">
        <v>85</v>
      </c>
    </row>
    <row r="95" s="8" customFormat="1" ht="24.96" customHeight="1">
      <c r="B95" s="135"/>
      <c r="D95" s="136" t="s">
        <v>86</v>
      </c>
      <c r="E95" s="137"/>
      <c r="F95" s="137"/>
      <c r="G95" s="137"/>
      <c r="H95" s="137"/>
      <c r="I95" s="138"/>
      <c r="J95" s="139">
        <f>J119</f>
        <v>0</v>
      </c>
      <c r="L95" s="135"/>
    </row>
    <row r="96" s="9" customFormat="1" ht="19.92" customHeight="1">
      <c r="B96" s="140"/>
      <c r="D96" s="141" t="s">
        <v>87</v>
      </c>
      <c r="E96" s="142"/>
      <c r="F96" s="142"/>
      <c r="G96" s="142"/>
      <c r="H96" s="142"/>
      <c r="I96" s="143"/>
      <c r="J96" s="144">
        <f>J120</f>
        <v>0</v>
      </c>
      <c r="L96" s="140"/>
    </row>
    <row r="97" s="9" customFormat="1" ht="19.92" customHeight="1">
      <c r="B97" s="140"/>
      <c r="D97" s="141" t="s">
        <v>88</v>
      </c>
      <c r="E97" s="142"/>
      <c r="F97" s="142"/>
      <c r="G97" s="142"/>
      <c r="H97" s="142"/>
      <c r="I97" s="143"/>
      <c r="J97" s="144">
        <f>J130</f>
        <v>0</v>
      </c>
      <c r="L97" s="140"/>
    </row>
    <row r="98" s="9" customFormat="1" ht="19.92" customHeight="1">
      <c r="B98" s="140"/>
      <c r="D98" s="141" t="s">
        <v>89</v>
      </c>
      <c r="E98" s="142"/>
      <c r="F98" s="142"/>
      <c r="G98" s="142"/>
      <c r="H98" s="142"/>
      <c r="I98" s="143"/>
      <c r="J98" s="144">
        <f>J136</f>
        <v>0</v>
      </c>
      <c r="L98" s="140"/>
    </row>
    <row r="99" s="9" customFormat="1" ht="19.92" customHeight="1">
      <c r="B99" s="140"/>
      <c r="D99" s="141" t="s">
        <v>90</v>
      </c>
      <c r="E99" s="142"/>
      <c r="F99" s="142"/>
      <c r="G99" s="142"/>
      <c r="H99" s="142"/>
      <c r="I99" s="143"/>
      <c r="J99" s="144">
        <f>J141</f>
        <v>0</v>
      </c>
      <c r="L99" s="140"/>
    </row>
    <row r="100" s="8" customFormat="1" ht="24.96" customHeight="1">
      <c r="B100" s="135"/>
      <c r="D100" s="136" t="s">
        <v>91</v>
      </c>
      <c r="E100" s="137"/>
      <c r="F100" s="137"/>
      <c r="G100" s="137"/>
      <c r="H100" s="137"/>
      <c r="I100" s="138"/>
      <c r="J100" s="139">
        <f>J143</f>
        <v>0</v>
      </c>
      <c r="L100" s="135"/>
    </row>
    <row r="101" s="1" customFormat="1" ht="21.84" customHeight="1">
      <c r="B101" s="33"/>
      <c r="I101" s="108"/>
      <c r="L101" s="33"/>
    </row>
    <row r="102" s="1" customFormat="1" ht="6.96" customHeight="1">
      <c r="B102" s="52"/>
      <c r="C102" s="53"/>
      <c r="D102" s="53"/>
      <c r="E102" s="53"/>
      <c r="F102" s="53"/>
      <c r="G102" s="53"/>
      <c r="H102" s="53"/>
      <c r="I102" s="129"/>
      <c r="J102" s="53"/>
      <c r="K102" s="53"/>
      <c r="L102" s="33"/>
    </row>
    <row r="106" s="1" customFormat="1" ht="6.96" customHeight="1">
      <c r="B106" s="54"/>
      <c r="C106" s="55"/>
      <c r="D106" s="55"/>
      <c r="E106" s="55"/>
      <c r="F106" s="55"/>
      <c r="G106" s="55"/>
      <c r="H106" s="55"/>
      <c r="I106" s="130"/>
      <c r="J106" s="55"/>
      <c r="K106" s="55"/>
      <c r="L106" s="33"/>
    </row>
    <row r="107" s="1" customFormat="1" ht="24.96" customHeight="1">
      <c r="B107" s="33"/>
      <c r="C107" s="18" t="s">
        <v>92</v>
      </c>
      <c r="I107" s="108"/>
      <c r="L107" s="33"/>
    </row>
    <row r="108" s="1" customFormat="1" ht="6.96" customHeight="1">
      <c r="B108" s="33"/>
      <c r="I108" s="108"/>
      <c r="L108" s="33"/>
    </row>
    <row r="109" s="1" customFormat="1" ht="12" customHeight="1">
      <c r="B109" s="33"/>
      <c r="C109" s="27" t="s">
        <v>14</v>
      </c>
      <c r="I109" s="108"/>
      <c r="L109" s="33"/>
    </row>
    <row r="110" s="1" customFormat="1" ht="16.5" customHeight="1">
      <c r="B110" s="33"/>
      <c r="E110" s="59" t="str">
        <f>E7</f>
        <v>Rozšírenie spevnenej plochy pri OB 1030 ul. Veľká Okružná</v>
      </c>
      <c r="F110" s="1"/>
      <c r="G110" s="1"/>
      <c r="H110" s="1"/>
      <c r="I110" s="108"/>
      <c r="L110" s="33"/>
    </row>
    <row r="111" s="1" customFormat="1" ht="6.96" customHeight="1">
      <c r="B111" s="33"/>
      <c r="I111" s="108"/>
      <c r="L111" s="33"/>
    </row>
    <row r="112" s="1" customFormat="1" ht="12" customHeight="1">
      <c r="B112" s="33"/>
      <c r="C112" s="27" t="s">
        <v>18</v>
      </c>
      <c r="F112" s="22" t="str">
        <f>F10</f>
        <v xml:space="preserve"> </v>
      </c>
      <c r="I112" s="109" t="s">
        <v>20</v>
      </c>
      <c r="J112" s="61" t="str">
        <f>IF(J10="","",J10)</f>
        <v>5. 3. 2019</v>
      </c>
      <c r="L112" s="33"/>
    </row>
    <row r="113" s="1" customFormat="1" ht="6.96" customHeight="1">
      <c r="B113" s="33"/>
      <c r="I113" s="108"/>
      <c r="L113" s="33"/>
    </row>
    <row r="114" s="1" customFormat="1" ht="15.15" customHeight="1">
      <c r="B114" s="33"/>
      <c r="C114" s="27" t="s">
        <v>22</v>
      </c>
      <c r="F114" s="22" t="str">
        <f>E13</f>
        <v>Mesto Partizánske</v>
      </c>
      <c r="I114" s="109" t="s">
        <v>28</v>
      </c>
      <c r="J114" s="31" t="str">
        <f>E19</f>
        <v xml:space="preserve"> </v>
      </c>
      <c r="L114" s="33"/>
    </row>
    <row r="115" s="1" customFormat="1" ht="15.15" customHeight="1">
      <c r="B115" s="33"/>
      <c r="C115" s="27" t="s">
        <v>26</v>
      </c>
      <c r="F115" s="22" t="str">
        <f>IF(E16="","",E16)</f>
        <v>Vyplň údaj</v>
      </c>
      <c r="I115" s="109" t="s">
        <v>31</v>
      </c>
      <c r="J115" s="31" t="str">
        <f>E22</f>
        <v xml:space="preserve"> </v>
      </c>
      <c r="L115" s="33"/>
    </row>
    <row r="116" s="1" customFormat="1" ht="10.32" customHeight="1">
      <c r="B116" s="33"/>
      <c r="I116" s="108"/>
      <c r="L116" s="33"/>
    </row>
    <row r="117" s="10" customFormat="1" ht="29.28" customHeight="1">
      <c r="B117" s="145"/>
      <c r="C117" s="146" t="s">
        <v>93</v>
      </c>
      <c r="D117" s="147" t="s">
        <v>58</v>
      </c>
      <c r="E117" s="147" t="s">
        <v>54</v>
      </c>
      <c r="F117" s="147" t="s">
        <v>55</v>
      </c>
      <c r="G117" s="147" t="s">
        <v>94</v>
      </c>
      <c r="H117" s="147" t="s">
        <v>95</v>
      </c>
      <c r="I117" s="148" t="s">
        <v>96</v>
      </c>
      <c r="J117" s="149" t="s">
        <v>83</v>
      </c>
      <c r="K117" s="150" t="s">
        <v>97</v>
      </c>
      <c r="L117" s="145"/>
      <c r="M117" s="78" t="s">
        <v>1</v>
      </c>
      <c r="N117" s="79" t="s">
        <v>37</v>
      </c>
      <c r="O117" s="79" t="s">
        <v>98</v>
      </c>
      <c r="P117" s="79" t="s">
        <v>99</v>
      </c>
      <c r="Q117" s="79" t="s">
        <v>100</v>
      </c>
      <c r="R117" s="79" t="s">
        <v>101</v>
      </c>
      <c r="S117" s="79" t="s">
        <v>102</v>
      </c>
      <c r="T117" s="80" t="s">
        <v>103</v>
      </c>
    </row>
    <row r="118" s="1" customFormat="1" ht="22.8" customHeight="1">
      <c r="B118" s="33"/>
      <c r="C118" s="83" t="s">
        <v>84</v>
      </c>
      <c r="I118" s="108"/>
      <c r="J118" s="151">
        <f>BK118</f>
        <v>0</v>
      </c>
      <c r="L118" s="33"/>
      <c r="M118" s="81"/>
      <c r="N118" s="65"/>
      <c r="O118" s="65"/>
      <c r="P118" s="152">
        <f>P119+P143</f>
        <v>0</v>
      </c>
      <c r="Q118" s="65"/>
      <c r="R118" s="152">
        <f>R119+R143</f>
        <v>107.60748650000001</v>
      </c>
      <c r="S118" s="65"/>
      <c r="T118" s="153">
        <f>T119+T143</f>
        <v>0</v>
      </c>
      <c r="AT118" s="14" t="s">
        <v>72</v>
      </c>
      <c r="AU118" s="14" t="s">
        <v>85</v>
      </c>
      <c r="BK118" s="154">
        <f>BK119+BK143</f>
        <v>0</v>
      </c>
    </row>
    <row r="119" s="11" customFormat="1" ht="25.92" customHeight="1">
      <c r="B119" s="155"/>
      <c r="D119" s="156" t="s">
        <v>72</v>
      </c>
      <c r="E119" s="157" t="s">
        <v>104</v>
      </c>
      <c r="F119" s="157" t="s">
        <v>105</v>
      </c>
      <c r="I119" s="158"/>
      <c r="J119" s="159">
        <f>BK119</f>
        <v>0</v>
      </c>
      <c r="L119" s="155"/>
      <c r="M119" s="160"/>
      <c r="N119" s="161"/>
      <c r="O119" s="161"/>
      <c r="P119" s="162">
        <f>P120+P130+P136+P141</f>
        <v>0</v>
      </c>
      <c r="Q119" s="161"/>
      <c r="R119" s="162">
        <f>R120+R130+R136+R141</f>
        <v>107.60748650000001</v>
      </c>
      <c r="S119" s="161"/>
      <c r="T119" s="163">
        <f>T120+T130+T136+T141</f>
        <v>0</v>
      </c>
      <c r="AR119" s="156" t="s">
        <v>78</v>
      </c>
      <c r="AT119" s="164" t="s">
        <v>72</v>
      </c>
      <c r="AU119" s="164" t="s">
        <v>73</v>
      </c>
      <c r="AY119" s="156" t="s">
        <v>106</v>
      </c>
      <c r="BK119" s="165">
        <f>BK120+BK130+BK136+BK141</f>
        <v>0</v>
      </c>
    </row>
    <row r="120" s="11" customFormat="1" ht="22.8" customHeight="1">
      <c r="B120" s="155"/>
      <c r="D120" s="156" t="s">
        <v>72</v>
      </c>
      <c r="E120" s="166" t="s">
        <v>78</v>
      </c>
      <c r="F120" s="166" t="s">
        <v>107</v>
      </c>
      <c r="I120" s="158"/>
      <c r="J120" s="167">
        <f>BK120</f>
        <v>0</v>
      </c>
      <c r="L120" s="155"/>
      <c r="M120" s="160"/>
      <c r="N120" s="161"/>
      <c r="O120" s="161"/>
      <c r="P120" s="162">
        <f>SUM(P121:P129)</f>
        <v>0</v>
      </c>
      <c r="Q120" s="161"/>
      <c r="R120" s="162">
        <f>SUM(R121:R129)</f>
        <v>0.00046400000000000006</v>
      </c>
      <c r="S120" s="161"/>
      <c r="T120" s="163">
        <f>SUM(T121:T129)</f>
        <v>0</v>
      </c>
      <c r="AR120" s="156" t="s">
        <v>78</v>
      </c>
      <c r="AT120" s="164" t="s">
        <v>72</v>
      </c>
      <c r="AU120" s="164" t="s">
        <v>78</v>
      </c>
      <c r="AY120" s="156" t="s">
        <v>106</v>
      </c>
      <c r="BK120" s="165">
        <f>SUM(BK121:BK129)</f>
        <v>0</v>
      </c>
    </row>
    <row r="121" s="1" customFormat="1" ht="24" customHeight="1">
      <c r="B121" s="168"/>
      <c r="C121" s="169" t="s">
        <v>78</v>
      </c>
      <c r="D121" s="169" t="s">
        <v>108</v>
      </c>
      <c r="E121" s="170" t="s">
        <v>109</v>
      </c>
      <c r="F121" s="171" t="s">
        <v>110</v>
      </c>
      <c r="G121" s="172" t="s">
        <v>111</v>
      </c>
      <c r="H121" s="173">
        <v>49.963000000000001</v>
      </c>
      <c r="I121" s="174"/>
      <c r="J121" s="173">
        <f>ROUND(I121*H121,3)</f>
        <v>0</v>
      </c>
      <c r="K121" s="171" t="s">
        <v>112</v>
      </c>
      <c r="L121" s="33"/>
      <c r="M121" s="175" t="s">
        <v>1</v>
      </c>
      <c r="N121" s="176" t="s">
        <v>39</v>
      </c>
      <c r="O121" s="69"/>
      <c r="P121" s="177">
        <f>O121*H121</f>
        <v>0</v>
      </c>
      <c r="Q121" s="177">
        <v>0</v>
      </c>
      <c r="R121" s="177">
        <f>Q121*H121</f>
        <v>0</v>
      </c>
      <c r="S121" s="177">
        <v>0</v>
      </c>
      <c r="T121" s="178">
        <f>S121*H121</f>
        <v>0</v>
      </c>
      <c r="AR121" s="179" t="s">
        <v>113</v>
      </c>
      <c r="AT121" s="179" t="s">
        <v>108</v>
      </c>
      <c r="AU121" s="179" t="s">
        <v>114</v>
      </c>
      <c r="AY121" s="14" t="s">
        <v>106</v>
      </c>
      <c r="BE121" s="180">
        <f>IF(N121="základná",J121,0)</f>
        <v>0</v>
      </c>
      <c r="BF121" s="180">
        <f>IF(N121="znížená",J121,0)</f>
        <v>0</v>
      </c>
      <c r="BG121" s="180">
        <f>IF(N121="zákl. prenesená",J121,0)</f>
        <v>0</v>
      </c>
      <c r="BH121" s="180">
        <f>IF(N121="zníž. prenesená",J121,0)</f>
        <v>0</v>
      </c>
      <c r="BI121" s="180">
        <f>IF(N121="nulová",J121,0)</f>
        <v>0</v>
      </c>
      <c r="BJ121" s="14" t="s">
        <v>114</v>
      </c>
      <c r="BK121" s="181">
        <f>ROUND(I121*H121,3)</f>
        <v>0</v>
      </c>
      <c r="BL121" s="14" t="s">
        <v>113</v>
      </c>
      <c r="BM121" s="179" t="s">
        <v>115</v>
      </c>
    </row>
    <row r="122" s="1" customFormat="1" ht="24" customHeight="1">
      <c r="B122" s="168"/>
      <c r="C122" s="169" t="s">
        <v>114</v>
      </c>
      <c r="D122" s="169" t="s">
        <v>108</v>
      </c>
      <c r="E122" s="170" t="s">
        <v>116</v>
      </c>
      <c r="F122" s="171" t="s">
        <v>117</v>
      </c>
      <c r="G122" s="172" t="s">
        <v>111</v>
      </c>
      <c r="H122" s="173">
        <v>49.963000000000001</v>
      </c>
      <c r="I122" s="174"/>
      <c r="J122" s="173">
        <f>ROUND(I122*H122,3)</f>
        <v>0</v>
      </c>
      <c r="K122" s="171" t="s">
        <v>112</v>
      </c>
      <c r="L122" s="33"/>
      <c r="M122" s="175" t="s">
        <v>1</v>
      </c>
      <c r="N122" s="176" t="s">
        <v>39</v>
      </c>
      <c r="O122" s="69"/>
      <c r="P122" s="177">
        <f>O122*H122</f>
        <v>0</v>
      </c>
      <c r="Q122" s="177">
        <v>0</v>
      </c>
      <c r="R122" s="177">
        <f>Q122*H122</f>
        <v>0</v>
      </c>
      <c r="S122" s="177">
        <v>0</v>
      </c>
      <c r="T122" s="178">
        <f>S122*H122</f>
        <v>0</v>
      </c>
      <c r="AR122" s="179" t="s">
        <v>113</v>
      </c>
      <c r="AT122" s="179" t="s">
        <v>108</v>
      </c>
      <c r="AU122" s="179" t="s">
        <v>114</v>
      </c>
      <c r="AY122" s="14" t="s">
        <v>106</v>
      </c>
      <c r="BE122" s="180">
        <f>IF(N122="základná",J122,0)</f>
        <v>0</v>
      </c>
      <c r="BF122" s="180">
        <f>IF(N122="znížená",J122,0)</f>
        <v>0</v>
      </c>
      <c r="BG122" s="180">
        <f>IF(N122="zákl. prenesená",J122,0)</f>
        <v>0</v>
      </c>
      <c r="BH122" s="180">
        <f>IF(N122="zníž. prenesená",J122,0)</f>
        <v>0</v>
      </c>
      <c r="BI122" s="180">
        <f>IF(N122="nulová",J122,0)</f>
        <v>0</v>
      </c>
      <c r="BJ122" s="14" t="s">
        <v>114</v>
      </c>
      <c r="BK122" s="181">
        <f>ROUND(I122*H122,3)</f>
        <v>0</v>
      </c>
      <c r="BL122" s="14" t="s">
        <v>113</v>
      </c>
      <c r="BM122" s="179" t="s">
        <v>118</v>
      </c>
    </row>
    <row r="123" s="1" customFormat="1" ht="24" customHeight="1">
      <c r="B123" s="168"/>
      <c r="C123" s="169" t="s">
        <v>119</v>
      </c>
      <c r="D123" s="169" t="s">
        <v>108</v>
      </c>
      <c r="E123" s="170" t="s">
        <v>120</v>
      </c>
      <c r="F123" s="171" t="s">
        <v>121</v>
      </c>
      <c r="G123" s="172" t="s">
        <v>111</v>
      </c>
      <c r="H123" s="173">
        <v>49.963000000000001</v>
      </c>
      <c r="I123" s="174"/>
      <c r="J123" s="173">
        <f>ROUND(I123*H123,3)</f>
        <v>0</v>
      </c>
      <c r="K123" s="171" t="s">
        <v>112</v>
      </c>
      <c r="L123" s="33"/>
      <c r="M123" s="175" t="s">
        <v>1</v>
      </c>
      <c r="N123" s="176" t="s">
        <v>39</v>
      </c>
      <c r="O123" s="69"/>
      <c r="P123" s="177">
        <f>O123*H123</f>
        <v>0</v>
      </c>
      <c r="Q123" s="177">
        <v>0</v>
      </c>
      <c r="R123" s="177">
        <f>Q123*H123</f>
        <v>0</v>
      </c>
      <c r="S123" s="177">
        <v>0</v>
      </c>
      <c r="T123" s="178">
        <f>S123*H123</f>
        <v>0</v>
      </c>
      <c r="AR123" s="179" t="s">
        <v>113</v>
      </c>
      <c r="AT123" s="179" t="s">
        <v>108</v>
      </c>
      <c r="AU123" s="179" t="s">
        <v>114</v>
      </c>
      <c r="AY123" s="14" t="s">
        <v>106</v>
      </c>
      <c r="BE123" s="180">
        <f>IF(N123="základná",J123,0)</f>
        <v>0</v>
      </c>
      <c r="BF123" s="180">
        <f>IF(N123="znížená",J123,0)</f>
        <v>0</v>
      </c>
      <c r="BG123" s="180">
        <f>IF(N123="zákl. prenesená",J123,0)</f>
        <v>0</v>
      </c>
      <c r="BH123" s="180">
        <f>IF(N123="zníž. prenesená",J123,0)</f>
        <v>0</v>
      </c>
      <c r="BI123" s="180">
        <f>IF(N123="nulová",J123,0)</f>
        <v>0</v>
      </c>
      <c r="BJ123" s="14" t="s">
        <v>114</v>
      </c>
      <c r="BK123" s="181">
        <f>ROUND(I123*H123,3)</f>
        <v>0</v>
      </c>
      <c r="BL123" s="14" t="s">
        <v>113</v>
      </c>
      <c r="BM123" s="179" t="s">
        <v>122</v>
      </c>
    </row>
    <row r="124" s="1" customFormat="1" ht="36" customHeight="1">
      <c r="B124" s="168"/>
      <c r="C124" s="169" t="s">
        <v>113</v>
      </c>
      <c r="D124" s="169" t="s">
        <v>108</v>
      </c>
      <c r="E124" s="170" t="s">
        <v>123</v>
      </c>
      <c r="F124" s="171" t="s">
        <v>124</v>
      </c>
      <c r="G124" s="172" t="s">
        <v>111</v>
      </c>
      <c r="H124" s="173">
        <v>49.963000000000001</v>
      </c>
      <c r="I124" s="174"/>
      <c r="J124" s="173">
        <f>ROUND(I124*H124,3)</f>
        <v>0</v>
      </c>
      <c r="K124" s="171" t="s">
        <v>112</v>
      </c>
      <c r="L124" s="33"/>
      <c r="M124" s="175" t="s">
        <v>1</v>
      </c>
      <c r="N124" s="176" t="s">
        <v>39</v>
      </c>
      <c r="O124" s="69"/>
      <c r="P124" s="177">
        <f>O124*H124</f>
        <v>0</v>
      </c>
      <c r="Q124" s="177">
        <v>0</v>
      </c>
      <c r="R124" s="177">
        <f>Q124*H124</f>
        <v>0</v>
      </c>
      <c r="S124" s="177">
        <v>0</v>
      </c>
      <c r="T124" s="178">
        <f>S124*H124</f>
        <v>0</v>
      </c>
      <c r="AR124" s="179" t="s">
        <v>113</v>
      </c>
      <c r="AT124" s="179" t="s">
        <v>108</v>
      </c>
      <c r="AU124" s="179" t="s">
        <v>114</v>
      </c>
      <c r="AY124" s="14" t="s">
        <v>106</v>
      </c>
      <c r="BE124" s="180">
        <f>IF(N124="základná",J124,0)</f>
        <v>0</v>
      </c>
      <c r="BF124" s="180">
        <f>IF(N124="znížená",J124,0)</f>
        <v>0</v>
      </c>
      <c r="BG124" s="180">
        <f>IF(N124="zákl. prenesená",J124,0)</f>
        <v>0</v>
      </c>
      <c r="BH124" s="180">
        <f>IF(N124="zníž. prenesená",J124,0)</f>
        <v>0</v>
      </c>
      <c r="BI124" s="180">
        <f>IF(N124="nulová",J124,0)</f>
        <v>0</v>
      </c>
      <c r="BJ124" s="14" t="s">
        <v>114</v>
      </c>
      <c r="BK124" s="181">
        <f>ROUND(I124*H124,3)</f>
        <v>0</v>
      </c>
      <c r="BL124" s="14" t="s">
        <v>113</v>
      </c>
      <c r="BM124" s="179" t="s">
        <v>125</v>
      </c>
    </row>
    <row r="125" s="1" customFormat="1" ht="16.5" customHeight="1">
      <c r="B125" s="168"/>
      <c r="C125" s="169" t="s">
        <v>126</v>
      </c>
      <c r="D125" s="169" t="s">
        <v>108</v>
      </c>
      <c r="E125" s="170" t="s">
        <v>127</v>
      </c>
      <c r="F125" s="171" t="s">
        <v>128</v>
      </c>
      <c r="G125" s="172" t="s">
        <v>111</v>
      </c>
      <c r="H125" s="173">
        <v>49.963000000000001</v>
      </c>
      <c r="I125" s="174"/>
      <c r="J125" s="173">
        <f>ROUND(I125*H125,3)</f>
        <v>0</v>
      </c>
      <c r="K125" s="171" t="s">
        <v>112</v>
      </c>
      <c r="L125" s="33"/>
      <c r="M125" s="175" t="s">
        <v>1</v>
      </c>
      <c r="N125" s="176" t="s">
        <v>39</v>
      </c>
      <c r="O125" s="69"/>
      <c r="P125" s="177">
        <f>O125*H125</f>
        <v>0</v>
      </c>
      <c r="Q125" s="177">
        <v>0</v>
      </c>
      <c r="R125" s="177">
        <f>Q125*H125</f>
        <v>0</v>
      </c>
      <c r="S125" s="177">
        <v>0</v>
      </c>
      <c r="T125" s="178">
        <f>S125*H125</f>
        <v>0</v>
      </c>
      <c r="AR125" s="179" t="s">
        <v>113</v>
      </c>
      <c r="AT125" s="179" t="s">
        <v>108</v>
      </c>
      <c r="AU125" s="179" t="s">
        <v>114</v>
      </c>
      <c r="AY125" s="14" t="s">
        <v>106</v>
      </c>
      <c r="BE125" s="180">
        <f>IF(N125="základná",J125,0)</f>
        <v>0</v>
      </c>
      <c r="BF125" s="180">
        <f>IF(N125="znížená",J125,0)</f>
        <v>0</v>
      </c>
      <c r="BG125" s="180">
        <f>IF(N125="zákl. prenesená",J125,0)</f>
        <v>0</v>
      </c>
      <c r="BH125" s="180">
        <f>IF(N125="zníž. prenesená",J125,0)</f>
        <v>0</v>
      </c>
      <c r="BI125" s="180">
        <f>IF(N125="nulová",J125,0)</f>
        <v>0</v>
      </c>
      <c r="BJ125" s="14" t="s">
        <v>114</v>
      </c>
      <c r="BK125" s="181">
        <f>ROUND(I125*H125,3)</f>
        <v>0</v>
      </c>
      <c r="BL125" s="14" t="s">
        <v>113</v>
      </c>
      <c r="BM125" s="179" t="s">
        <v>129</v>
      </c>
    </row>
    <row r="126" s="1" customFormat="1" ht="16.5" customHeight="1">
      <c r="B126" s="168"/>
      <c r="C126" s="169" t="s">
        <v>130</v>
      </c>
      <c r="D126" s="169" t="s">
        <v>108</v>
      </c>
      <c r="E126" s="170" t="s">
        <v>131</v>
      </c>
      <c r="F126" s="171" t="s">
        <v>132</v>
      </c>
      <c r="G126" s="172" t="s">
        <v>133</v>
      </c>
      <c r="H126" s="173">
        <v>15</v>
      </c>
      <c r="I126" s="174"/>
      <c r="J126" s="173">
        <f>ROUND(I126*H126,3)</f>
        <v>0</v>
      </c>
      <c r="K126" s="171" t="s">
        <v>112</v>
      </c>
      <c r="L126" s="33"/>
      <c r="M126" s="175" t="s">
        <v>1</v>
      </c>
      <c r="N126" s="176" t="s">
        <v>39</v>
      </c>
      <c r="O126" s="69"/>
      <c r="P126" s="177">
        <f>O126*H126</f>
        <v>0</v>
      </c>
      <c r="Q126" s="177">
        <v>0</v>
      </c>
      <c r="R126" s="177">
        <f>Q126*H126</f>
        <v>0</v>
      </c>
      <c r="S126" s="177">
        <v>0</v>
      </c>
      <c r="T126" s="178">
        <f>S126*H126</f>
        <v>0</v>
      </c>
      <c r="AR126" s="179" t="s">
        <v>113</v>
      </c>
      <c r="AT126" s="179" t="s">
        <v>108</v>
      </c>
      <c r="AU126" s="179" t="s">
        <v>114</v>
      </c>
      <c r="AY126" s="14" t="s">
        <v>106</v>
      </c>
      <c r="BE126" s="180">
        <f>IF(N126="základná",J126,0)</f>
        <v>0</v>
      </c>
      <c r="BF126" s="180">
        <f>IF(N126="znížená",J126,0)</f>
        <v>0</v>
      </c>
      <c r="BG126" s="180">
        <f>IF(N126="zákl. prenesená",J126,0)</f>
        <v>0</v>
      </c>
      <c r="BH126" s="180">
        <f>IF(N126="zníž. prenesená",J126,0)</f>
        <v>0</v>
      </c>
      <c r="BI126" s="180">
        <f>IF(N126="nulová",J126,0)</f>
        <v>0</v>
      </c>
      <c r="BJ126" s="14" t="s">
        <v>114</v>
      </c>
      <c r="BK126" s="181">
        <f>ROUND(I126*H126,3)</f>
        <v>0</v>
      </c>
      <c r="BL126" s="14" t="s">
        <v>113</v>
      </c>
      <c r="BM126" s="179" t="s">
        <v>134</v>
      </c>
    </row>
    <row r="127" s="1" customFormat="1" ht="16.5" customHeight="1">
      <c r="B127" s="168"/>
      <c r="C127" s="182" t="s">
        <v>135</v>
      </c>
      <c r="D127" s="182" t="s">
        <v>136</v>
      </c>
      <c r="E127" s="183" t="s">
        <v>137</v>
      </c>
      <c r="F127" s="184" t="s">
        <v>138</v>
      </c>
      <c r="G127" s="185" t="s">
        <v>139</v>
      </c>
      <c r="H127" s="186">
        <v>0.46400000000000002</v>
      </c>
      <c r="I127" s="187"/>
      <c r="J127" s="186">
        <f>ROUND(I127*H127,3)</f>
        <v>0</v>
      </c>
      <c r="K127" s="184" t="s">
        <v>112</v>
      </c>
      <c r="L127" s="188"/>
      <c r="M127" s="189" t="s">
        <v>1</v>
      </c>
      <c r="N127" s="190" t="s">
        <v>39</v>
      </c>
      <c r="O127" s="69"/>
      <c r="P127" s="177">
        <f>O127*H127</f>
        <v>0</v>
      </c>
      <c r="Q127" s="177">
        <v>0.001</v>
      </c>
      <c r="R127" s="177">
        <f>Q127*H127</f>
        <v>0.00046400000000000006</v>
      </c>
      <c r="S127" s="177">
        <v>0</v>
      </c>
      <c r="T127" s="178">
        <f>S127*H127</f>
        <v>0</v>
      </c>
      <c r="AR127" s="179" t="s">
        <v>140</v>
      </c>
      <c r="AT127" s="179" t="s">
        <v>136</v>
      </c>
      <c r="AU127" s="179" t="s">
        <v>114</v>
      </c>
      <c r="AY127" s="14" t="s">
        <v>106</v>
      </c>
      <c r="BE127" s="180">
        <f>IF(N127="základná",J127,0)</f>
        <v>0</v>
      </c>
      <c r="BF127" s="180">
        <f>IF(N127="znížená",J127,0)</f>
        <v>0</v>
      </c>
      <c r="BG127" s="180">
        <f>IF(N127="zákl. prenesená",J127,0)</f>
        <v>0</v>
      </c>
      <c r="BH127" s="180">
        <f>IF(N127="zníž. prenesená",J127,0)</f>
        <v>0</v>
      </c>
      <c r="BI127" s="180">
        <f>IF(N127="nulová",J127,0)</f>
        <v>0</v>
      </c>
      <c r="BJ127" s="14" t="s">
        <v>114</v>
      </c>
      <c r="BK127" s="181">
        <f>ROUND(I127*H127,3)</f>
        <v>0</v>
      </c>
      <c r="BL127" s="14" t="s">
        <v>113</v>
      </c>
      <c r="BM127" s="179" t="s">
        <v>141</v>
      </c>
    </row>
    <row r="128" s="1" customFormat="1" ht="24" customHeight="1">
      <c r="B128" s="168"/>
      <c r="C128" s="169" t="s">
        <v>140</v>
      </c>
      <c r="D128" s="169" t="s">
        <v>108</v>
      </c>
      <c r="E128" s="170" t="s">
        <v>142</v>
      </c>
      <c r="F128" s="171" t="s">
        <v>143</v>
      </c>
      <c r="G128" s="172" t="s">
        <v>133</v>
      </c>
      <c r="H128" s="173">
        <v>15</v>
      </c>
      <c r="I128" s="174"/>
      <c r="J128" s="173">
        <f>ROUND(I128*H128,3)</f>
        <v>0</v>
      </c>
      <c r="K128" s="171" t="s">
        <v>112</v>
      </c>
      <c r="L128" s="33"/>
      <c r="M128" s="175" t="s">
        <v>1</v>
      </c>
      <c r="N128" s="176" t="s">
        <v>39</v>
      </c>
      <c r="O128" s="69"/>
      <c r="P128" s="177">
        <f>O128*H128</f>
        <v>0</v>
      </c>
      <c r="Q128" s="177">
        <v>0</v>
      </c>
      <c r="R128" s="177">
        <f>Q128*H128</f>
        <v>0</v>
      </c>
      <c r="S128" s="177">
        <v>0</v>
      </c>
      <c r="T128" s="178">
        <f>S128*H128</f>
        <v>0</v>
      </c>
      <c r="AR128" s="179" t="s">
        <v>113</v>
      </c>
      <c r="AT128" s="179" t="s">
        <v>108</v>
      </c>
      <c r="AU128" s="179" t="s">
        <v>114</v>
      </c>
      <c r="AY128" s="14" t="s">
        <v>106</v>
      </c>
      <c r="BE128" s="180">
        <f>IF(N128="základná",J128,0)</f>
        <v>0</v>
      </c>
      <c r="BF128" s="180">
        <f>IF(N128="znížená",J128,0)</f>
        <v>0</v>
      </c>
      <c r="BG128" s="180">
        <f>IF(N128="zákl. prenesená",J128,0)</f>
        <v>0</v>
      </c>
      <c r="BH128" s="180">
        <f>IF(N128="zníž. prenesená",J128,0)</f>
        <v>0</v>
      </c>
      <c r="BI128" s="180">
        <f>IF(N128="nulová",J128,0)</f>
        <v>0</v>
      </c>
      <c r="BJ128" s="14" t="s">
        <v>114</v>
      </c>
      <c r="BK128" s="181">
        <f>ROUND(I128*H128,3)</f>
        <v>0</v>
      </c>
      <c r="BL128" s="14" t="s">
        <v>113</v>
      </c>
      <c r="BM128" s="179" t="s">
        <v>144</v>
      </c>
    </row>
    <row r="129" s="1" customFormat="1" ht="24" customHeight="1">
      <c r="B129" s="168"/>
      <c r="C129" s="169" t="s">
        <v>145</v>
      </c>
      <c r="D129" s="169" t="s">
        <v>108</v>
      </c>
      <c r="E129" s="170" t="s">
        <v>146</v>
      </c>
      <c r="F129" s="171" t="s">
        <v>147</v>
      </c>
      <c r="G129" s="172" t="s">
        <v>133</v>
      </c>
      <c r="H129" s="173">
        <v>15</v>
      </c>
      <c r="I129" s="174"/>
      <c r="J129" s="173">
        <f>ROUND(I129*H129,3)</f>
        <v>0</v>
      </c>
      <c r="K129" s="171" t="s">
        <v>112</v>
      </c>
      <c r="L129" s="33"/>
      <c r="M129" s="175" t="s">
        <v>1</v>
      </c>
      <c r="N129" s="176" t="s">
        <v>39</v>
      </c>
      <c r="O129" s="69"/>
      <c r="P129" s="177">
        <f>O129*H129</f>
        <v>0</v>
      </c>
      <c r="Q129" s="177">
        <v>0</v>
      </c>
      <c r="R129" s="177">
        <f>Q129*H129</f>
        <v>0</v>
      </c>
      <c r="S129" s="177">
        <v>0</v>
      </c>
      <c r="T129" s="178">
        <f>S129*H129</f>
        <v>0</v>
      </c>
      <c r="AR129" s="179" t="s">
        <v>113</v>
      </c>
      <c r="AT129" s="179" t="s">
        <v>108</v>
      </c>
      <c r="AU129" s="179" t="s">
        <v>114</v>
      </c>
      <c r="AY129" s="14" t="s">
        <v>106</v>
      </c>
      <c r="BE129" s="180">
        <f>IF(N129="základná",J129,0)</f>
        <v>0</v>
      </c>
      <c r="BF129" s="180">
        <f>IF(N129="znížená",J129,0)</f>
        <v>0</v>
      </c>
      <c r="BG129" s="180">
        <f>IF(N129="zákl. prenesená",J129,0)</f>
        <v>0</v>
      </c>
      <c r="BH129" s="180">
        <f>IF(N129="zníž. prenesená",J129,0)</f>
        <v>0</v>
      </c>
      <c r="BI129" s="180">
        <f>IF(N129="nulová",J129,0)</f>
        <v>0</v>
      </c>
      <c r="BJ129" s="14" t="s">
        <v>114</v>
      </c>
      <c r="BK129" s="181">
        <f>ROUND(I129*H129,3)</f>
        <v>0</v>
      </c>
      <c r="BL129" s="14" t="s">
        <v>113</v>
      </c>
      <c r="BM129" s="179" t="s">
        <v>148</v>
      </c>
    </row>
    <row r="130" s="11" customFormat="1" ht="22.8" customHeight="1">
      <c r="B130" s="155"/>
      <c r="D130" s="156" t="s">
        <v>72</v>
      </c>
      <c r="E130" s="166" t="s">
        <v>126</v>
      </c>
      <c r="F130" s="166" t="s">
        <v>149</v>
      </c>
      <c r="I130" s="158"/>
      <c r="J130" s="167">
        <f>BK130</f>
        <v>0</v>
      </c>
      <c r="L130" s="155"/>
      <c r="M130" s="160"/>
      <c r="N130" s="161"/>
      <c r="O130" s="161"/>
      <c r="P130" s="162">
        <f>SUM(P131:P135)</f>
        <v>0</v>
      </c>
      <c r="Q130" s="161"/>
      <c r="R130" s="162">
        <f>SUM(R131:R135)</f>
        <v>103.41311250000001</v>
      </c>
      <c r="S130" s="161"/>
      <c r="T130" s="163">
        <f>SUM(T131:T135)</f>
        <v>0</v>
      </c>
      <c r="AR130" s="156" t="s">
        <v>78</v>
      </c>
      <c r="AT130" s="164" t="s">
        <v>72</v>
      </c>
      <c r="AU130" s="164" t="s">
        <v>78</v>
      </c>
      <c r="AY130" s="156" t="s">
        <v>106</v>
      </c>
      <c r="BK130" s="165">
        <f>SUM(BK131:BK135)</f>
        <v>0</v>
      </c>
    </row>
    <row r="131" s="1" customFormat="1" ht="24" customHeight="1">
      <c r="B131" s="168"/>
      <c r="C131" s="169" t="s">
        <v>150</v>
      </c>
      <c r="D131" s="169" t="s">
        <v>108</v>
      </c>
      <c r="E131" s="170" t="s">
        <v>151</v>
      </c>
      <c r="F131" s="171" t="s">
        <v>152</v>
      </c>
      <c r="G131" s="172" t="s">
        <v>133</v>
      </c>
      <c r="H131" s="173">
        <v>142.75</v>
      </c>
      <c r="I131" s="174"/>
      <c r="J131" s="173">
        <f>ROUND(I131*H131,3)</f>
        <v>0</v>
      </c>
      <c r="K131" s="171" t="s">
        <v>112</v>
      </c>
      <c r="L131" s="33"/>
      <c r="M131" s="175" t="s">
        <v>1</v>
      </c>
      <c r="N131" s="176" t="s">
        <v>39</v>
      </c>
      <c r="O131" s="69"/>
      <c r="P131" s="177">
        <f>O131*H131</f>
        <v>0</v>
      </c>
      <c r="Q131" s="177">
        <v>0.34838999999999998</v>
      </c>
      <c r="R131" s="177">
        <f>Q131*H131</f>
        <v>49.7326725</v>
      </c>
      <c r="S131" s="177">
        <v>0</v>
      </c>
      <c r="T131" s="178">
        <f>S131*H131</f>
        <v>0</v>
      </c>
      <c r="AR131" s="179" t="s">
        <v>113</v>
      </c>
      <c r="AT131" s="179" t="s">
        <v>108</v>
      </c>
      <c r="AU131" s="179" t="s">
        <v>114</v>
      </c>
      <c r="AY131" s="14" t="s">
        <v>106</v>
      </c>
      <c r="BE131" s="180">
        <f>IF(N131="základná",J131,0)</f>
        <v>0</v>
      </c>
      <c r="BF131" s="180">
        <f>IF(N131="znížená",J131,0)</f>
        <v>0</v>
      </c>
      <c r="BG131" s="180">
        <f>IF(N131="zákl. prenesená",J131,0)</f>
        <v>0</v>
      </c>
      <c r="BH131" s="180">
        <f>IF(N131="zníž. prenesená",J131,0)</f>
        <v>0</v>
      </c>
      <c r="BI131" s="180">
        <f>IF(N131="nulová",J131,0)</f>
        <v>0</v>
      </c>
      <c r="BJ131" s="14" t="s">
        <v>114</v>
      </c>
      <c r="BK131" s="181">
        <f>ROUND(I131*H131,3)</f>
        <v>0</v>
      </c>
      <c r="BL131" s="14" t="s">
        <v>113</v>
      </c>
      <c r="BM131" s="179" t="s">
        <v>153</v>
      </c>
    </row>
    <row r="132" s="1" customFormat="1" ht="24" customHeight="1">
      <c r="B132" s="168"/>
      <c r="C132" s="169" t="s">
        <v>154</v>
      </c>
      <c r="D132" s="169" t="s">
        <v>108</v>
      </c>
      <c r="E132" s="170" t="s">
        <v>155</v>
      </c>
      <c r="F132" s="171" t="s">
        <v>156</v>
      </c>
      <c r="G132" s="172" t="s">
        <v>133</v>
      </c>
      <c r="H132" s="173">
        <v>132</v>
      </c>
      <c r="I132" s="174"/>
      <c r="J132" s="173">
        <f>ROUND(I132*H132,3)</f>
        <v>0</v>
      </c>
      <c r="K132" s="171" t="s">
        <v>112</v>
      </c>
      <c r="L132" s="33"/>
      <c r="M132" s="175" t="s">
        <v>1</v>
      </c>
      <c r="N132" s="176" t="s">
        <v>39</v>
      </c>
      <c r="O132" s="69"/>
      <c r="P132" s="177">
        <f>O132*H132</f>
        <v>0</v>
      </c>
      <c r="Q132" s="177">
        <v>0.080030000000000004</v>
      </c>
      <c r="R132" s="177">
        <f>Q132*H132</f>
        <v>10.56396</v>
      </c>
      <c r="S132" s="177">
        <v>0</v>
      </c>
      <c r="T132" s="178">
        <f>S132*H132</f>
        <v>0</v>
      </c>
      <c r="AR132" s="179" t="s">
        <v>113</v>
      </c>
      <c r="AT132" s="179" t="s">
        <v>108</v>
      </c>
      <c r="AU132" s="179" t="s">
        <v>114</v>
      </c>
      <c r="AY132" s="14" t="s">
        <v>106</v>
      </c>
      <c r="BE132" s="180">
        <f>IF(N132="základná",J132,0)</f>
        <v>0</v>
      </c>
      <c r="BF132" s="180">
        <f>IF(N132="znížená",J132,0)</f>
        <v>0</v>
      </c>
      <c r="BG132" s="180">
        <f>IF(N132="zákl. prenesená",J132,0)</f>
        <v>0</v>
      </c>
      <c r="BH132" s="180">
        <f>IF(N132="zníž. prenesená",J132,0)</f>
        <v>0</v>
      </c>
      <c r="BI132" s="180">
        <f>IF(N132="nulová",J132,0)</f>
        <v>0</v>
      </c>
      <c r="BJ132" s="14" t="s">
        <v>114</v>
      </c>
      <c r="BK132" s="181">
        <f>ROUND(I132*H132,3)</f>
        <v>0</v>
      </c>
      <c r="BL132" s="14" t="s">
        <v>113</v>
      </c>
      <c r="BM132" s="179" t="s">
        <v>157</v>
      </c>
    </row>
    <row r="133" s="1" customFormat="1" ht="36" customHeight="1">
      <c r="B133" s="168"/>
      <c r="C133" s="169" t="s">
        <v>158</v>
      </c>
      <c r="D133" s="169" t="s">
        <v>108</v>
      </c>
      <c r="E133" s="170" t="s">
        <v>159</v>
      </c>
      <c r="F133" s="171" t="s">
        <v>160</v>
      </c>
      <c r="G133" s="172" t="s">
        <v>133</v>
      </c>
      <c r="H133" s="173">
        <v>132</v>
      </c>
      <c r="I133" s="174"/>
      <c r="J133" s="173">
        <f>ROUND(I133*H133,3)</f>
        <v>0</v>
      </c>
      <c r="K133" s="171" t="s">
        <v>112</v>
      </c>
      <c r="L133" s="33"/>
      <c r="M133" s="175" t="s">
        <v>1</v>
      </c>
      <c r="N133" s="176" t="s">
        <v>39</v>
      </c>
      <c r="O133" s="69"/>
      <c r="P133" s="177">
        <f>O133*H133</f>
        <v>0</v>
      </c>
      <c r="Q133" s="177">
        <v>0.112</v>
      </c>
      <c r="R133" s="177">
        <f>Q133*H133</f>
        <v>14.784000000000001</v>
      </c>
      <c r="S133" s="177">
        <v>0</v>
      </c>
      <c r="T133" s="178">
        <f>S133*H133</f>
        <v>0</v>
      </c>
      <c r="AR133" s="179" t="s">
        <v>113</v>
      </c>
      <c r="AT133" s="179" t="s">
        <v>108</v>
      </c>
      <c r="AU133" s="179" t="s">
        <v>114</v>
      </c>
      <c r="AY133" s="14" t="s">
        <v>106</v>
      </c>
      <c r="BE133" s="180">
        <f>IF(N133="základná",J133,0)</f>
        <v>0</v>
      </c>
      <c r="BF133" s="180">
        <f>IF(N133="znížená",J133,0)</f>
        <v>0</v>
      </c>
      <c r="BG133" s="180">
        <f>IF(N133="zákl. prenesená",J133,0)</f>
        <v>0</v>
      </c>
      <c r="BH133" s="180">
        <f>IF(N133="zníž. prenesená",J133,0)</f>
        <v>0</v>
      </c>
      <c r="BI133" s="180">
        <f>IF(N133="nulová",J133,0)</f>
        <v>0</v>
      </c>
      <c r="BJ133" s="14" t="s">
        <v>114</v>
      </c>
      <c r="BK133" s="181">
        <f>ROUND(I133*H133,3)</f>
        <v>0</v>
      </c>
      <c r="BL133" s="14" t="s">
        <v>113</v>
      </c>
      <c r="BM133" s="179" t="s">
        <v>161</v>
      </c>
    </row>
    <row r="134" s="1" customFormat="1" ht="24" customHeight="1">
      <c r="B134" s="168"/>
      <c r="C134" s="182" t="s">
        <v>162</v>
      </c>
      <c r="D134" s="182" t="s">
        <v>136</v>
      </c>
      <c r="E134" s="183" t="s">
        <v>163</v>
      </c>
      <c r="F134" s="184" t="s">
        <v>164</v>
      </c>
      <c r="G134" s="185" t="s">
        <v>133</v>
      </c>
      <c r="H134" s="186">
        <v>133.31999999999999</v>
      </c>
      <c r="I134" s="187"/>
      <c r="J134" s="186">
        <f>ROUND(I134*H134,3)</f>
        <v>0</v>
      </c>
      <c r="K134" s="184" t="s">
        <v>112</v>
      </c>
      <c r="L134" s="188"/>
      <c r="M134" s="189" t="s">
        <v>1</v>
      </c>
      <c r="N134" s="190" t="s">
        <v>39</v>
      </c>
      <c r="O134" s="69"/>
      <c r="P134" s="177">
        <f>O134*H134</f>
        <v>0</v>
      </c>
      <c r="Q134" s="177">
        <v>0.11</v>
      </c>
      <c r="R134" s="177">
        <f>Q134*H134</f>
        <v>14.665199999999999</v>
      </c>
      <c r="S134" s="177">
        <v>0</v>
      </c>
      <c r="T134" s="178">
        <f>S134*H134</f>
        <v>0</v>
      </c>
      <c r="AR134" s="179" t="s">
        <v>140</v>
      </c>
      <c r="AT134" s="179" t="s">
        <v>136</v>
      </c>
      <c r="AU134" s="179" t="s">
        <v>114</v>
      </c>
      <c r="AY134" s="14" t="s">
        <v>106</v>
      </c>
      <c r="BE134" s="180">
        <f>IF(N134="základná",J134,0)</f>
        <v>0</v>
      </c>
      <c r="BF134" s="180">
        <f>IF(N134="znížená",J134,0)</f>
        <v>0</v>
      </c>
      <c r="BG134" s="180">
        <f>IF(N134="zákl. prenesená",J134,0)</f>
        <v>0</v>
      </c>
      <c r="BH134" s="180">
        <f>IF(N134="zníž. prenesená",J134,0)</f>
        <v>0</v>
      </c>
      <c r="BI134" s="180">
        <f>IF(N134="nulová",J134,0)</f>
        <v>0</v>
      </c>
      <c r="BJ134" s="14" t="s">
        <v>114</v>
      </c>
      <c r="BK134" s="181">
        <f>ROUND(I134*H134,3)</f>
        <v>0</v>
      </c>
      <c r="BL134" s="14" t="s">
        <v>113</v>
      </c>
      <c r="BM134" s="179" t="s">
        <v>165</v>
      </c>
    </row>
    <row r="135" s="1" customFormat="1" ht="16.5" customHeight="1">
      <c r="B135" s="168"/>
      <c r="C135" s="169" t="s">
        <v>166</v>
      </c>
      <c r="D135" s="169" t="s">
        <v>108</v>
      </c>
      <c r="E135" s="170" t="s">
        <v>167</v>
      </c>
      <c r="F135" s="171" t="s">
        <v>168</v>
      </c>
      <c r="G135" s="172" t="s">
        <v>133</v>
      </c>
      <c r="H135" s="173">
        <v>132</v>
      </c>
      <c r="I135" s="174"/>
      <c r="J135" s="173">
        <f>ROUND(I135*H135,3)</f>
        <v>0</v>
      </c>
      <c r="K135" s="171" t="s">
        <v>112</v>
      </c>
      <c r="L135" s="33"/>
      <c r="M135" s="175" t="s">
        <v>1</v>
      </c>
      <c r="N135" s="176" t="s">
        <v>39</v>
      </c>
      <c r="O135" s="69"/>
      <c r="P135" s="177">
        <f>O135*H135</f>
        <v>0</v>
      </c>
      <c r="Q135" s="177">
        <v>0.10353999999999999</v>
      </c>
      <c r="R135" s="177">
        <f>Q135*H135</f>
        <v>13.66728</v>
      </c>
      <c r="S135" s="177">
        <v>0</v>
      </c>
      <c r="T135" s="178">
        <f>S135*H135</f>
        <v>0</v>
      </c>
      <c r="AR135" s="179" t="s">
        <v>113</v>
      </c>
      <c r="AT135" s="179" t="s">
        <v>108</v>
      </c>
      <c r="AU135" s="179" t="s">
        <v>114</v>
      </c>
      <c r="AY135" s="14" t="s">
        <v>106</v>
      </c>
      <c r="BE135" s="180">
        <f>IF(N135="základná",J135,0)</f>
        <v>0</v>
      </c>
      <c r="BF135" s="180">
        <f>IF(N135="znížená",J135,0)</f>
        <v>0</v>
      </c>
      <c r="BG135" s="180">
        <f>IF(N135="zákl. prenesená",J135,0)</f>
        <v>0</v>
      </c>
      <c r="BH135" s="180">
        <f>IF(N135="zníž. prenesená",J135,0)</f>
        <v>0</v>
      </c>
      <c r="BI135" s="180">
        <f>IF(N135="nulová",J135,0)</f>
        <v>0</v>
      </c>
      <c r="BJ135" s="14" t="s">
        <v>114</v>
      </c>
      <c r="BK135" s="181">
        <f>ROUND(I135*H135,3)</f>
        <v>0</v>
      </c>
      <c r="BL135" s="14" t="s">
        <v>113</v>
      </c>
      <c r="BM135" s="179" t="s">
        <v>169</v>
      </c>
    </row>
    <row r="136" s="11" customFormat="1" ht="22.8" customHeight="1">
      <c r="B136" s="155"/>
      <c r="D136" s="156" t="s">
        <v>72</v>
      </c>
      <c r="E136" s="166" t="s">
        <v>145</v>
      </c>
      <c r="F136" s="166" t="s">
        <v>170</v>
      </c>
      <c r="I136" s="158"/>
      <c r="J136" s="167">
        <f>BK136</f>
        <v>0</v>
      </c>
      <c r="L136" s="155"/>
      <c r="M136" s="160"/>
      <c r="N136" s="161"/>
      <c r="O136" s="161"/>
      <c r="P136" s="162">
        <f>SUM(P137:P140)</f>
        <v>0</v>
      </c>
      <c r="Q136" s="161"/>
      <c r="R136" s="162">
        <f>SUM(R137:R140)</f>
        <v>4.1939099999999998</v>
      </c>
      <c r="S136" s="161"/>
      <c r="T136" s="163">
        <f>SUM(T137:T140)</f>
        <v>0</v>
      </c>
      <c r="AR136" s="156" t="s">
        <v>78</v>
      </c>
      <c r="AT136" s="164" t="s">
        <v>72</v>
      </c>
      <c r="AU136" s="164" t="s">
        <v>78</v>
      </c>
      <c r="AY136" s="156" t="s">
        <v>106</v>
      </c>
      <c r="BK136" s="165">
        <f>SUM(BK137:BK140)</f>
        <v>0</v>
      </c>
    </row>
    <row r="137" s="1" customFormat="1" ht="24" customHeight="1">
      <c r="B137" s="168"/>
      <c r="C137" s="169" t="s">
        <v>171</v>
      </c>
      <c r="D137" s="169" t="s">
        <v>108</v>
      </c>
      <c r="E137" s="170" t="s">
        <v>172</v>
      </c>
      <c r="F137" s="171" t="s">
        <v>173</v>
      </c>
      <c r="G137" s="172" t="s">
        <v>174</v>
      </c>
      <c r="H137" s="173">
        <v>30</v>
      </c>
      <c r="I137" s="174"/>
      <c r="J137" s="173">
        <f>ROUND(I137*H137,3)</f>
        <v>0</v>
      </c>
      <c r="K137" s="171" t="s">
        <v>112</v>
      </c>
      <c r="L137" s="33"/>
      <c r="M137" s="175" t="s">
        <v>1</v>
      </c>
      <c r="N137" s="176" t="s">
        <v>39</v>
      </c>
      <c r="O137" s="69"/>
      <c r="P137" s="177">
        <f>O137*H137</f>
        <v>0</v>
      </c>
      <c r="Q137" s="177">
        <v>6.9999999999999994E-05</v>
      </c>
      <c r="R137" s="177">
        <f>Q137*H137</f>
        <v>0.0020999999999999999</v>
      </c>
      <c r="S137" s="177">
        <v>0</v>
      </c>
      <c r="T137" s="178">
        <f>S137*H137</f>
        <v>0</v>
      </c>
      <c r="AR137" s="179" t="s">
        <v>113</v>
      </c>
      <c r="AT137" s="179" t="s">
        <v>108</v>
      </c>
      <c r="AU137" s="179" t="s">
        <v>114</v>
      </c>
      <c r="AY137" s="14" t="s">
        <v>106</v>
      </c>
      <c r="BE137" s="180">
        <f>IF(N137="základná",J137,0)</f>
        <v>0</v>
      </c>
      <c r="BF137" s="180">
        <f>IF(N137="znížená",J137,0)</f>
        <v>0</v>
      </c>
      <c r="BG137" s="180">
        <f>IF(N137="zákl. prenesená",J137,0)</f>
        <v>0</v>
      </c>
      <c r="BH137" s="180">
        <f>IF(N137="zníž. prenesená",J137,0)</f>
        <v>0</v>
      </c>
      <c r="BI137" s="180">
        <f>IF(N137="nulová",J137,0)</f>
        <v>0</v>
      </c>
      <c r="BJ137" s="14" t="s">
        <v>114</v>
      </c>
      <c r="BK137" s="181">
        <f>ROUND(I137*H137,3)</f>
        <v>0</v>
      </c>
      <c r="BL137" s="14" t="s">
        <v>113</v>
      </c>
      <c r="BM137" s="179" t="s">
        <v>175</v>
      </c>
    </row>
    <row r="138" s="1" customFormat="1" ht="24" customHeight="1">
      <c r="B138" s="168"/>
      <c r="C138" s="169" t="s">
        <v>176</v>
      </c>
      <c r="D138" s="169" t="s">
        <v>108</v>
      </c>
      <c r="E138" s="170" t="s">
        <v>177</v>
      </c>
      <c r="F138" s="171" t="s">
        <v>178</v>
      </c>
      <c r="G138" s="172" t="s">
        <v>174</v>
      </c>
      <c r="H138" s="173">
        <v>30</v>
      </c>
      <c r="I138" s="174"/>
      <c r="J138" s="173">
        <f>ROUND(I138*H138,3)</f>
        <v>0</v>
      </c>
      <c r="K138" s="171" t="s">
        <v>112</v>
      </c>
      <c r="L138" s="33"/>
      <c r="M138" s="175" t="s">
        <v>1</v>
      </c>
      <c r="N138" s="176" t="s">
        <v>39</v>
      </c>
      <c r="O138" s="69"/>
      <c r="P138" s="177">
        <f>O138*H138</f>
        <v>0</v>
      </c>
      <c r="Q138" s="177">
        <v>0</v>
      </c>
      <c r="R138" s="177">
        <f>Q138*H138</f>
        <v>0</v>
      </c>
      <c r="S138" s="177">
        <v>0</v>
      </c>
      <c r="T138" s="178">
        <f>S138*H138</f>
        <v>0</v>
      </c>
      <c r="AR138" s="179" t="s">
        <v>113</v>
      </c>
      <c r="AT138" s="179" t="s">
        <v>108</v>
      </c>
      <c r="AU138" s="179" t="s">
        <v>114</v>
      </c>
      <c r="AY138" s="14" t="s">
        <v>106</v>
      </c>
      <c r="BE138" s="180">
        <f>IF(N138="základná",J138,0)</f>
        <v>0</v>
      </c>
      <c r="BF138" s="180">
        <f>IF(N138="znížená",J138,0)</f>
        <v>0</v>
      </c>
      <c r="BG138" s="180">
        <f>IF(N138="zákl. prenesená",J138,0)</f>
        <v>0</v>
      </c>
      <c r="BH138" s="180">
        <f>IF(N138="zníž. prenesená",J138,0)</f>
        <v>0</v>
      </c>
      <c r="BI138" s="180">
        <f>IF(N138="nulová",J138,0)</f>
        <v>0</v>
      </c>
      <c r="BJ138" s="14" t="s">
        <v>114</v>
      </c>
      <c r="BK138" s="181">
        <f>ROUND(I138*H138,3)</f>
        <v>0</v>
      </c>
      <c r="BL138" s="14" t="s">
        <v>113</v>
      </c>
      <c r="BM138" s="179" t="s">
        <v>179</v>
      </c>
    </row>
    <row r="139" s="1" customFormat="1" ht="36" customHeight="1">
      <c r="B139" s="168"/>
      <c r="C139" s="169" t="s">
        <v>180</v>
      </c>
      <c r="D139" s="169" t="s">
        <v>108</v>
      </c>
      <c r="E139" s="170" t="s">
        <v>181</v>
      </c>
      <c r="F139" s="171" t="s">
        <v>182</v>
      </c>
      <c r="G139" s="172" t="s">
        <v>174</v>
      </c>
      <c r="H139" s="173">
        <v>21</v>
      </c>
      <c r="I139" s="174"/>
      <c r="J139" s="173">
        <f>ROUND(I139*H139,3)</f>
        <v>0</v>
      </c>
      <c r="K139" s="171" t="s">
        <v>112</v>
      </c>
      <c r="L139" s="33"/>
      <c r="M139" s="175" t="s">
        <v>1</v>
      </c>
      <c r="N139" s="176" t="s">
        <v>39</v>
      </c>
      <c r="O139" s="69"/>
      <c r="P139" s="177">
        <f>O139*H139</f>
        <v>0</v>
      </c>
      <c r="Q139" s="177">
        <v>0.15112999999999999</v>
      </c>
      <c r="R139" s="177">
        <f>Q139*H139</f>
        <v>3.1737299999999999</v>
      </c>
      <c r="S139" s="177">
        <v>0</v>
      </c>
      <c r="T139" s="178">
        <f>S139*H139</f>
        <v>0</v>
      </c>
      <c r="AR139" s="179" t="s">
        <v>113</v>
      </c>
      <c r="AT139" s="179" t="s">
        <v>108</v>
      </c>
      <c r="AU139" s="179" t="s">
        <v>114</v>
      </c>
      <c r="AY139" s="14" t="s">
        <v>106</v>
      </c>
      <c r="BE139" s="180">
        <f>IF(N139="základná",J139,0)</f>
        <v>0</v>
      </c>
      <c r="BF139" s="180">
        <f>IF(N139="znížená",J139,0)</f>
        <v>0</v>
      </c>
      <c r="BG139" s="180">
        <f>IF(N139="zákl. prenesená",J139,0)</f>
        <v>0</v>
      </c>
      <c r="BH139" s="180">
        <f>IF(N139="zníž. prenesená",J139,0)</f>
        <v>0</v>
      </c>
      <c r="BI139" s="180">
        <f>IF(N139="nulová",J139,0)</f>
        <v>0</v>
      </c>
      <c r="BJ139" s="14" t="s">
        <v>114</v>
      </c>
      <c r="BK139" s="181">
        <f>ROUND(I139*H139,3)</f>
        <v>0</v>
      </c>
      <c r="BL139" s="14" t="s">
        <v>113</v>
      </c>
      <c r="BM139" s="179" t="s">
        <v>183</v>
      </c>
    </row>
    <row r="140" s="1" customFormat="1" ht="24" customHeight="1">
      <c r="B140" s="168"/>
      <c r="C140" s="182" t="s">
        <v>184</v>
      </c>
      <c r="D140" s="182" t="s">
        <v>136</v>
      </c>
      <c r="E140" s="183" t="s">
        <v>185</v>
      </c>
      <c r="F140" s="184" t="s">
        <v>186</v>
      </c>
      <c r="G140" s="185" t="s">
        <v>187</v>
      </c>
      <c r="H140" s="186">
        <v>21.210000000000001</v>
      </c>
      <c r="I140" s="187"/>
      <c r="J140" s="186">
        <f>ROUND(I140*H140,3)</f>
        <v>0</v>
      </c>
      <c r="K140" s="184" t="s">
        <v>112</v>
      </c>
      <c r="L140" s="188"/>
      <c r="M140" s="189" t="s">
        <v>1</v>
      </c>
      <c r="N140" s="190" t="s">
        <v>39</v>
      </c>
      <c r="O140" s="69"/>
      <c r="P140" s="177">
        <f>O140*H140</f>
        <v>0</v>
      </c>
      <c r="Q140" s="177">
        <v>0.048000000000000001</v>
      </c>
      <c r="R140" s="177">
        <f>Q140*H140</f>
        <v>1.0180800000000001</v>
      </c>
      <c r="S140" s="177">
        <v>0</v>
      </c>
      <c r="T140" s="178">
        <f>S140*H140</f>
        <v>0</v>
      </c>
      <c r="AR140" s="179" t="s">
        <v>140</v>
      </c>
      <c r="AT140" s="179" t="s">
        <v>136</v>
      </c>
      <c r="AU140" s="179" t="s">
        <v>114</v>
      </c>
      <c r="AY140" s="14" t="s">
        <v>106</v>
      </c>
      <c r="BE140" s="180">
        <f>IF(N140="základná",J140,0)</f>
        <v>0</v>
      </c>
      <c r="BF140" s="180">
        <f>IF(N140="znížená",J140,0)</f>
        <v>0</v>
      </c>
      <c r="BG140" s="180">
        <f>IF(N140="zákl. prenesená",J140,0)</f>
        <v>0</v>
      </c>
      <c r="BH140" s="180">
        <f>IF(N140="zníž. prenesená",J140,0)</f>
        <v>0</v>
      </c>
      <c r="BI140" s="180">
        <f>IF(N140="nulová",J140,0)</f>
        <v>0</v>
      </c>
      <c r="BJ140" s="14" t="s">
        <v>114</v>
      </c>
      <c r="BK140" s="181">
        <f>ROUND(I140*H140,3)</f>
        <v>0</v>
      </c>
      <c r="BL140" s="14" t="s">
        <v>113</v>
      </c>
      <c r="BM140" s="179" t="s">
        <v>188</v>
      </c>
    </row>
    <row r="141" s="11" customFormat="1" ht="22.8" customHeight="1">
      <c r="B141" s="155"/>
      <c r="D141" s="156" t="s">
        <v>72</v>
      </c>
      <c r="E141" s="166" t="s">
        <v>189</v>
      </c>
      <c r="F141" s="166" t="s">
        <v>190</v>
      </c>
      <c r="I141" s="158"/>
      <c r="J141" s="167">
        <f>BK141</f>
        <v>0</v>
      </c>
      <c r="L141" s="155"/>
      <c r="M141" s="160"/>
      <c r="N141" s="161"/>
      <c r="O141" s="161"/>
      <c r="P141" s="162">
        <f>P142</f>
        <v>0</v>
      </c>
      <c r="Q141" s="161"/>
      <c r="R141" s="162">
        <f>R142</f>
        <v>0</v>
      </c>
      <c r="S141" s="161"/>
      <c r="T141" s="163">
        <f>T142</f>
        <v>0</v>
      </c>
      <c r="AR141" s="156" t="s">
        <v>78</v>
      </c>
      <c r="AT141" s="164" t="s">
        <v>72</v>
      </c>
      <c r="AU141" s="164" t="s">
        <v>78</v>
      </c>
      <c r="AY141" s="156" t="s">
        <v>106</v>
      </c>
      <c r="BK141" s="165">
        <f>BK142</f>
        <v>0</v>
      </c>
    </row>
    <row r="142" s="1" customFormat="1" ht="24" customHeight="1">
      <c r="B142" s="168"/>
      <c r="C142" s="169" t="s">
        <v>191</v>
      </c>
      <c r="D142" s="169" t="s">
        <v>108</v>
      </c>
      <c r="E142" s="170" t="s">
        <v>192</v>
      </c>
      <c r="F142" s="171" t="s">
        <v>193</v>
      </c>
      <c r="G142" s="172" t="s">
        <v>194</v>
      </c>
      <c r="H142" s="173">
        <v>107.607</v>
      </c>
      <c r="I142" s="174"/>
      <c r="J142" s="173">
        <f>ROUND(I142*H142,3)</f>
        <v>0</v>
      </c>
      <c r="K142" s="171" t="s">
        <v>112</v>
      </c>
      <c r="L142" s="33"/>
      <c r="M142" s="175" t="s">
        <v>1</v>
      </c>
      <c r="N142" s="176" t="s">
        <v>39</v>
      </c>
      <c r="O142" s="69"/>
      <c r="P142" s="177">
        <f>O142*H142</f>
        <v>0</v>
      </c>
      <c r="Q142" s="177">
        <v>0</v>
      </c>
      <c r="R142" s="177">
        <f>Q142*H142</f>
        <v>0</v>
      </c>
      <c r="S142" s="177">
        <v>0</v>
      </c>
      <c r="T142" s="178">
        <f>S142*H142</f>
        <v>0</v>
      </c>
      <c r="AR142" s="179" t="s">
        <v>113</v>
      </c>
      <c r="AT142" s="179" t="s">
        <v>108</v>
      </c>
      <c r="AU142" s="179" t="s">
        <v>114</v>
      </c>
      <c r="AY142" s="14" t="s">
        <v>106</v>
      </c>
      <c r="BE142" s="180">
        <f>IF(N142="základná",J142,0)</f>
        <v>0</v>
      </c>
      <c r="BF142" s="180">
        <f>IF(N142="znížená",J142,0)</f>
        <v>0</v>
      </c>
      <c r="BG142" s="180">
        <f>IF(N142="zákl. prenesená",J142,0)</f>
        <v>0</v>
      </c>
      <c r="BH142" s="180">
        <f>IF(N142="zníž. prenesená",J142,0)</f>
        <v>0</v>
      </c>
      <c r="BI142" s="180">
        <f>IF(N142="nulová",J142,0)</f>
        <v>0</v>
      </c>
      <c r="BJ142" s="14" t="s">
        <v>114</v>
      </c>
      <c r="BK142" s="181">
        <f>ROUND(I142*H142,3)</f>
        <v>0</v>
      </c>
      <c r="BL142" s="14" t="s">
        <v>113</v>
      </c>
      <c r="BM142" s="179" t="s">
        <v>195</v>
      </c>
    </row>
    <row r="143" s="11" customFormat="1" ht="25.92" customHeight="1">
      <c r="B143" s="155"/>
      <c r="D143" s="156" t="s">
        <v>72</v>
      </c>
      <c r="E143" s="157" t="s">
        <v>196</v>
      </c>
      <c r="F143" s="157" t="s">
        <v>197</v>
      </c>
      <c r="I143" s="158"/>
      <c r="J143" s="159">
        <f>BK143</f>
        <v>0</v>
      </c>
      <c r="L143" s="155"/>
      <c r="M143" s="160"/>
      <c r="N143" s="161"/>
      <c r="O143" s="161"/>
      <c r="P143" s="162">
        <f>SUM(P144:P145)</f>
        <v>0</v>
      </c>
      <c r="Q143" s="161"/>
      <c r="R143" s="162">
        <f>SUM(R144:R145)</f>
        <v>0</v>
      </c>
      <c r="S143" s="161"/>
      <c r="T143" s="163">
        <f>SUM(T144:T145)</f>
        <v>0</v>
      </c>
      <c r="AR143" s="156" t="s">
        <v>126</v>
      </c>
      <c r="AT143" s="164" t="s">
        <v>72</v>
      </c>
      <c r="AU143" s="164" t="s">
        <v>73</v>
      </c>
      <c r="AY143" s="156" t="s">
        <v>106</v>
      </c>
      <c r="BK143" s="165">
        <f>SUM(BK144:BK145)</f>
        <v>0</v>
      </c>
    </row>
    <row r="144" s="1" customFormat="1" ht="24" customHeight="1">
      <c r="B144" s="168"/>
      <c r="C144" s="169" t="s">
        <v>7</v>
      </c>
      <c r="D144" s="169" t="s">
        <v>108</v>
      </c>
      <c r="E144" s="170" t="s">
        <v>198</v>
      </c>
      <c r="F144" s="171" t="s">
        <v>199</v>
      </c>
      <c r="G144" s="172" t="s">
        <v>200</v>
      </c>
      <c r="H144" s="173">
        <v>1</v>
      </c>
      <c r="I144" s="174"/>
      <c r="J144" s="173">
        <f>ROUND(I144*H144,3)</f>
        <v>0</v>
      </c>
      <c r="K144" s="171" t="s">
        <v>112</v>
      </c>
      <c r="L144" s="33"/>
      <c r="M144" s="175" t="s">
        <v>1</v>
      </c>
      <c r="N144" s="176" t="s">
        <v>39</v>
      </c>
      <c r="O144" s="69"/>
      <c r="P144" s="177">
        <f>O144*H144</f>
        <v>0</v>
      </c>
      <c r="Q144" s="177">
        <v>0</v>
      </c>
      <c r="R144" s="177">
        <f>Q144*H144</f>
        <v>0</v>
      </c>
      <c r="S144" s="177">
        <v>0</v>
      </c>
      <c r="T144" s="178">
        <f>S144*H144</f>
        <v>0</v>
      </c>
      <c r="AR144" s="179" t="s">
        <v>201</v>
      </c>
      <c r="AT144" s="179" t="s">
        <v>108</v>
      </c>
      <c r="AU144" s="179" t="s">
        <v>78</v>
      </c>
      <c r="AY144" s="14" t="s">
        <v>106</v>
      </c>
      <c r="BE144" s="180">
        <f>IF(N144="základná",J144,0)</f>
        <v>0</v>
      </c>
      <c r="BF144" s="180">
        <f>IF(N144="znížená",J144,0)</f>
        <v>0</v>
      </c>
      <c r="BG144" s="180">
        <f>IF(N144="zákl. prenesená",J144,0)</f>
        <v>0</v>
      </c>
      <c r="BH144" s="180">
        <f>IF(N144="zníž. prenesená",J144,0)</f>
        <v>0</v>
      </c>
      <c r="BI144" s="180">
        <f>IF(N144="nulová",J144,0)</f>
        <v>0</v>
      </c>
      <c r="BJ144" s="14" t="s">
        <v>114</v>
      </c>
      <c r="BK144" s="181">
        <f>ROUND(I144*H144,3)</f>
        <v>0</v>
      </c>
      <c r="BL144" s="14" t="s">
        <v>201</v>
      </c>
      <c r="BM144" s="179" t="s">
        <v>202</v>
      </c>
    </row>
    <row r="145" s="1" customFormat="1" ht="24" customHeight="1">
      <c r="B145" s="168"/>
      <c r="C145" s="169" t="s">
        <v>203</v>
      </c>
      <c r="D145" s="169" t="s">
        <v>108</v>
      </c>
      <c r="E145" s="170" t="s">
        <v>204</v>
      </c>
      <c r="F145" s="171" t="s">
        <v>205</v>
      </c>
      <c r="G145" s="172" t="s">
        <v>200</v>
      </c>
      <c r="H145" s="173">
        <v>1</v>
      </c>
      <c r="I145" s="174"/>
      <c r="J145" s="173">
        <f>ROUND(I145*H145,3)</f>
        <v>0</v>
      </c>
      <c r="K145" s="171" t="s">
        <v>112</v>
      </c>
      <c r="L145" s="33"/>
      <c r="M145" s="191" t="s">
        <v>1</v>
      </c>
      <c r="N145" s="192" t="s">
        <v>39</v>
      </c>
      <c r="O145" s="193"/>
      <c r="P145" s="194">
        <f>O145*H145</f>
        <v>0</v>
      </c>
      <c r="Q145" s="194">
        <v>0</v>
      </c>
      <c r="R145" s="194">
        <f>Q145*H145</f>
        <v>0</v>
      </c>
      <c r="S145" s="194">
        <v>0</v>
      </c>
      <c r="T145" s="195">
        <f>S145*H145</f>
        <v>0</v>
      </c>
      <c r="AR145" s="179" t="s">
        <v>201</v>
      </c>
      <c r="AT145" s="179" t="s">
        <v>108</v>
      </c>
      <c r="AU145" s="179" t="s">
        <v>78</v>
      </c>
      <c r="AY145" s="14" t="s">
        <v>106</v>
      </c>
      <c r="BE145" s="180">
        <f>IF(N145="základná",J145,0)</f>
        <v>0</v>
      </c>
      <c r="BF145" s="180">
        <f>IF(N145="znížená",J145,0)</f>
        <v>0</v>
      </c>
      <c r="BG145" s="180">
        <f>IF(N145="zákl. prenesená",J145,0)</f>
        <v>0</v>
      </c>
      <c r="BH145" s="180">
        <f>IF(N145="zníž. prenesená",J145,0)</f>
        <v>0</v>
      </c>
      <c r="BI145" s="180">
        <f>IF(N145="nulová",J145,0)</f>
        <v>0</v>
      </c>
      <c r="BJ145" s="14" t="s">
        <v>114</v>
      </c>
      <c r="BK145" s="181">
        <f>ROUND(I145*H145,3)</f>
        <v>0</v>
      </c>
      <c r="BL145" s="14" t="s">
        <v>201</v>
      </c>
      <c r="BM145" s="179" t="s">
        <v>206</v>
      </c>
    </row>
    <row r="146" s="1" customFormat="1" ht="6.96" customHeight="1">
      <c r="B146" s="52"/>
      <c r="C146" s="53"/>
      <c r="D146" s="53"/>
      <c r="E146" s="53"/>
      <c r="F146" s="53"/>
      <c r="G146" s="53"/>
      <c r="H146" s="53"/>
      <c r="I146" s="129"/>
      <c r="J146" s="53"/>
      <c r="K146" s="53"/>
      <c r="L146" s="33"/>
    </row>
  </sheetData>
  <autoFilter ref="C117:K145"/>
  <mergeCells count="6">
    <mergeCell ref="E7:H7"/>
    <mergeCell ref="E16:H16"/>
    <mergeCell ref="E25:H25"/>
    <mergeCell ref="E85:H85"/>
    <mergeCell ref="E110:H110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Igor Fabry</dc:creator>
  <cp:lastModifiedBy>Igor Fabry</cp:lastModifiedBy>
  <dcterms:created xsi:type="dcterms:W3CDTF">2019-04-11T07:45:49Z</dcterms:created>
  <dcterms:modified xsi:type="dcterms:W3CDTF">2019-04-11T07:45:50Z</dcterms:modified>
</cp:coreProperties>
</file>