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13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'2019-013 - Rekonštrukcia ...'!$C$118:$K$165</definedName>
    <definedName name="_xlnm.Print_Area" localSheetId="1">'2019-013 - Rekonštrukcia ...'!$C$4:$J$76,'2019-013 - Rekonštrukcia ...'!$C$82:$J$102,'2019-013 - Rekonštrukcia ...'!$C$108:$K$165</definedName>
    <definedName name="_xlnm.Print_Titles" localSheetId="1">'2019-013 - Rekonštrukcia ...'!$118:$118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65"/>
  <c r="BH165"/>
  <c r="BG165"/>
  <c r="BE165"/>
  <c r="T165"/>
  <c r="R165"/>
  <c r="P165"/>
  <c r="BK165"/>
  <c r="J165"/>
  <c r="BF165"/>
  <c r="BI164"/>
  <c r="BH164"/>
  <c r="BG164"/>
  <c r="BE164"/>
  <c r="T164"/>
  <c r="T163"/>
  <c r="R164"/>
  <c r="R163"/>
  <c r="P164"/>
  <c r="P163"/>
  <c r="BK164"/>
  <c r="BK163"/>
  <c r="J163"/>
  <c r="J164"/>
  <c r="BF164"/>
  <c r="J101"/>
  <c r="BI162"/>
  <c r="BH162"/>
  <c r="BG162"/>
  <c r="BE162"/>
  <c r="T162"/>
  <c r="T161"/>
  <c r="R162"/>
  <c r="R161"/>
  <c r="P162"/>
  <c r="P161"/>
  <c r="BK162"/>
  <c r="BK161"/>
  <c r="J161"/>
  <c r="J162"/>
  <c r="BF162"/>
  <c r="J100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T150"/>
  <c r="R151"/>
  <c r="R150"/>
  <c r="P151"/>
  <c r="P150"/>
  <c r="BK151"/>
  <c r="BK150"/>
  <c r="J150"/>
  <c r="J151"/>
  <c r="BF151"/>
  <c r="J99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T134"/>
  <c r="R135"/>
  <c r="R134"/>
  <c r="P135"/>
  <c r="P134"/>
  <c r="BK135"/>
  <c r="BK134"/>
  <c r="J134"/>
  <c r="J135"/>
  <c r="BF135"/>
  <c r="J98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T127"/>
  <c r="R128"/>
  <c r="R127"/>
  <c r="P128"/>
  <c r="P127"/>
  <c r="BK128"/>
  <c r="BK127"/>
  <c r="J127"/>
  <c r="J128"/>
  <c r="BF128"/>
  <c r="J9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F35"/>
  <c i="1" r="BD95"/>
  <c i="2" r="BH122"/>
  <c r="F34"/>
  <c i="1" r="BC95"/>
  <c i="2" r="BG122"/>
  <c r="F33"/>
  <c i="1" r="BB95"/>
  <c i="2" r="BE122"/>
  <c r="J31"/>
  <c i="1" r="AV95"/>
  <c i="2" r="F31"/>
  <c i="1" r="AZ95"/>
  <c i="2" r="T122"/>
  <c r="T121"/>
  <c r="T120"/>
  <c r="T119"/>
  <c r="R122"/>
  <c r="R121"/>
  <c r="R120"/>
  <c r="R119"/>
  <c r="P122"/>
  <c r="P121"/>
  <c r="P120"/>
  <c r="P119"/>
  <c i="1" r="AU95"/>
  <c i="2" r="BK122"/>
  <c r="BK121"/>
  <c r="J121"/>
  <c r="BK120"/>
  <c r="J120"/>
  <c r="BK119"/>
  <c r="J119"/>
  <c r="J94"/>
  <c r="J28"/>
  <c i="1" r="AG95"/>
  <c i="2" r="J122"/>
  <c r="BF122"/>
  <c r="J32"/>
  <c i="1" r="AW95"/>
  <c i="2" r="F32"/>
  <c i="1" r="BA95"/>
  <c i="2" r="J96"/>
  <c r="J95"/>
  <c r="F115"/>
  <c r="F113"/>
  <c r="E111"/>
  <c r="F89"/>
  <c r="F87"/>
  <c r="E85"/>
  <c r="J37"/>
  <c r="J22"/>
  <c r="E22"/>
  <c r="J116"/>
  <c r="J90"/>
  <c r="J21"/>
  <c r="J19"/>
  <c r="E19"/>
  <c r="J115"/>
  <c r="J89"/>
  <c r="J18"/>
  <c r="J16"/>
  <c r="E16"/>
  <c r="F116"/>
  <c r="F90"/>
  <c r="J15"/>
  <c r="J10"/>
  <c r="J113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<sst xmlns="http://schemas.openxmlformats.org/spreadsheetml/2006/main">
  <si>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</si>
  <si>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</si>
  <si>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</si>
  <si>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</si>
  <si>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{10fce48b-0e34-49dc-a6af-40a96bb845e8}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</si>
  <si>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</si>
  <si>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</si>
  <si>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</si>
  <si>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</si>
  <si>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</si>
  <si>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</si>
  <si>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</si>
  <si>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2019-013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</si>
  <si>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</si>
  <si>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</si>
  <si>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pri OB 1028 ul. Veľká Okružná</t>
  </si>
  <si>
    <t>JKSO:</t>
  </si>
  <si>
    <t>KS:</t>
  </si>
  <si>
    <t>Miesto:</t>
  </si>
  <si>
    <t xml:space="preserve"> </t>
  </si>
  <si>
    <t>Dátum:</t>
  </si>
  <si>
    <t>19. 2. 2019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</si>
  <si>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</si>
  <si>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</si>
  <si>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</si>
  <si>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</si>
  <si>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</si>
  <si>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</si>
  <si>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</si>
  <si>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</si>
  <si>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</si>
  <si>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</si>
  <si>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</si>
  <si>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</si>
  <si>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</si>
  <si>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</si>
  <si>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</si>
  <si>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</si>
  <si>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</si>
  <si>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</si>
  <si>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</si>
  <si>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</si>
  <si>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</si>
  <si>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</si>
  <si>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</si>
  <si>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</si>
  <si>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</si>
  <si>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</si>
  <si>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</si>
  <si>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</si>
  <si>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</si>
  <si>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</si>
  <si>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</si>
  <si>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</si>
  <si>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</si>
  <si>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</si>
  <si>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</si>
  <si>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</si>
  <si>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</si>
  <si>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</si>
  <si>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</si>
  <si>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</si>
  <si>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</si>
  <si>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</si>
  <si>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</si>
  <si>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</si>
  <si>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</si>
  <si>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</si>
  <si>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</si>
  <si>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</si>
  <si>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</si>
  <si>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</si>
  <si>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</si>
  <si>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</si>
  <si>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</si>
  <si>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</si>
  <si>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</si>
  <si>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</si>
  <si>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</si>
  <si>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</si>
  <si>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</si>
  <si>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</si>
  <si>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</si>
  <si>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</si>
  <si>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</si>
  <si>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</si>
  <si>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</si>
  <si>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</si>
  <si>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</si>
  <si>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8 - Rúrové vedenie - 2x uličná vpusť vsakovacia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</si>
  <si>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</si>
  <si>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</si>
  <si>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</si>
  <si>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</si>
  <si>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</si>
  <si>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</si>
  <si>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</si>
  <si>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</si>
  <si>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</si>
  <si>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</si>
  <si>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</si>
  <si>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</si>
  <si>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</si>
  <si>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</si>
  <si>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</si>
  <si>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</si>
  <si>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</si>
  <si>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</si>
  <si>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</si>
  <si>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</si>
  <si>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113107241</t>
  </si>
  <si>
    <t xml:space="preserve">Odstránenie krytu v ploche nad 200 m2 asfaltového, hr. vrstvy do 50 mm,  -0,09800t</t>
  </si>
  <si>
    <t>m2</t>
  </si>
  <si>
    <t>CS CENEKON 2019 01</t>
  </si>
  <si>
    <t>4</t>
  </si>
  <si>
    <t>2</t>
  </si>
  <si>
    <t>1383008191</t>
  </si>
  <si>
    <t>113206111</t>
  </si>
  <si>
    <t xml:space="preserve">Vytrhanie obrúb betónových, s vybúraním lôžka, z krajníkov alebo obrubníkov stojatých,  -0,14500t</t>
  </si>
  <si>
    <t>m</t>
  </si>
  <si>
    <t>1647997340</t>
  </si>
  <si>
    <t>3</t>
  </si>
  <si>
    <t>113208111</t>
  </si>
  <si>
    <t xml:space="preserve">Vytrhanie obrúb betonových, s vybúraním lôžka, záhonových,  -0,04000t</t>
  </si>
  <si>
    <t>1033747314</t>
  </si>
  <si>
    <t>113307212</t>
  </si>
  <si>
    <t xml:space="preserve">Odstránenie podkladu v ploche nad 200 m2 z kameniva ťaženého, hr. vrstvy 100 do 200 mm,  -0,24000t</t>
  </si>
  <si>
    <t>1643602861</t>
  </si>
  <si>
    <t>5</t>
  </si>
  <si>
    <t>113307231</t>
  </si>
  <si>
    <t xml:space="preserve">Odstránenie podkladu v ploche nad 200 m2 z betónu prostého, hr. vrstvy do 150 mm,  -0,22500t</t>
  </si>
  <si>
    <t>2044418981</t>
  </si>
  <si>
    <t>Komunikácie</t>
  </si>
  <si>
    <t>6</t>
  </si>
  <si>
    <t>564731111</t>
  </si>
  <si>
    <t>Podklad alebo kryt z kameniva hrubého drveného veľ. 32-63 mm s rozprestretím a zhutnením hr. 100 mm</t>
  </si>
  <si>
    <t>1988160833</t>
  </si>
  <si>
    <t>7</t>
  </si>
  <si>
    <t>564750211</t>
  </si>
  <si>
    <t>Podklad alebo kryt z kameniva hrubého drveného veľ. 16-32 mm s rozprestretím a zhutnením hr. 150 mm</t>
  </si>
  <si>
    <t>663021760</t>
  </si>
  <si>
    <t>8</t>
  </si>
  <si>
    <t>564801112</t>
  </si>
  <si>
    <t>Podklad zo štrkodrviny s rozprestretím a zhutnením, po zhutnení hr. 40 mm</t>
  </si>
  <si>
    <t>325424231</t>
  </si>
  <si>
    <t>9</t>
  </si>
  <si>
    <t>596911143</t>
  </si>
  <si>
    <t>Kladenie betónovej zámkovej dlažby komunikácií pre peších hr. 60 mm pre peších nad 100 do 300 m2 so zriadením lôžka z kameniva hr. 30 mm</t>
  </si>
  <si>
    <t>1842925109</t>
  </si>
  <si>
    <t>10</t>
  </si>
  <si>
    <t>M</t>
  </si>
  <si>
    <t>592460010600</t>
  </si>
  <si>
    <t>Dlažba betónová Low value PREMAC KLASIKO, rozmer 200x100x60 mm, sivá</t>
  </si>
  <si>
    <t>814349803</t>
  </si>
  <si>
    <t>11</t>
  </si>
  <si>
    <t>599142111</t>
  </si>
  <si>
    <t>Úprava zálievky dilatačných alebo pracovných škár hĺbky do 40 mm, šírky nad 20 do 40 mm</t>
  </si>
  <si>
    <t>-167679235</t>
  </si>
  <si>
    <t>Rúrové vedenie - 2x uličná vpusť vsakovacia</t>
  </si>
  <si>
    <t>12</t>
  </si>
  <si>
    <t>113107142</t>
  </si>
  <si>
    <t xml:space="preserve">Odstránenie krytu asfaltového v ploche do 200 m2, hr. nad 50 do 100 mm,  -0,18100t</t>
  </si>
  <si>
    <t>537025104</t>
  </si>
  <si>
    <t>13</t>
  </si>
  <si>
    <t>113307123</t>
  </si>
  <si>
    <t xml:space="preserve">Odstránenie podkladu v ploche do 200 m2 z kameniva hrubého drveného, hr.200 do 300 mm,  -0,40000t</t>
  </si>
  <si>
    <t>-377842510</t>
  </si>
  <si>
    <t>14</t>
  </si>
  <si>
    <t>113307131</t>
  </si>
  <si>
    <t xml:space="preserve">Odstránenie podkladu v ploche do 200 m2 z betónu prostého, hr. vrstvy do 150 mm,  -0,22500t</t>
  </si>
  <si>
    <t>449302677</t>
  </si>
  <si>
    <t>15</t>
  </si>
  <si>
    <t>131301101</t>
  </si>
  <si>
    <t>Výkop nezapaženej jamy v hornine 4, do 100 m3</t>
  </si>
  <si>
    <t>m3</t>
  </si>
  <si>
    <t>1042665652</t>
  </si>
  <si>
    <t>16</t>
  </si>
  <si>
    <t>211521111</t>
  </si>
  <si>
    <t>Výplň odvodňovacieho rebra alebo trativodu do rýh kamenivom hrubým drveným frakcie 16-125</t>
  </si>
  <si>
    <t>-2030660874</t>
  </si>
  <si>
    <t>17</t>
  </si>
  <si>
    <t>895941111</t>
  </si>
  <si>
    <t>Zriadenie kanalizačného vpustu uličného z betónových dielcov typ UV-50, UVB-50</t>
  </si>
  <si>
    <t>ks</t>
  </si>
  <si>
    <t>1510885752</t>
  </si>
  <si>
    <t>18</t>
  </si>
  <si>
    <t>592230002100</t>
  </si>
  <si>
    <t>Uličný vpust betónový TBV 14-50, rozmer 900x500x50 mm</t>
  </si>
  <si>
    <t>-297837103</t>
  </si>
  <si>
    <t>19</t>
  </si>
  <si>
    <t>592230001900</t>
  </si>
  <si>
    <t>Uličný vpust betónový TBV 12-50, rozmer 500x500x50 mm</t>
  </si>
  <si>
    <t>695734092</t>
  </si>
  <si>
    <t>899202111</t>
  </si>
  <si>
    <t>Osadenie liatinovej mreže vrátane rámu a koša na bahno hmotnosti jednotlivo nad 50 do 100 kg</t>
  </si>
  <si>
    <t>1230753848</t>
  </si>
  <si>
    <t>21</t>
  </si>
  <si>
    <t>552420026700</t>
  </si>
  <si>
    <t>Bahenný kôš galvanizovaný</t>
  </si>
  <si>
    <t>-1044729400</t>
  </si>
  <si>
    <t>22</t>
  </si>
  <si>
    <t>552410003600</t>
  </si>
  <si>
    <t>Mreža liatinová s rámom, nosnosť 12,5 t</t>
  </si>
  <si>
    <t>242665713</t>
  </si>
  <si>
    <t>23</t>
  </si>
  <si>
    <t>566902162</t>
  </si>
  <si>
    <t>Vyspravenie podkladu po prekopoch inžinierskych sietí plochy do 15 m2 podkladovým betónom PB I tr. C 20/25 hr. 150 mm</t>
  </si>
  <si>
    <t>-1005594114</t>
  </si>
  <si>
    <t>24</t>
  </si>
  <si>
    <t>572983112</t>
  </si>
  <si>
    <t>Vyspravenie krytu vozovky po prekopoch inžinierskych sietí do 15 m2 studenou asfaltovou zmesou hr. nad 40 do 60 mm</t>
  </si>
  <si>
    <t>-1221253736</t>
  </si>
  <si>
    <t>25</t>
  </si>
  <si>
    <t>573211108</t>
  </si>
  <si>
    <t>Postrek asfaltový spojovací bez posypu kamenivom z asfaltu cestného v množstve 0,50 kg/m2</t>
  </si>
  <si>
    <t>-1002442773</t>
  </si>
  <si>
    <t>26</t>
  </si>
  <si>
    <t>899431111</t>
  </si>
  <si>
    <t>Výšková úprava uličného vstupu alebo vpuste do 200 mm zvýšením krycieho hrnca</t>
  </si>
  <si>
    <t>1302194820</t>
  </si>
  <si>
    <t>Ostatné konštrukcie a práce-búranie</t>
  </si>
  <si>
    <t>27</t>
  </si>
  <si>
    <t>916561211</t>
  </si>
  <si>
    <t>Osadenie záhonového alebo parkového obrubníka betónového, do lôžka zo suchého betónu tr. C 12/15 s bočnou oporou</t>
  </si>
  <si>
    <t>1406695102</t>
  </si>
  <si>
    <t>28</t>
  </si>
  <si>
    <t>592170001800</t>
  </si>
  <si>
    <t>Obrubník PREMAC parkový, lxšxv 1000x50x200 mm, sivá</t>
  </si>
  <si>
    <t>-1570952036</t>
  </si>
  <si>
    <t>29</t>
  </si>
  <si>
    <t>917862112</t>
  </si>
  <si>
    <t>Osadenie chodník. obrubníka betónového stojatého do lôžka z betónu prosteho tr. C 16/20 s bočnou oporou</t>
  </si>
  <si>
    <t>750582079</t>
  </si>
  <si>
    <t>30</t>
  </si>
  <si>
    <t>592170001000</t>
  </si>
  <si>
    <t>Obrubník PREMAC cestný, lxšxv 1000x150x260 mm</t>
  </si>
  <si>
    <t>1476839775</t>
  </si>
  <si>
    <t>31</t>
  </si>
  <si>
    <t>919731122</t>
  </si>
  <si>
    <t>Zarovnanie styčnej plochy pozdĺž vybúranej časti komunikácie asfaltovej hr. nad 50 do 100 mm</t>
  </si>
  <si>
    <t>-568683634</t>
  </si>
  <si>
    <t>32</t>
  </si>
  <si>
    <t>919735112</t>
  </si>
  <si>
    <t>Rezanie existujúceho asfaltového krytu alebo podkladu hĺbky nad 50 do 100 mm</t>
  </si>
  <si>
    <t>441088592</t>
  </si>
  <si>
    <t>33</t>
  </si>
  <si>
    <t>979082212</t>
  </si>
  <si>
    <t>Vodorovná doprava sutiny po suchu s naložením a so zložením na vzdialenosť do 50 m</t>
  </si>
  <si>
    <t>t</t>
  </si>
  <si>
    <t>966727991</t>
  </si>
  <si>
    <t>34</t>
  </si>
  <si>
    <t>979082213</t>
  </si>
  <si>
    <t>Vodorovná doprava sutiny so zložením a hrubým urovnaním na vzdialenosť do 1 km</t>
  </si>
  <si>
    <t>1401148233</t>
  </si>
  <si>
    <t>35</t>
  </si>
  <si>
    <t>979082219</t>
  </si>
  <si>
    <t>Príplatok k cene za každý ďalší aj začatý 1 km nad 1 km pre vodorovnú dopravu sutiny</t>
  </si>
  <si>
    <t>1538765358</t>
  </si>
  <si>
    <t>36</t>
  </si>
  <si>
    <t>979089012</t>
  </si>
  <si>
    <t>Poplatok za skladovanie - betón, tehly, dlaždice (17 01 ), ostatné</t>
  </si>
  <si>
    <t>175698435</t>
  </si>
  <si>
    <t>99</t>
  </si>
  <si>
    <t>Presun hmôt HSV</t>
  </si>
  <si>
    <t>37</t>
  </si>
  <si>
    <t>998223011</t>
  </si>
  <si>
    <t>Presun hmôt pre pozemné komunikácie s krytom dláždeným (822 2.3, 822 5.3) akejkoľvek dĺžky objektu</t>
  </si>
  <si>
    <t>2095727757</t>
  </si>
  <si>
    <t>VRN</t>
  </si>
  <si>
    <t>Vedľajšie rozpočtové náklady</t>
  </si>
  <si>
    <t>38</t>
  </si>
  <si>
    <t>000300013</t>
  </si>
  <si>
    <t>Geodetické práce - vykonávané pred výstavbou určenie priebehu nadzemného alebo podzemného existujúceho aj plánovaného vedenia</t>
  </si>
  <si>
    <t>eur</t>
  </si>
  <si>
    <t>1024</t>
  </si>
  <si>
    <t>1002263206</t>
  </si>
  <si>
    <t>39</t>
  </si>
  <si>
    <t>000600024</t>
  </si>
  <si>
    <t>Zariadenie staveniska - prevádzkové dopravné značenie po stavenisku</t>
  </si>
  <si>
    <t>929738709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</si>
</sst>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2019-013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chodníka pri OB 1028 ul. Veľká Okružná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19. 2. 2019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'2019-013 -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'2019-013 - Rekonštrukcia ...'!P119</f>
        <v>0</v>
      </c>
      <c r="AV95" s="101">
        <f>'2019-013 - Rekonštrukcia ...'!J31</f>
        <v>0</v>
      </c>
      <c r="AW95" s="101">
        <f>'2019-013 - Rekonštrukcia ...'!J32</f>
        <v>0</v>
      </c>
      <c r="AX95" s="101">
        <f>'2019-013 - Rekonštrukcia ...'!J33</f>
        <v>0</v>
      </c>
      <c r="AY95" s="101">
        <f>'2019-013 - Rekonštrukcia ...'!J34</f>
        <v>0</v>
      </c>
      <c r="AZ95" s="101">
        <f>'2019-013 - Rekonštrukcia ...'!F31</f>
        <v>0</v>
      </c>
      <c r="BA95" s="101">
        <f>'2019-013 - Rekonštrukcia ...'!F32</f>
        <v>0</v>
      </c>
      <c r="BB95" s="101">
        <f>'2019-013 - Rekonštrukcia ...'!F33</f>
        <v>0</v>
      </c>
      <c r="BC95" s="101">
        <f>'2019-013 - Rekonštrukcia ...'!F34</f>
        <v>0</v>
      </c>
      <c r="BD95" s="103">
        <f>'2019-013 -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13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19. 2. 2019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ROUND(J119,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ROUND((SUM(BE119:BE165)),  2)</f>
        <v>0</v>
      </c>
      <c r="I31" s="117">
        <v>0.20000000000000001</v>
      </c>
      <c r="J31" s="116">
        <f>ROUND(((SUM(BE119:BE165))*I31),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ROUND((SUM(BF119:BF165)),  2)</f>
        <v>0</v>
      </c>
      <c r="I32" s="117">
        <v>0.20000000000000001</v>
      </c>
      <c r="J32" s="116">
        <f>ROUND(((SUM(BF119:BF165))*I32),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ROUND((SUM(BG119:BG165)),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ROUND((SUM(BH119:BH165)),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ROUND((SUM(BI119:BI165)),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chodníka pri OB 1028 ul. Veľká Okružná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19. 2. 2019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J119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J120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J121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J127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J134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J150</f>
        <v>0</v>
      </c>
      <c r="L99" s="140"/>
    </row>
    <row r="100" s="9" customFormat="1" ht="19.92" customHeight="1">
      <c r="B100" s="140"/>
      <c r="D100" s="141" t="s">
        <v>91</v>
      </c>
      <c r="E100" s="142"/>
      <c r="F100" s="142"/>
      <c r="G100" s="142"/>
      <c r="H100" s="142"/>
      <c r="I100" s="143"/>
      <c r="J100" s="144">
        <f>J161</f>
        <v>0</v>
      </c>
      <c r="L100" s="140"/>
    </row>
    <row r="101" s="8" customFormat="1" ht="24.96" customHeight="1">
      <c r="B101" s="135"/>
      <c r="D101" s="136" t="s">
        <v>92</v>
      </c>
      <c r="E101" s="137"/>
      <c r="F101" s="137"/>
      <c r="G101" s="137"/>
      <c r="H101" s="137"/>
      <c r="I101" s="138"/>
      <c r="J101" s="139">
        <f>J163</f>
        <v>0</v>
      </c>
      <c r="L101" s="135"/>
    </row>
    <row r="102" s="1" customFormat="1" ht="21.84" customHeight="1">
      <c r="B102" s="33"/>
      <c r="I102" s="108"/>
      <c r="L102" s="33"/>
    </row>
    <row r="103" s="1" customFormat="1" ht="6.96" customHeight="1">
      <c r="B103" s="52"/>
      <c r="C103" s="53"/>
      <c r="D103" s="53"/>
      <c r="E103" s="53"/>
      <c r="F103" s="53"/>
      <c r="G103" s="53"/>
      <c r="H103" s="53"/>
      <c r="I103" s="129"/>
      <c r="J103" s="53"/>
      <c r="K103" s="53"/>
      <c r="L103" s="33"/>
    </row>
    <row r="107" s="1" customFormat="1" ht="6.96" customHeight="1">
      <c r="B107" s="54"/>
      <c r="C107" s="55"/>
      <c r="D107" s="55"/>
      <c r="E107" s="55"/>
      <c r="F107" s="55"/>
      <c r="G107" s="55"/>
      <c r="H107" s="55"/>
      <c r="I107" s="130"/>
      <c r="J107" s="55"/>
      <c r="K107" s="55"/>
      <c r="L107" s="33"/>
    </row>
    <row r="108" s="1" customFormat="1" ht="24.96" customHeight="1">
      <c r="B108" s="33"/>
      <c r="C108" s="18" t="s">
        <v>93</v>
      </c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14</v>
      </c>
      <c r="I110" s="108"/>
      <c r="L110" s="33"/>
    </row>
    <row r="111" s="1" customFormat="1" ht="16.5" customHeight="1">
      <c r="B111" s="33"/>
      <c r="E111" s="59" t="str">
        <f>E7</f>
        <v>Rekonštrukcia chodníka pri OB 1028 ul. Veľká Okružná</v>
      </c>
      <c r="F111" s="1"/>
      <c r="G111" s="1"/>
      <c r="H111" s="1"/>
      <c r="I111" s="108"/>
      <c r="L111" s="33"/>
    </row>
    <row r="112" s="1" customFormat="1" ht="6.96" customHeight="1">
      <c r="B112" s="33"/>
      <c r="I112" s="108"/>
      <c r="L112" s="33"/>
    </row>
    <row r="113" s="1" customFormat="1" ht="12" customHeight="1">
      <c r="B113" s="33"/>
      <c r="C113" s="27" t="s">
        <v>18</v>
      </c>
      <c r="F113" s="22" t="str">
        <f>F10</f>
        <v xml:space="preserve"> </v>
      </c>
      <c r="I113" s="109" t="s">
        <v>20</v>
      </c>
      <c r="J113" s="61" t="str">
        <f>IF(J10="","",J10)</f>
        <v>19. 2. 2019</v>
      </c>
      <c r="L113" s="33"/>
    </row>
    <row r="114" s="1" customFormat="1" ht="6.96" customHeight="1">
      <c r="B114" s="33"/>
      <c r="I114" s="108"/>
      <c r="L114" s="33"/>
    </row>
    <row r="115" s="1" customFormat="1" ht="15.15" customHeight="1">
      <c r="B115" s="33"/>
      <c r="C115" s="27" t="s">
        <v>22</v>
      </c>
      <c r="F115" s="22" t="str">
        <f>E13</f>
        <v>Mesto Partizánske</v>
      </c>
      <c r="I115" s="109" t="s">
        <v>28</v>
      </c>
      <c r="J115" s="31" t="str">
        <f>E19</f>
        <v xml:space="preserve"> </v>
      </c>
      <c r="L115" s="33"/>
    </row>
    <row r="116" s="1" customFormat="1" ht="15.15" customHeight="1">
      <c r="B116" s="33"/>
      <c r="C116" s="27" t="s">
        <v>26</v>
      </c>
      <c r="F116" s="22" t="str">
        <f>IF(E16="","",E16)</f>
        <v>Vyplň údaj</v>
      </c>
      <c r="I116" s="109" t="s">
        <v>31</v>
      </c>
      <c r="J116" s="31" t="str">
        <f>E22</f>
        <v xml:space="preserve"> </v>
      </c>
      <c r="L116" s="33"/>
    </row>
    <row r="117" s="1" customFormat="1" ht="10.32" customHeight="1">
      <c r="B117" s="33"/>
      <c r="I117" s="108"/>
      <c r="L117" s="33"/>
    </row>
    <row r="118" s="10" customFormat="1" ht="29.28" customHeight="1">
      <c r="B118" s="145"/>
      <c r="C118" s="146" t="s">
        <v>94</v>
      </c>
      <c r="D118" s="147" t="s">
        <v>58</v>
      </c>
      <c r="E118" s="147" t="s">
        <v>54</v>
      </c>
      <c r="F118" s="147" t="s">
        <v>55</v>
      </c>
      <c r="G118" s="147" t="s">
        <v>95</v>
      </c>
      <c r="H118" s="147" t="s">
        <v>96</v>
      </c>
      <c r="I118" s="148" t="s">
        <v>97</v>
      </c>
      <c r="J118" s="149" t="s">
        <v>83</v>
      </c>
      <c r="K118" s="150" t="s">
        <v>98</v>
      </c>
      <c r="L118" s="145"/>
      <c r="M118" s="78" t="s">
        <v>1</v>
      </c>
      <c r="N118" s="79" t="s">
        <v>37</v>
      </c>
      <c r="O118" s="79" t="s">
        <v>99</v>
      </c>
      <c r="P118" s="79" t="s">
        <v>100</v>
      </c>
      <c r="Q118" s="79" t="s">
        <v>101</v>
      </c>
      <c r="R118" s="79" t="s">
        <v>102</v>
      </c>
      <c r="S118" s="79" t="s">
        <v>103</v>
      </c>
      <c r="T118" s="80" t="s">
        <v>104</v>
      </c>
    </row>
    <row r="119" s="1" customFormat="1" ht="22.8" customHeight="1">
      <c r="B119" s="33"/>
      <c r="C119" s="83" t="s">
        <v>84</v>
      </c>
      <c r="I119" s="108"/>
      <c r="J119" s="151">
        <f>BK119</f>
        <v>0</v>
      </c>
      <c r="L119" s="33"/>
      <c r="M119" s="81"/>
      <c r="N119" s="65"/>
      <c r="O119" s="65"/>
      <c r="P119" s="152">
        <f>P120+P163</f>
        <v>0</v>
      </c>
      <c r="Q119" s="65"/>
      <c r="R119" s="152">
        <f>R120+R163</f>
        <v>211.23712699999999</v>
      </c>
      <c r="S119" s="65"/>
      <c r="T119" s="153">
        <f>T120+T163</f>
        <v>146.70269999999999</v>
      </c>
      <c r="AT119" s="14" t="s">
        <v>72</v>
      </c>
      <c r="AU119" s="14" t="s">
        <v>85</v>
      </c>
      <c r="BK119" s="154">
        <f>BK120+BK163</f>
        <v>0</v>
      </c>
    </row>
    <row r="120" s="11" customFormat="1" ht="25.92" customHeight="1">
      <c r="B120" s="155"/>
      <c r="D120" s="156" t="s">
        <v>72</v>
      </c>
      <c r="E120" s="157" t="s">
        <v>105</v>
      </c>
      <c r="F120" s="157" t="s">
        <v>106</v>
      </c>
      <c r="I120" s="158"/>
      <c r="J120" s="159">
        <f>BK120</f>
        <v>0</v>
      </c>
      <c r="L120" s="155"/>
      <c r="M120" s="160"/>
      <c r="N120" s="161"/>
      <c r="O120" s="161"/>
      <c r="P120" s="162">
        <f>P121+P127+P134+P150+P161</f>
        <v>0</v>
      </c>
      <c r="Q120" s="161"/>
      <c r="R120" s="162">
        <f>R121+R127+R134+R150+R161</f>
        <v>211.23712699999999</v>
      </c>
      <c r="S120" s="161"/>
      <c r="T120" s="163">
        <f>T121+T127+T134+T150+T161</f>
        <v>146.70269999999999</v>
      </c>
      <c r="AR120" s="156" t="s">
        <v>78</v>
      </c>
      <c r="AT120" s="164" t="s">
        <v>72</v>
      </c>
      <c r="AU120" s="164" t="s">
        <v>73</v>
      </c>
      <c r="AY120" s="156" t="s">
        <v>107</v>
      </c>
      <c r="BK120" s="165">
        <f>BK121+BK127+BK134+BK150+BK161</f>
        <v>0</v>
      </c>
    </row>
    <row r="121" s="11" customFormat="1" ht="22.8" customHeight="1">
      <c r="B121" s="155"/>
      <c r="D121" s="156" t="s">
        <v>72</v>
      </c>
      <c r="E121" s="166" t="s">
        <v>78</v>
      </c>
      <c r="F121" s="166" t="s">
        <v>108</v>
      </c>
      <c r="I121" s="158"/>
      <c r="J121" s="167">
        <f>BK121</f>
        <v>0</v>
      </c>
      <c r="L121" s="155"/>
      <c r="M121" s="160"/>
      <c r="N121" s="161"/>
      <c r="O121" s="161"/>
      <c r="P121" s="162">
        <f>SUM(P122:P126)</f>
        <v>0</v>
      </c>
      <c r="Q121" s="161"/>
      <c r="R121" s="162">
        <f>SUM(R122:R126)</f>
        <v>0</v>
      </c>
      <c r="S121" s="161"/>
      <c r="T121" s="163">
        <f>SUM(T122:T126)</f>
        <v>137.0907</v>
      </c>
      <c r="AR121" s="156" t="s">
        <v>78</v>
      </c>
      <c r="AT121" s="164" t="s">
        <v>72</v>
      </c>
      <c r="AU121" s="164" t="s">
        <v>78</v>
      </c>
      <c r="AY121" s="156" t="s">
        <v>107</v>
      </c>
      <c r="BK121" s="165">
        <f>SUM(BK122:BK126)</f>
        <v>0</v>
      </c>
    </row>
    <row r="122" s="1" customFormat="1" ht="24" customHeight="1">
      <c r="B122" s="168"/>
      <c r="C122" s="169" t="s">
        <v>78</v>
      </c>
      <c r="D122" s="169" t="s">
        <v>109</v>
      </c>
      <c r="E122" s="170" t="s">
        <v>110</v>
      </c>
      <c r="F122" s="171" t="s">
        <v>111</v>
      </c>
      <c r="G122" s="172" t="s">
        <v>112</v>
      </c>
      <c r="H122" s="173">
        <v>211.40000000000001</v>
      </c>
      <c r="I122" s="174"/>
      <c r="J122" s="173">
        <f>ROUND(I122*H122,3)</f>
        <v>0</v>
      </c>
      <c r="K122" s="171" t="s">
        <v>113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0.098000000000000004</v>
      </c>
      <c r="T122" s="178">
        <f>S122*H122</f>
        <v>20.717200000000002</v>
      </c>
      <c r="AR122" s="179" t="s">
        <v>114</v>
      </c>
      <c r="AT122" s="179" t="s">
        <v>109</v>
      </c>
      <c r="AU122" s="179" t="s">
        <v>115</v>
      </c>
      <c r="AY122" s="14" t="s">
        <v>107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115</v>
      </c>
      <c r="BK122" s="181">
        <f>ROUND(I122*H122,3)</f>
        <v>0</v>
      </c>
      <c r="BL122" s="14" t="s">
        <v>114</v>
      </c>
      <c r="BM122" s="179" t="s">
        <v>116</v>
      </c>
    </row>
    <row r="123" s="1" customFormat="1" ht="24" customHeight="1">
      <c r="B123" s="168"/>
      <c r="C123" s="169" t="s">
        <v>115</v>
      </c>
      <c r="D123" s="169" t="s">
        <v>109</v>
      </c>
      <c r="E123" s="170" t="s">
        <v>117</v>
      </c>
      <c r="F123" s="171" t="s">
        <v>118</v>
      </c>
      <c r="G123" s="172" t="s">
        <v>119</v>
      </c>
      <c r="H123" s="173">
        <v>92.5</v>
      </c>
      <c r="I123" s="174"/>
      <c r="J123" s="173">
        <f>ROUND(I123*H123,3)</f>
        <v>0</v>
      </c>
      <c r="K123" s="171" t="s">
        <v>113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0.14499999999999999</v>
      </c>
      <c r="T123" s="178">
        <f>S123*H123</f>
        <v>13.4125</v>
      </c>
      <c r="AR123" s="179" t="s">
        <v>114</v>
      </c>
      <c r="AT123" s="179" t="s">
        <v>109</v>
      </c>
      <c r="AU123" s="179" t="s">
        <v>115</v>
      </c>
      <c r="AY123" s="14" t="s">
        <v>107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115</v>
      </c>
      <c r="BK123" s="181">
        <f>ROUND(I123*H123,3)</f>
        <v>0</v>
      </c>
      <c r="BL123" s="14" t="s">
        <v>114</v>
      </c>
      <c r="BM123" s="179" t="s">
        <v>120</v>
      </c>
    </row>
    <row r="124" s="1" customFormat="1" ht="24" customHeight="1">
      <c r="B124" s="168"/>
      <c r="C124" s="169" t="s">
        <v>121</v>
      </c>
      <c r="D124" s="169" t="s">
        <v>109</v>
      </c>
      <c r="E124" s="170" t="s">
        <v>122</v>
      </c>
      <c r="F124" s="171" t="s">
        <v>123</v>
      </c>
      <c r="G124" s="172" t="s">
        <v>119</v>
      </c>
      <c r="H124" s="173">
        <v>116.5</v>
      </c>
      <c r="I124" s="174"/>
      <c r="J124" s="173">
        <f>ROUND(I124*H124,3)</f>
        <v>0</v>
      </c>
      <c r="K124" s="171" t="s">
        <v>113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0.040000000000000001</v>
      </c>
      <c r="T124" s="178">
        <f>S124*H124</f>
        <v>4.6600000000000001</v>
      </c>
      <c r="AR124" s="179" t="s">
        <v>114</v>
      </c>
      <c r="AT124" s="179" t="s">
        <v>109</v>
      </c>
      <c r="AU124" s="179" t="s">
        <v>115</v>
      </c>
      <c r="AY124" s="14" t="s">
        <v>107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115</v>
      </c>
      <c r="BK124" s="181">
        <f>ROUND(I124*H124,3)</f>
        <v>0</v>
      </c>
      <c r="BL124" s="14" t="s">
        <v>114</v>
      </c>
      <c r="BM124" s="179" t="s">
        <v>124</v>
      </c>
    </row>
    <row r="125" s="1" customFormat="1" ht="36" customHeight="1">
      <c r="B125" s="168"/>
      <c r="C125" s="169" t="s">
        <v>114</v>
      </c>
      <c r="D125" s="169" t="s">
        <v>109</v>
      </c>
      <c r="E125" s="170" t="s">
        <v>125</v>
      </c>
      <c r="F125" s="171" t="s">
        <v>126</v>
      </c>
      <c r="G125" s="172" t="s">
        <v>112</v>
      </c>
      <c r="H125" s="173">
        <v>211.40000000000001</v>
      </c>
      <c r="I125" s="174"/>
      <c r="J125" s="173">
        <f>ROUND(I125*H125,3)</f>
        <v>0</v>
      </c>
      <c r="K125" s="171" t="s">
        <v>113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0.23999999999999999</v>
      </c>
      <c r="T125" s="178">
        <f>S125*H125</f>
        <v>50.735999999999997</v>
      </c>
      <c r="AR125" s="179" t="s">
        <v>114</v>
      </c>
      <c r="AT125" s="179" t="s">
        <v>109</v>
      </c>
      <c r="AU125" s="179" t="s">
        <v>115</v>
      </c>
      <c r="AY125" s="14" t="s">
        <v>107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115</v>
      </c>
      <c r="BK125" s="181">
        <f>ROUND(I125*H125,3)</f>
        <v>0</v>
      </c>
      <c r="BL125" s="14" t="s">
        <v>114</v>
      </c>
      <c r="BM125" s="179" t="s">
        <v>127</v>
      </c>
    </row>
    <row r="126" s="1" customFormat="1" ht="24" customHeight="1">
      <c r="B126" s="168"/>
      <c r="C126" s="169" t="s">
        <v>128</v>
      </c>
      <c r="D126" s="169" t="s">
        <v>109</v>
      </c>
      <c r="E126" s="170" t="s">
        <v>129</v>
      </c>
      <c r="F126" s="171" t="s">
        <v>130</v>
      </c>
      <c r="G126" s="172" t="s">
        <v>112</v>
      </c>
      <c r="H126" s="173">
        <v>211.40000000000001</v>
      </c>
      <c r="I126" s="174"/>
      <c r="J126" s="173">
        <f>ROUND(I126*H126,3)</f>
        <v>0</v>
      </c>
      <c r="K126" s="171" t="s">
        <v>113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0.22500000000000001</v>
      </c>
      <c r="T126" s="178">
        <f>S126*H126</f>
        <v>47.565000000000005</v>
      </c>
      <c r="AR126" s="179" t="s">
        <v>114</v>
      </c>
      <c r="AT126" s="179" t="s">
        <v>109</v>
      </c>
      <c r="AU126" s="179" t="s">
        <v>115</v>
      </c>
      <c r="AY126" s="14" t="s">
        <v>107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115</v>
      </c>
      <c r="BK126" s="181">
        <f>ROUND(I126*H126,3)</f>
        <v>0</v>
      </c>
      <c r="BL126" s="14" t="s">
        <v>114</v>
      </c>
      <c r="BM126" s="179" t="s">
        <v>131</v>
      </c>
    </row>
    <row r="127" s="11" customFormat="1" ht="22.8" customHeight="1">
      <c r="B127" s="155"/>
      <c r="D127" s="156" t="s">
        <v>72</v>
      </c>
      <c r="E127" s="166" t="s">
        <v>128</v>
      </c>
      <c r="F127" s="166" t="s">
        <v>132</v>
      </c>
      <c r="I127" s="158"/>
      <c r="J127" s="167">
        <f>BK127</f>
        <v>0</v>
      </c>
      <c r="L127" s="155"/>
      <c r="M127" s="160"/>
      <c r="N127" s="161"/>
      <c r="O127" s="161"/>
      <c r="P127" s="162">
        <f>SUM(P128:P133)</f>
        <v>0</v>
      </c>
      <c r="Q127" s="161"/>
      <c r="R127" s="162">
        <f>SUM(R128:R133)</f>
        <v>169.55551199999999</v>
      </c>
      <c r="S127" s="161"/>
      <c r="T127" s="163">
        <f>SUM(T128:T133)</f>
        <v>0</v>
      </c>
      <c r="AR127" s="156" t="s">
        <v>78</v>
      </c>
      <c r="AT127" s="164" t="s">
        <v>72</v>
      </c>
      <c r="AU127" s="164" t="s">
        <v>78</v>
      </c>
      <c r="AY127" s="156" t="s">
        <v>107</v>
      </c>
      <c r="BK127" s="165">
        <f>SUM(BK128:BK133)</f>
        <v>0</v>
      </c>
    </row>
    <row r="128" s="1" customFormat="1" ht="24" customHeight="1">
      <c r="B128" s="168"/>
      <c r="C128" s="169" t="s">
        <v>133</v>
      </c>
      <c r="D128" s="169" t="s">
        <v>109</v>
      </c>
      <c r="E128" s="170" t="s">
        <v>134</v>
      </c>
      <c r="F128" s="171" t="s">
        <v>135</v>
      </c>
      <c r="G128" s="172" t="s">
        <v>112</v>
      </c>
      <c r="H128" s="173">
        <v>211.40000000000001</v>
      </c>
      <c r="I128" s="174"/>
      <c r="J128" s="173">
        <f>ROUND(I128*H128,3)</f>
        <v>0</v>
      </c>
      <c r="K128" s="171" t="s">
        <v>113</v>
      </c>
      <c r="L128" s="33"/>
      <c r="M128" s="175" t="s">
        <v>1</v>
      </c>
      <c r="N128" s="176" t="s">
        <v>39</v>
      </c>
      <c r="O128" s="69"/>
      <c r="P128" s="177">
        <f>O128*H128</f>
        <v>0</v>
      </c>
      <c r="Q128" s="177">
        <v>0.19694999999999999</v>
      </c>
      <c r="R128" s="177">
        <f>Q128*H128</f>
        <v>41.63523</v>
      </c>
      <c r="S128" s="177">
        <v>0</v>
      </c>
      <c r="T128" s="178">
        <f>S128*H128</f>
        <v>0</v>
      </c>
      <c r="AR128" s="179" t="s">
        <v>114</v>
      </c>
      <c r="AT128" s="179" t="s">
        <v>109</v>
      </c>
      <c r="AU128" s="179" t="s">
        <v>115</v>
      </c>
      <c r="AY128" s="14" t="s">
        <v>107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115</v>
      </c>
      <c r="BK128" s="181">
        <f>ROUND(I128*H128,3)</f>
        <v>0</v>
      </c>
      <c r="BL128" s="14" t="s">
        <v>114</v>
      </c>
      <c r="BM128" s="179" t="s">
        <v>136</v>
      </c>
    </row>
    <row r="129" s="1" customFormat="1" ht="24" customHeight="1">
      <c r="B129" s="168"/>
      <c r="C129" s="169" t="s">
        <v>137</v>
      </c>
      <c r="D129" s="169" t="s">
        <v>109</v>
      </c>
      <c r="E129" s="170" t="s">
        <v>138</v>
      </c>
      <c r="F129" s="171" t="s">
        <v>139</v>
      </c>
      <c r="G129" s="172" t="s">
        <v>112</v>
      </c>
      <c r="H129" s="173">
        <v>211.40000000000001</v>
      </c>
      <c r="I129" s="174"/>
      <c r="J129" s="173">
        <f>ROUND(I129*H129,3)</f>
        <v>0</v>
      </c>
      <c r="K129" s="171" t="s">
        <v>113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0.29899999999999999</v>
      </c>
      <c r="R129" s="177">
        <f>Q129*H129</f>
        <v>63.208599999999997</v>
      </c>
      <c r="S129" s="177">
        <v>0</v>
      </c>
      <c r="T129" s="178">
        <f>S129*H129</f>
        <v>0</v>
      </c>
      <c r="AR129" s="179" t="s">
        <v>114</v>
      </c>
      <c r="AT129" s="179" t="s">
        <v>109</v>
      </c>
      <c r="AU129" s="179" t="s">
        <v>115</v>
      </c>
      <c r="AY129" s="14" t="s">
        <v>107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115</v>
      </c>
      <c r="BK129" s="181">
        <f>ROUND(I129*H129,3)</f>
        <v>0</v>
      </c>
      <c r="BL129" s="14" t="s">
        <v>114</v>
      </c>
      <c r="BM129" s="179" t="s">
        <v>140</v>
      </c>
    </row>
    <row r="130" s="1" customFormat="1" ht="24" customHeight="1">
      <c r="B130" s="168"/>
      <c r="C130" s="169" t="s">
        <v>141</v>
      </c>
      <c r="D130" s="169" t="s">
        <v>109</v>
      </c>
      <c r="E130" s="170" t="s">
        <v>142</v>
      </c>
      <c r="F130" s="171" t="s">
        <v>143</v>
      </c>
      <c r="G130" s="172" t="s">
        <v>112</v>
      </c>
      <c r="H130" s="173">
        <v>211.40000000000001</v>
      </c>
      <c r="I130" s="174"/>
      <c r="J130" s="173">
        <f>ROUND(I130*H130,3)</f>
        <v>0</v>
      </c>
      <c r="K130" s="171" t="s">
        <v>113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0.080030000000000004</v>
      </c>
      <c r="R130" s="177">
        <f>Q130*H130</f>
        <v>16.918342000000003</v>
      </c>
      <c r="S130" s="177">
        <v>0</v>
      </c>
      <c r="T130" s="178">
        <f>S130*H130</f>
        <v>0</v>
      </c>
      <c r="AR130" s="179" t="s">
        <v>114</v>
      </c>
      <c r="AT130" s="179" t="s">
        <v>109</v>
      </c>
      <c r="AU130" s="179" t="s">
        <v>115</v>
      </c>
      <c r="AY130" s="14" t="s">
        <v>107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115</v>
      </c>
      <c r="BK130" s="181">
        <f>ROUND(I130*H130,3)</f>
        <v>0</v>
      </c>
      <c r="BL130" s="14" t="s">
        <v>114</v>
      </c>
      <c r="BM130" s="179" t="s">
        <v>144</v>
      </c>
    </row>
    <row r="131" s="1" customFormat="1" ht="36" customHeight="1">
      <c r="B131" s="168"/>
      <c r="C131" s="169" t="s">
        <v>145</v>
      </c>
      <c r="D131" s="169" t="s">
        <v>109</v>
      </c>
      <c r="E131" s="170" t="s">
        <v>146</v>
      </c>
      <c r="F131" s="171" t="s">
        <v>147</v>
      </c>
      <c r="G131" s="172" t="s">
        <v>112</v>
      </c>
      <c r="H131" s="173">
        <v>211.40000000000001</v>
      </c>
      <c r="I131" s="174"/>
      <c r="J131" s="173">
        <f>ROUND(I131*H131,3)</f>
        <v>0</v>
      </c>
      <c r="K131" s="171" t="s">
        <v>113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0.092499999999999999</v>
      </c>
      <c r="R131" s="177">
        <f>Q131*H131</f>
        <v>19.554500000000001</v>
      </c>
      <c r="S131" s="177">
        <v>0</v>
      </c>
      <c r="T131" s="178">
        <f>S131*H131</f>
        <v>0</v>
      </c>
      <c r="AR131" s="179" t="s">
        <v>114</v>
      </c>
      <c r="AT131" s="179" t="s">
        <v>109</v>
      </c>
      <c r="AU131" s="179" t="s">
        <v>115</v>
      </c>
      <c r="AY131" s="14" t="s">
        <v>107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115</v>
      </c>
      <c r="BK131" s="181">
        <f>ROUND(I131*H131,3)</f>
        <v>0</v>
      </c>
      <c r="BL131" s="14" t="s">
        <v>114</v>
      </c>
      <c r="BM131" s="179" t="s">
        <v>148</v>
      </c>
    </row>
    <row r="132" s="1" customFormat="1" ht="24" customHeight="1">
      <c r="B132" s="168"/>
      <c r="C132" s="182" t="s">
        <v>149</v>
      </c>
      <c r="D132" s="182" t="s">
        <v>150</v>
      </c>
      <c r="E132" s="183" t="s">
        <v>151</v>
      </c>
      <c r="F132" s="184" t="s">
        <v>152</v>
      </c>
      <c r="G132" s="185" t="s">
        <v>112</v>
      </c>
      <c r="H132" s="186">
        <v>215.62799999999999</v>
      </c>
      <c r="I132" s="187"/>
      <c r="J132" s="186">
        <f>ROUND(I132*H132,3)</f>
        <v>0</v>
      </c>
      <c r="K132" s="184" t="s">
        <v>113</v>
      </c>
      <c r="L132" s="188"/>
      <c r="M132" s="189" t="s">
        <v>1</v>
      </c>
      <c r="N132" s="190" t="s">
        <v>39</v>
      </c>
      <c r="O132" s="69"/>
      <c r="P132" s="177">
        <f>O132*H132</f>
        <v>0</v>
      </c>
      <c r="Q132" s="177">
        <v>0.13</v>
      </c>
      <c r="R132" s="177">
        <f>Q132*H132</f>
        <v>28.031639999999999</v>
      </c>
      <c r="S132" s="177">
        <v>0</v>
      </c>
      <c r="T132" s="178">
        <f>S132*H132</f>
        <v>0</v>
      </c>
      <c r="AR132" s="179" t="s">
        <v>141</v>
      </c>
      <c r="AT132" s="179" t="s">
        <v>150</v>
      </c>
      <c r="AU132" s="179" t="s">
        <v>115</v>
      </c>
      <c r="AY132" s="14" t="s">
        <v>107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115</v>
      </c>
      <c r="BK132" s="181">
        <f>ROUND(I132*H132,3)</f>
        <v>0</v>
      </c>
      <c r="BL132" s="14" t="s">
        <v>114</v>
      </c>
      <c r="BM132" s="179" t="s">
        <v>153</v>
      </c>
    </row>
    <row r="133" s="1" customFormat="1" ht="24" customHeight="1">
      <c r="B133" s="168"/>
      <c r="C133" s="169" t="s">
        <v>154</v>
      </c>
      <c r="D133" s="169" t="s">
        <v>109</v>
      </c>
      <c r="E133" s="170" t="s">
        <v>155</v>
      </c>
      <c r="F133" s="171" t="s">
        <v>156</v>
      </c>
      <c r="G133" s="172" t="s">
        <v>119</v>
      </c>
      <c r="H133" s="173">
        <v>92.5</v>
      </c>
      <c r="I133" s="174"/>
      <c r="J133" s="173">
        <f>ROUND(I133*H133,3)</f>
        <v>0</v>
      </c>
      <c r="K133" s="171" t="s">
        <v>113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0.0022399999999999998</v>
      </c>
      <c r="R133" s="177">
        <f>Q133*H133</f>
        <v>0.2072</v>
      </c>
      <c r="S133" s="177">
        <v>0</v>
      </c>
      <c r="T133" s="178">
        <f>S133*H133</f>
        <v>0</v>
      </c>
      <c r="AR133" s="179" t="s">
        <v>114</v>
      </c>
      <c r="AT133" s="179" t="s">
        <v>109</v>
      </c>
      <c r="AU133" s="179" t="s">
        <v>115</v>
      </c>
      <c r="AY133" s="14" t="s">
        <v>107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115</v>
      </c>
      <c r="BK133" s="181">
        <f>ROUND(I133*H133,3)</f>
        <v>0</v>
      </c>
      <c r="BL133" s="14" t="s">
        <v>114</v>
      </c>
      <c r="BM133" s="179" t="s">
        <v>157</v>
      </c>
    </row>
    <row r="134" s="11" customFormat="1" ht="22.8" customHeight="1">
      <c r="B134" s="155"/>
      <c r="D134" s="156" t="s">
        <v>72</v>
      </c>
      <c r="E134" s="166" t="s">
        <v>141</v>
      </c>
      <c r="F134" s="166" t="s">
        <v>158</v>
      </c>
      <c r="I134" s="158"/>
      <c r="J134" s="167">
        <f>BK134</f>
        <v>0</v>
      </c>
      <c r="L134" s="155"/>
      <c r="M134" s="160"/>
      <c r="N134" s="161"/>
      <c r="O134" s="161"/>
      <c r="P134" s="162">
        <f>SUM(P135:P149)</f>
        <v>0</v>
      </c>
      <c r="Q134" s="161"/>
      <c r="R134" s="162">
        <f>SUM(R135:R149)</f>
        <v>8.0041799999999981</v>
      </c>
      <c r="S134" s="161"/>
      <c r="T134" s="163">
        <f>SUM(T135:T149)</f>
        <v>9.6120000000000001</v>
      </c>
      <c r="AR134" s="156" t="s">
        <v>78</v>
      </c>
      <c r="AT134" s="164" t="s">
        <v>72</v>
      </c>
      <c r="AU134" s="164" t="s">
        <v>78</v>
      </c>
      <c r="AY134" s="156" t="s">
        <v>107</v>
      </c>
      <c r="BK134" s="165">
        <f>SUM(BK135:BK149)</f>
        <v>0</v>
      </c>
    </row>
    <row r="135" s="1" customFormat="1" ht="24" customHeight="1">
      <c r="B135" s="168"/>
      <c r="C135" s="169" t="s">
        <v>159</v>
      </c>
      <c r="D135" s="169" t="s">
        <v>109</v>
      </c>
      <c r="E135" s="170" t="s">
        <v>160</v>
      </c>
      <c r="F135" s="171" t="s">
        <v>161</v>
      </c>
      <c r="G135" s="172" t="s">
        <v>112</v>
      </c>
      <c r="H135" s="173">
        <v>2</v>
      </c>
      <c r="I135" s="174"/>
      <c r="J135" s="173">
        <f>ROUND(I135*H135,3)</f>
        <v>0</v>
      </c>
      <c r="K135" s="171" t="s">
        <v>113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</v>
      </c>
      <c r="R135" s="177">
        <f>Q135*H135</f>
        <v>0</v>
      </c>
      <c r="S135" s="177">
        <v>0.18099999999999999</v>
      </c>
      <c r="T135" s="178">
        <f>S135*H135</f>
        <v>0.36199999999999999</v>
      </c>
      <c r="AR135" s="179" t="s">
        <v>114</v>
      </c>
      <c r="AT135" s="179" t="s">
        <v>109</v>
      </c>
      <c r="AU135" s="179" t="s">
        <v>115</v>
      </c>
      <c r="AY135" s="14" t="s">
        <v>107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115</v>
      </c>
      <c r="BK135" s="181">
        <f>ROUND(I135*H135,3)</f>
        <v>0</v>
      </c>
      <c r="BL135" s="14" t="s">
        <v>114</v>
      </c>
      <c r="BM135" s="179" t="s">
        <v>162</v>
      </c>
    </row>
    <row r="136" s="1" customFormat="1" ht="24" customHeight="1">
      <c r="B136" s="168"/>
      <c r="C136" s="169" t="s">
        <v>163</v>
      </c>
      <c r="D136" s="169" t="s">
        <v>109</v>
      </c>
      <c r="E136" s="170" t="s">
        <v>164</v>
      </c>
      <c r="F136" s="171" t="s">
        <v>165</v>
      </c>
      <c r="G136" s="172" t="s">
        <v>112</v>
      </c>
      <c r="H136" s="173">
        <v>2</v>
      </c>
      <c r="I136" s="174"/>
      <c r="J136" s="173">
        <f>ROUND(I136*H136,3)</f>
        <v>0</v>
      </c>
      <c r="K136" s="171" t="s">
        <v>113</v>
      </c>
      <c r="L136" s="33"/>
      <c r="M136" s="175" t="s">
        <v>1</v>
      </c>
      <c r="N136" s="176" t="s">
        <v>39</v>
      </c>
      <c r="O136" s="69"/>
      <c r="P136" s="177">
        <f>O136*H136</f>
        <v>0</v>
      </c>
      <c r="Q136" s="177">
        <v>0</v>
      </c>
      <c r="R136" s="177">
        <f>Q136*H136</f>
        <v>0</v>
      </c>
      <c r="S136" s="177">
        <v>0.40000000000000002</v>
      </c>
      <c r="T136" s="178">
        <f>S136*H136</f>
        <v>0.80000000000000004</v>
      </c>
      <c r="AR136" s="179" t="s">
        <v>114</v>
      </c>
      <c r="AT136" s="179" t="s">
        <v>109</v>
      </c>
      <c r="AU136" s="179" t="s">
        <v>115</v>
      </c>
      <c r="AY136" s="14" t="s">
        <v>107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115</v>
      </c>
      <c r="BK136" s="181">
        <f>ROUND(I136*H136,3)</f>
        <v>0</v>
      </c>
      <c r="BL136" s="14" t="s">
        <v>114</v>
      </c>
      <c r="BM136" s="179" t="s">
        <v>166</v>
      </c>
    </row>
    <row r="137" s="1" customFormat="1" ht="24" customHeight="1">
      <c r="B137" s="168"/>
      <c r="C137" s="169" t="s">
        <v>167</v>
      </c>
      <c r="D137" s="169" t="s">
        <v>109</v>
      </c>
      <c r="E137" s="170" t="s">
        <v>168</v>
      </c>
      <c r="F137" s="171" t="s">
        <v>169</v>
      </c>
      <c r="G137" s="172" t="s">
        <v>112</v>
      </c>
      <c r="H137" s="173">
        <v>2</v>
      </c>
      <c r="I137" s="174"/>
      <c r="J137" s="173">
        <f>ROUND(I137*H137,3)</f>
        <v>0</v>
      </c>
      <c r="K137" s="171" t="s">
        <v>113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0</v>
      </c>
      <c r="R137" s="177">
        <f>Q137*H137</f>
        <v>0</v>
      </c>
      <c r="S137" s="177">
        <v>0.22500000000000001</v>
      </c>
      <c r="T137" s="178">
        <f>S137*H137</f>
        <v>0.45000000000000001</v>
      </c>
      <c r="AR137" s="179" t="s">
        <v>114</v>
      </c>
      <c r="AT137" s="179" t="s">
        <v>109</v>
      </c>
      <c r="AU137" s="179" t="s">
        <v>115</v>
      </c>
      <c r="AY137" s="14" t="s">
        <v>107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115</v>
      </c>
      <c r="BK137" s="181">
        <f>ROUND(I137*H137,3)</f>
        <v>0</v>
      </c>
      <c r="BL137" s="14" t="s">
        <v>114</v>
      </c>
      <c r="BM137" s="179" t="s">
        <v>170</v>
      </c>
    </row>
    <row r="138" s="1" customFormat="1" ht="16.5" customHeight="1">
      <c r="B138" s="168"/>
      <c r="C138" s="169" t="s">
        <v>171</v>
      </c>
      <c r="D138" s="169" t="s">
        <v>109</v>
      </c>
      <c r="E138" s="170" t="s">
        <v>172</v>
      </c>
      <c r="F138" s="171" t="s">
        <v>173</v>
      </c>
      <c r="G138" s="172" t="s">
        <v>174</v>
      </c>
      <c r="H138" s="173">
        <v>4</v>
      </c>
      <c r="I138" s="174"/>
      <c r="J138" s="173">
        <f>ROUND(I138*H138,3)</f>
        <v>0</v>
      </c>
      <c r="K138" s="171" t="s">
        <v>113</v>
      </c>
      <c r="L138" s="33"/>
      <c r="M138" s="175" t="s">
        <v>1</v>
      </c>
      <c r="N138" s="176" t="s">
        <v>39</v>
      </c>
      <c r="O138" s="69"/>
      <c r="P138" s="177">
        <f>O138*H138</f>
        <v>0</v>
      </c>
      <c r="Q138" s="177">
        <v>0</v>
      </c>
      <c r="R138" s="177">
        <f>Q138*H138</f>
        <v>0</v>
      </c>
      <c r="S138" s="177">
        <v>2</v>
      </c>
      <c r="T138" s="178">
        <f>S138*H138</f>
        <v>8</v>
      </c>
      <c r="AR138" s="179" t="s">
        <v>114</v>
      </c>
      <c r="AT138" s="179" t="s">
        <v>109</v>
      </c>
      <c r="AU138" s="179" t="s">
        <v>115</v>
      </c>
      <c r="AY138" s="14" t="s">
        <v>107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115</v>
      </c>
      <c r="BK138" s="181">
        <f>ROUND(I138*H138,3)</f>
        <v>0</v>
      </c>
      <c r="BL138" s="14" t="s">
        <v>114</v>
      </c>
      <c r="BM138" s="179" t="s">
        <v>175</v>
      </c>
    </row>
    <row r="139" s="1" customFormat="1" ht="24" customHeight="1">
      <c r="B139" s="168"/>
      <c r="C139" s="169" t="s">
        <v>176</v>
      </c>
      <c r="D139" s="169" t="s">
        <v>109</v>
      </c>
      <c r="E139" s="170" t="s">
        <v>177</v>
      </c>
      <c r="F139" s="171" t="s">
        <v>178</v>
      </c>
      <c r="G139" s="172" t="s">
        <v>174</v>
      </c>
      <c r="H139" s="173">
        <v>3</v>
      </c>
      <c r="I139" s="174"/>
      <c r="J139" s="173">
        <f>ROUND(I139*H139,3)</f>
        <v>0</v>
      </c>
      <c r="K139" s="171" t="s">
        <v>113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1.6299999999999999</v>
      </c>
      <c r="R139" s="177">
        <f>Q139*H139</f>
        <v>4.8899999999999997</v>
      </c>
      <c r="S139" s="177">
        <v>0</v>
      </c>
      <c r="T139" s="178">
        <f>S139*H139</f>
        <v>0</v>
      </c>
      <c r="AR139" s="179" t="s">
        <v>114</v>
      </c>
      <c r="AT139" s="179" t="s">
        <v>109</v>
      </c>
      <c r="AU139" s="179" t="s">
        <v>115</v>
      </c>
      <c r="AY139" s="14" t="s">
        <v>107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115</v>
      </c>
      <c r="BK139" s="181">
        <f>ROUND(I139*H139,3)</f>
        <v>0</v>
      </c>
      <c r="BL139" s="14" t="s">
        <v>114</v>
      </c>
      <c r="BM139" s="179" t="s">
        <v>179</v>
      </c>
    </row>
    <row r="140" s="1" customFormat="1" ht="24" customHeight="1">
      <c r="B140" s="168"/>
      <c r="C140" s="169" t="s">
        <v>180</v>
      </c>
      <c r="D140" s="169" t="s">
        <v>109</v>
      </c>
      <c r="E140" s="170" t="s">
        <v>181</v>
      </c>
      <c r="F140" s="171" t="s">
        <v>182</v>
      </c>
      <c r="G140" s="172" t="s">
        <v>183</v>
      </c>
      <c r="H140" s="173">
        <v>2</v>
      </c>
      <c r="I140" s="174"/>
      <c r="J140" s="173">
        <f>ROUND(I140*H140,3)</f>
        <v>0</v>
      </c>
      <c r="K140" s="171" t="s">
        <v>113</v>
      </c>
      <c r="L140" s="33"/>
      <c r="M140" s="175" t="s">
        <v>1</v>
      </c>
      <c r="N140" s="176" t="s">
        <v>39</v>
      </c>
      <c r="O140" s="69"/>
      <c r="P140" s="177">
        <f>O140*H140</f>
        <v>0</v>
      </c>
      <c r="Q140" s="177">
        <v>0.34099000000000002</v>
      </c>
      <c r="R140" s="177">
        <f>Q140*H140</f>
        <v>0.68198000000000003</v>
      </c>
      <c r="S140" s="177">
        <v>0</v>
      </c>
      <c r="T140" s="178">
        <f>S140*H140</f>
        <v>0</v>
      </c>
      <c r="AR140" s="179" t="s">
        <v>114</v>
      </c>
      <c r="AT140" s="179" t="s">
        <v>109</v>
      </c>
      <c r="AU140" s="179" t="s">
        <v>115</v>
      </c>
      <c r="AY140" s="14" t="s">
        <v>107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115</v>
      </c>
      <c r="BK140" s="181">
        <f>ROUND(I140*H140,3)</f>
        <v>0</v>
      </c>
      <c r="BL140" s="14" t="s">
        <v>114</v>
      </c>
      <c r="BM140" s="179" t="s">
        <v>184</v>
      </c>
    </row>
    <row r="141" s="1" customFormat="1" ht="24" customHeight="1">
      <c r="B141" s="168"/>
      <c r="C141" s="182" t="s">
        <v>185</v>
      </c>
      <c r="D141" s="182" t="s">
        <v>150</v>
      </c>
      <c r="E141" s="183" t="s">
        <v>186</v>
      </c>
      <c r="F141" s="184" t="s">
        <v>187</v>
      </c>
      <c r="G141" s="185" t="s">
        <v>183</v>
      </c>
      <c r="H141" s="186">
        <v>2</v>
      </c>
      <c r="I141" s="187"/>
      <c r="J141" s="186">
        <f>ROUND(I141*H141,3)</f>
        <v>0</v>
      </c>
      <c r="K141" s="184" t="s">
        <v>113</v>
      </c>
      <c r="L141" s="188"/>
      <c r="M141" s="189" t="s">
        <v>1</v>
      </c>
      <c r="N141" s="190" t="s">
        <v>39</v>
      </c>
      <c r="O141" s="69"/>
      <c r="P141" s="177">
        <f>O141*H141</f>
        <v>0</v>
      </c>
      <c r="Q141" s="177">
        <v>0.22600000000000001</v>
      </c>
      <c r="R141" s="177">
        <f>Q141*H141</f>
        <v>0.45200000000000001</v>
      </c>
      <c r="S141" s="177">
        <v>0</v>
      </c>
      <c r="T141" s="178">
        <f>S141*H141</f>
        <v>0</v>
      </c>
      <c r="AR141" s="179" t="s">
        <v>141</v>
      </c>
      <c r="AT141" s="179" t="s">
        <v>150</v>
      </c>
      <c r="AU141" s="179" t="s">
        <v>115</v>
      </c>
      <c r="AY141" s="14" t="s">
        <v>107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115</v>
      </c>
      <c r="BK141" s="181">
        <f>ROUND(I141*H141,3)</f>
        <v>0</v>
      </c>
      <c r="BL141" s="14" t="s">
        <v>114</v>
      </c>
      <c r="BM141" s="179" t="s">
        <v>188</v>
      </c>
    </row>
    <row r="142" s="1" customFormat="1" ht="24" customHeight="1">
      <c r="B142" s="168"/>
      <c r="C142" s="182" t="s">
        <v>189</v>
      </c>
      <c r="D142" s="182" t="s">
        <v>150</v>
      </c>
      <c r="E142" s="183" t="s">
        <v>190</v>
      </c>
      <c r="F142" s="184" t="s">
        <v>191</v>
      </c>
      <c r="G142" s="185" t="s">
        <v>183</v>
      </c>
      <c r="H142" s="186">
        <v>2</v>
      </c>
      <c r="I142" s="187"/>
      <c r="J142" s="186">
        <f>ROUND(I142*H142,3)</f>
        <v>0</v>
      </c>
      <c r="K142" s="184" t="s">
        <v>113</v>
      </c>
      <c r="L142" s="188"/>
      <c r="M142" s="189" t="s">
        <v>1</v>
      </c>
      <c r="N142" s="190" t="s">
        <v>39</v>
      </c>
      <c r="O142" s="69"/>
      <c r="P142" s="177">
        <f>O142*H142</f>
        <v>0</v>
      </c>
      <c r="Q142" s="177">
        <v>0.125</v>
      </c>
      <c r="R142" s="177">
        <f>Q142*H142</f>
        <v>0.25</v>
      </c>
      <c r="S142" s="177">
        <v>0</v>
      </c>
      <c r="T142" s="178">
        <f>S142*H142</f>
        <v>0</v>
      </c>
      <c r="AR142" s="179" t="s">
        <v>141</v>
      </c>
      <c r="AT142" s="179" t="s">
        <v>150</v>
      </c>
      <c r="AU142" s="179" t="s">
        <v>115</v>
      </c>
      <c r="AY142" s="14" t="s">
        <v>107</v>
      </c>
      <c r="BE142" s="180">
        <f>IF(N142="základná",J142,0)</f>
        <v>0</v>
      </c>
      <c r="BF142" s="180">
        <f>IF(N142="znížená",J142,0)</f>
        <v>0</v>
      </c>
      <c r="BG142" s="180">
        <f>IF(N142="zákl. prenesená",J142,0)</f>
        <v>0</v>
      </c>
      <c r="BH142" s="180">
        <f>IF(N142="zníž. prenesená",J142,0)</f>
        <v>0</v>
      </c>
      <c r="BI142" s="180">
        <f>IF(N142="nulová",J142,0)</f>
        <v>0</v>
      </c>
      <c r="BJ142" s="14" t="s">
        <v>115</v>
      </c>
      <c r="BK142" s="181">
        <f>ROUND(I142*H142,3)</f>
        <v>0</v>
      </c>
      <c r="BL142" s="14" t="s">
        <v>114</v>
      </c>
      <c r="BM142" s="179" t="s">
        <v>192</v>
      </c>
    </row>
    <row r="143" s="1" customFormat="1" ht="24" customHeight="1">
      <c r="B143" s="168"/>
      <c r="C143" s="169" t="s">
        <v>7</v>
      </c>
      <c r="D143" s="169" t="s">
        <v>109</v>
      </c>
      <c r="E143" s="170" t="s">
        <v>193</v>
      </c>
      <c r="F143" s="171" t="s">
        <v>194</v>
      </c>
      <c r="G143" s="172" t="s">
        <v>183</v>
      </c>
      <c r="H143" s="173">
        <v>2</v>
      </c>
      <c r="I143" s="174"/>
      <c r="J143" s="173">
        <f>ROUND(I143*H143,3)</f>
        <v>0</v>
      </c>
      <c r="K143" s="171" t="s">
        <v>113</v>
      </c>
      <c r="L143" s="33"/>
      <c r="M143" s="175" t="s">
        <v>1</v>
      </c>
      <c r="N143" s="176" t="s">
        <v>39</v>
      </c>
      <c r="O143" s="69"/>
      <c r="P143" s="177">
        <f>O143*H143</f>
        <v>0</v>
      </c>
      <c r="Q143" s="177">
        <v>0.0083999999999999995</v>
      </c>
      <c r="R143" s="177">
        <f>Q143*H143</f>
        <v>0.016799999999999999</v>
      </c>
      <c r="S143" s="177">
        <v>0</v>
      </c>
      <c r="T143" s="178">
        <f>S143*H143</f>
        <v>0</v>
      </c>
      <c r="AR143" s="179" t="s">
        <v>114</v>
      </c>
      <c r="AT143" s="179" t="s">
        <v>109</v>
      </c>
      <c r="AU143" s="179" t="s">
        <v>115</v>
      </c>
      <c r="AY143" s="14" t="s">
        <v>107</v>
      </c>
      <c r="BE143" s="180">
        <f>IF(N143="základná",J143,0)</f>
        <v>0</v>
      </c>
      <c r="BF143" s="180">
        <f>IF(N143="znížená",J143,0)</f>
        <v>0</v>
      </c>
      <c r="BG143" s="180">
        <f>IF(N143="zákl. prenesená",J143,0)</f>
        <v>0</v>
      </c>
      <c r="BH143" s="180">
        <f>IF(N143="zníž. prenesená",J143,0)</f>
        <v>0</v>
      </c>
      <c r="BI143" s="180">
        <f>IF(N143="nulová",J143,0)</f>
        <v>0</v>
      </c>
      <c r="BJ143" s="14" t="s">
        <v>115</v>
      </c>
      <c r="BK143" s="181">
        <f>ROUND(I143*H143,3)</f>
        <v>0</v>
      </c>
      <c r="BL143" s="14" t="s">
        <v>114</v>
      </c>
      <c r="BM143" s="179" t="s">
        <v>195</v>
      </c>
    </row>
    <row r="144" s="1" customFormat="1" ht="16.5" customHeight="1">
      <c r="B144" s="168"/>
      <c r="C144" s="182" t="s">
        <v>196</v>
      </c>
      <c r="D144" s="182" t="s">
        <v>150</v>
      </c>
      <c r="E144" s="183" t="s">
        <v>197</v>
      </c>
      <c r="F144" s="184" t="s">
        <v>198</v>
      </c>
      <c r="G144" s="185" t="s">
        <v>183</v>
      </c>
      <c r="H144" s="186">
        <v>2</v>
      </c>
      <c r="I144" s="187"/>
      <c r="J144" s="186">
        <f>ROUND(I144*H144,3)</f>
        <v>0</v>
      </c>
      <c r="K144" s="184" t="s">
        <v>113</v>
      </c>
      <c r="L144" s="188"/>
      <c r="M144" s="189" t="s">
        <v>1</v>
      </c>
      <c r="N144" s="190" t="s">
        <v>39</v>
      </c>
      <c r="O144" s="69"/>
      <c r="P144" s="177">
        <f>O144*H144</f>
        <v>0</v>
      </c>
      <c r="Q144" s="177">
        <v>0.0025000000000000001</v>
      </c>
      <c r="R144" s="177">
        <f>Q144*H144</f>
        <v>0.0050000000000000001</v>
      </c>
      <c r="S144" s="177">
        <v>0</v>
      </c>
      <c r="T144" s="178">
        <f>S144*H144</f>
        <v>0</v>
      </c>
      <c r="AR144" s="179" t="s">
        <v>141</v>
      </c>
      <c r="AT144" s="179" t="s">
        <v>150</v>
      </c>
      <c r="AU144" s="179" t="s">
        <v>115</v>
      </c>
      <c r="AY144" s="14" t="s">
        <v>107</v>
      </c>
      <c r="BE144" s="180">
        <f>IF(N144="základná",J144,0)</f>
        <v>0</v>
      </c>
      <c r="BF144" s="180">
        <f>IF(N144="znížená",J144,0)</f>
        <v>0</v>
      </c>
      <c r="BG144" s="180">
        <f>IF(N144="zákl. prenesená",J144,0)</f>
        <v>0</v>
      </c>
      <c r="BH144" s="180">
        <f>IF(N144="zníž. prenesená",J144,0)</f>
        <v>0</v>
      </c>
      <c r="BI144" s="180">
        <f>IF(N144="nulová",J144,0)</f>
        <v>0</v>
      </c>
      <c r="BJ144" s="14" t="s">
        <v>115</v>
      </c>
      <c r="BK144" s="181">
        <f>ROUND(I144*H144,3)</f>
        <v>0</v>
      </c>
      <c r="BL144" s="14" t="s">
        <v>114</v>
      </c>
      <c r="BM144" s="179" t="s">
        <v>199</v>
      </c>
    </row>
    <row r="145" s="1" customFormat="1" ht="16.5" customHeight="1">
      <c r="B145" s="168"/>
      <c r="C145" s="182" t="s">
        <v>200</v>
      </c>
      <c r="D145" s="182" t="s">
        <v>150</v>
      </c>
      <c r="E145" s="183" t="s">
        <v>201</v>
      </c>
      <c r="F145" s="184" t="s">
        <v>202</v>
      </c>
      <c r="G145" s="185" t="s">
        <v>183</v>
      </c>
      <c r="H145" s="186">
        <v>2</v>
      </c>
      <c r="I145" s="187"/>
      <c r="J145" s="186">
        <f>ROUND(I145*H145,3)</f>
        <v>0</v>
      </c>
      <c r="K145" s="184" t="s">
        <v>113</v>
      </c>
      <c r="L145" s="188"/>
      <c r="M145" s="189" t="s">
        <v>1</v>
      </c>
      <c r="N145" s="190" t="s">
        <v>39</v>
      </c>
      <c r="O145" s="69"/>
      <c r="P145" s="177">
        <f>O145*H145</f>
        <v>0</v>
      </c>
      <c r="Q145" s="177">
        <v>0.0235</v>
      </c>
      <c r="R145" s="177">
        <f>Q145*H145</f>
        <v>0.047</v>
      </c>
      <c r="S145" s="177">
        <v>0</v>
      </c>
      <c r="T145" s="178">
        <f>S145*H145</f>
        <v>0</v>
      </c>
      <c r="AR145" s="179" t="s">
        <v>141</v>
      </c>
      <c r="AT145" s="179" t="s">
        <v>150</v>
      </c>
      <c r="AU145" s="179" t="s">
        <v>115</v>
      </c>
      <c r="AY145" s="14" t="s">
        <v>107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115</v>
      </c>
      <c r="BK145" s="181">
        <f>ROUND(I145*H145,3)</f>
        <v>0</v>
      </c>
      <c r="BL145" s="14" t="s">
        <v>114</v>
      </c>
      <c r="BM145" s="179" t="s">
        <v>203</v>
      </c>
    </row>
    <row r="146" s="1" customFormat="1" ht="36" customHeight="1">
      <c r="B146" s="168"/>
      <c r="C146" s="169" t="s">
        <v>204</v>
      </c>
      <c r="D146" s="169" t="s">
        <v>109</v>
      </c>
      <c r="E146" s="170" t="s">
        <v>205</v>
      </c>
      <c r="F146" s="171" t="s">
        <v>206</v>
      </c>
      <c r="G146" s="172" t="s">
        <v>112</v>
      </c>
      <c r="H146" s="173">
        <v>2</v>
      </c>
      <c r="I146" s="174"/>
      <c r="J146" s="173">
        <f>ROUND(I146*H146,3)</f>
        <v>0</v>
      </c>
      <c r="K146" s="171" t="s">
        <v>113</v>
      </c>
      <c r="L146" s="33"/>
      <c r="M146" s="175" t="s">
        <v>1</v>
      </c>
      <c r="N146" s="176" t="s">
        <v>39</v>
      </c>
      <c r="O146" s="69"/>
      <c r="P146" s="177">
        <f>O146*H146</f>
        <v>0</v>
      </c>
      <c r="Q146" s="177">
        <v>0.34131</v>
      </c>
      <c r="R146" s="177">
        <f>Q146*H146</f>
        <v>0.68262</v>
      </c>
      <c r="S146" s="177">
        <v>0</v>
      </c>
      <c r="T146" s="178">
        <f>S146*H146</f>
        <v>0</v>
      </c>
      <c r="AR146" s="179" t="s">
        <v>114</v>
      </c>
      <c r="AT146" s="179" t="s">
        <v>109</v>
      </c>
      <c r="AU146" s="179" t="s">
        <v>115</v>
      </c>
      <c r="AY146" s="14" t="s">
        <v>107</v>
      </c>
      <c r="BE146" s="180">
        <f>IF(N146="základná",J146,0)</f>
        <v>0</v>
      </c>
      <c r="BF146" s="180">
        <f>IF(N146="znížená",J146,0)</f>
        <v>0</v>
      </c>
      <c r="BG146" s="180">
        <f>IF(N146="zákl. prenesená",J146,0)</f>
        <v>0</v>
      </c>
      <c r="BH146" s="180">
        <f>IF(N146="zníž. prenesená",J146,0)</f>
        <v>0</v>
      </c>
      <c r="BI146" s="180">
        <f>IF(N146="nulová",J146,0)</f>
        <v>0</v>
      </c>
      <c r="BJ146" s="14" t="s">
        <v>115</v>
      </c>
      <c r="BK146" s="181">
        <f>ROUND(I146*H146,3)</f>
        <v>0</v>
      </c>
      <c r="BL146" s="14" t="s">
        <v>114</v>
      </c>
      <c r="BM146" s="179" t="s">
        <v>207</v>
      </c>
    </row>
    <row r="147" s="1" customFormat="1" ht="36" customHeight="1">
      <c r="B147" s="168"/>
      <c r="C147" s="169" t="s">
        <v>208</v>
      </c>
      <c r="D147" s="169" t="s">
        <v>109</v>
      </c>
      <c r="E147" s="170" t="s">
        <v>209</v>
      </c>
      <c r="F147" s="171" t="s">
        <v>210</v>
      </c>
      <c r="G147" s="172" t="s">
        <v>112</v>
      </c>
      <c r="H147" s="173">
        <v>2</v>
      </c>
      <c r="I147" s="174"/>
      <c r="J147" s="173">
        <f>ROUND(I147*H147,3)</f>
        <v>0</v>
      </c>
      <c r="K147" s="171" t="s">
        <v>113</v>
      </c>
      <c r="L147" s="33"/>
      <c r="M147" s="175" t="s">
        <v>1</v>
      </c>
      <c r="N147" s="176" t="s">
        <v>39</v>
      </c>
      <c r="O147" s="69"/>
      <c r="P147" s="177">
        <f>O147*H147</f>
        <v>0</v>
      </c>
      <c r="Q147" s="177">
        <v>0.183</v>
      </c>
      <c r="R147" s="177">
        <f>Q147*H147</f>
        <v>0.36599999999999999</v>
      </c>
      <c r="S147" s="177">
        <v>0</v>
      </c>
      <c r="T147" s="178">
        <f>S147*H147</f>
        <v>0</v>
      </c>
      <c r="AR147" s="179" t="s">
        <v>114</v>
      </c>
      <c r="AT147" s="179" t="s">
        <v>109</v>
      </c>
      <c r="AU147" s="179" t="s">
        <v>115</v>
      </c>
      <c r="AY147" s="14" t="s">
        <v>107</v>
      </c>
      <c r="BE147" s="180">
        <f>IF(N147="základná",J147,0)</f>
        <v>0</v>
      </c>
      <c r="BF147" s="180">
        <f>IF(N147="znížená",J147,0)</f>
        <v>0</v>
      </c>
      <c r="BG147" s="180">
        <f>IF(N147="zákl. prenesená",J147,0)</f>
        <v>0</v>
      </c>
      <c r="BH147" s="180">
        <f>IF(N147="zníž. prenesená",J147,0)</f>
        <v>0</v>
      </c>
      <c r="BI147" s="180">
        <f>IF(N147="nulová",J147,0)</f>
        <v>0</v>
      </c>
      <c r="BJ147" s="14" t="s">
        <v>115</v>
      </c>
      <c r="BK147" s="181">
        <f>ROUND(I147*H147,3)</f>
        <v>0</v>
      </c>
      <c r="BL147" s="14" t="s">
        <v>114</v>
      </c>
      <c r="BM147" s="179" t="s">
        <v>211</v>
      </c>
    </row>
    <row r="148" s="1" customFormat="1" ht="24" customHeight="1">
      <c r="B148" s="168"/>
      <c r="C148" s="169" t="s">
        <v>212</v>
      </c>
      <c r="D148" s="169" t="s">
        <v>109</v>
      </c>
      <c r="E148" s="170" t="s">
        <v>213</v>
      </c>
      <c r="F148" s="171" t="s">
        <v>214</v>
      </c>
      <c r="G148" s="172" t="s">
        <v>112</v>
      </c>
      <c r="H148" s="173">
        <v>2</v>
      </c>
      <c r="I148" s="174"/>
      <c r="J148" s="173">
        <f>ROUND(I148*H148,3)</f>
        <v>0</v>
      </c>
      <c r="K148" s="171" t="s">
        <v>113</v>
      </c>
      <c r="L148" s="33"/>
      <c r="M148" s="175" t="s">
        <v>1</v>
      </c>
      <c r="N148" s="176" t="s">
        <v>39</v>
      </c>
      <c r="O148" s="69"/>
      <c r="P148" s="177">
        <f>O148*H148</f>
        <v>0</v>
      </c>
      <c r="Q148" s="177">
        <v>0.00051000000000000004</v>
      </c>
      <c r="R148" s="177">
        <f>Q148*H148</f>
        <v>0.0010200000000000001</v>
      </c>
      <c r="S148" s="177">
        <v>0</v>
      </c>
      <c r="T148" s="178">
        <f>S148*H148</f>
        <v>0</v>
      </c>
      <c r="AR148" s="179" t="s">
        <v>114</v>
      </c>
      <c r="AT148" s="179" t="s">
        <v>109</v>
      </c>
      <c r="AU148" s="179" t="s">
        <v>115</v>
      </c>
      <c r="AY148" s="14" t="s">
        <v>107</v>
      </c>
      <c r="BE148" s="180">
        <f>IF(N148="základná",J148,0)</f>
        <v>0</v>
      </c>
      <c r="BF148" s="180">
        <f>IF(N148="znížená",J148,0)</f>
        <v>0</v>
      </c>
      <c r="BG148" s="180">
        <f>IF(N148="zákl. prenesená",J148,0)</f>
        <v>0</v>
      </c>
      <c r="BH148" s="180">
        <f>IF(N148="zníž. prenesená",J148,0)</f>
        <v>0</v>
      </c>
      <c r="BI148" s="180">
        <f>IF(N148="nulová",J148,0)</f>
        <v>0</v>
      </c>
      <c r="BJ148" s="14" t="s">
        <v>115</v>
      </c>
      <c r="BK148" s="181">
        <f>ROUND(I148*H148,3)</f>
        <v>0</v>
      </c>
      <c r="BL148" s="14" t="s">
        <v>114</v>
      </c>
      <c r="BM148" s="179" t="s">
        <v>215</v>
      </c>
    </row>
    <row r="149" s="1" customFormat="1" ht="24" customHeight="1">
      <c r="B149" s="168"/>
      <c r="C149" s="169" t="s">
        <v>216</v>
      </c>
      <c r="D149" s="169" t="s">
        <v>109</v>
      </c>
      <c r="E149" s="170" t="s">
        <v>217</v>
      </c>
      <c r="F149" s="171" t="s">
        <v>218</v>
      </c>
      <c r="G149" s="172" t="s">
        <v>183</v>
      </c>
      <c r="H149" s="173">
        <v>2</v>
      </c>
      <c r="I149" s="174"/>
      <c r="J149" s="173">
        <f>ROUND(I149*H149,3)</f>
        <v>0</v>
      </c>
      <c r="K149" s="171" t="s">
        <v>113</v>
      </c>
      <c r="L149" s="33"/>
      <c r="M149" s="175" t="s">
        <v>1</v>
      </c>
      <c r="N149" s="176" t="s">
        <v>39</v>
      </c>
      <c r="O149" s="69"/>
      <c r="P149" s="177">
        <f>O149*H149</f>
        <v>0</v>
      </c>
      <c r="Q149" s="177">
        <v>0.30587999999999999</v>
      </c>
      <c r="R149" s="177">
        <f>Q149*H149</f>
        <v>0.61175999999999997</v>
      </c>
      <c r="S149" s="177">
        <v>0</v>
      </c>
      <c r="T149" s="178">
        <f>S149*H149</f>
        <v>0</v>
      </c>
      <c r="AR149" s="179" t="s">
        <v>114</v>
      </c>
      <c r="AT149" s="179" t="s">
        <v>109</v>
      </c>
      <c r="AU149" s="179" t="s">
        <v>115</v>
      </c>
      <c r="AY149" s="14" t="s">
        <v>107</v>
      </c>
      <c r="BE149" s="180">
        <f>IF(N149="základná",J149,0)</f>
        <v>0</v>
      </c>
      <c r="BF149" s="180">
        <f>IF(N149="znížená",J149,0)</f>
        <v>0</v>
      </c>
      <c r="BG149" s="180">
        <f>IF(N149="zákl. prenesená",J149,0)</f>
        <v>0</v>
      </c>
      <c r="BH149" s="180">
        <f>IF(N149="zníž. prenesená",J149,0)</f>
        <v>0</v>
      </c>
      <c r="BI149" s="180">
        <f>IF(N149="nulová",J149,0)</f>
        <v>0</v>
      </c>
      <c r="BJ149" s="14" t="s">
        <v>115</v>
      </c>
      <c r="BK149" s="181">
        <f>ROUND(I149*H149,3)</f>
        <v>0</v>
      </c>
      <c r="BL149" s="14" t="s">
        <v>114</v>
      </c>
      <c r="BM149" s="179" t="s">
        <v>219</v>
      </c>
    </row>
    <row r="150" s="11" customFormat="1" ht="22.8" customHeight="1">
      <c r="B150" s="155"/>
      <c r="D150" s="156" t="s">
        <v>72</v>
      </c>
      <c r="E150" s="166" t="s">
        <v>145</v>
      </c>
      <c r="F150" s="166" t="s">
        <v>220</v>
      </c>
      <c r="I150" s="158"/>
      <c r="J150" s="167">
        <f>BK150</f>
        <v>0</v>
      </c>
      <c r="L150" s="155"/>
      <c r="M150" s="160"/>
      <c r="N150" s="161"/>
      <c r="O150" s="161"/>
      <c r="P150" s="162">
        <f>SUM(P151:P160)</f>
        <v>0</v>
      </c>
      <c r="Q150" s="161"/>
      <c r="R150" s="162">
        <f>SUM(R151:R160)</f>
        <v>33.677435000000003</v>
      </c>
      <c r="S150" s="161"/>
      <c r="T150" s="163">
        <f>SUM(T151:T160)</f>
        <v>0</v>
      </c>
      <c r="AR150" s="156" t="s">
        <v>78</v>
      </c>
      <c r="AT150" s="164" t="s">
        <v>72</v>
      </c>
      <c r="AU150" s="164" t="s">
        <v>78</v>
      </c>
      <c r="AY150" s="156" t="s">
        <v>107</v>
      </c>
      <c r="BK150" s="165">
        <f>SUM(BK151:BK160)</f>
        <v>0</v>
      </c>
    </row>
    <row r="151" s="1" customFormat="1" ht="36" customHeight="1">
      <c r="B151" s="168"/>
      <c r="C151" s="169" t="s">
        <v>221</v>
      </c>
      <c r="D151" s="169" t="s">
        <v>109</v>
      </c>
      <c r="E151" s="170" t="s">
        <v>222</v>
      </c>
      <c r="F151" s="171" t="s">
        <v>223</v>
      </c>
      <c r="G151" s="172" t="s">
        <v>119</v>
      </c>
      <c r="H151" s="173">
        <v>114.5</v>
      </c>
      <c r="I151" s="174"/>
      <c r="J151" s="173">
        <f>ROUND(I151*H151,3)</f>
        <v>0</v>
      </c>
      <c r="K151" s="171" t="s">
        <v>113</v>
      </c>
      <c r="L151" s="33"/>
      <c r="M151" s="175" t="s">
        <v>1</v>
      </c>
      <c r="N151" s="176" t="s">
        <v>39</v>
      </c>
      <c r="O151" s="69"/>
      <c r="P151" s="177">
        <f>O151*H151</f>
        <v>0</v>
      </c>
      <c r="Q151" s="177">
        <v>0.099250000000000005</v>
      </c>
      <c r="R151" s="177">
        <f>Q151*H151</f>
        <v>11.364125000000001</v>
      </c>
      <c r="S151" s="177">
        <v>0</v>
      </c>
      <c r="T151" s="178">
        <f>S151*H151</f>
        <v>0</v>
      </c>
      <c r="AR151" s="179" t="s">
        <v>114</v>
      </c>
      <c r="AT151" s="179" t="s">
        <v>109</v>
      </c>
      <c r="AU151" s="179" t="s">
        <v>115</v>
      </c>
      <c r="AY151" s="14" t="s">
        <v>107</v>
      </c>
      <c r="BE151" s="180">
        <f>IF(N151="základná",J151,0)</f>
        <v>0</v>
      </c>
      <c r="BF151" s="180">
        <f>IF(N151="znížená",J151,0)</f>
        <v>0</v>
      </c>
      <c r="BG151" s="180">
        <f>IF(N151="zákl. prenesená",J151,0)</f>
        <v>0</v>
      </c>
      <c r="BH151" s="180">
        <f>IF(N151="zníž. prenesená",J151,0)</f>
        <v>0</v>
      </c>
      <c r="BI151" s="180">
        <f>IF(N151="nulová",J151,0)</f>
        <v>0</v>
      </c>
      <c r="BJ151" s="14" t="s">
        <v>115</v>
      </c>
      <c r="BK151" s="181">
        <f>ROUND(I151*H151,3)</f>
        <v>0</v>
      </c>
      <c r="BL151" s="14" t="s">
        <v>114</v>
      </c>
      <c r="BM151" s="179" t="s">
        <v>224</v>
      </c>
    </row>
    <row r="152" s="1" customFormat="1" ht="24" customHeight="1">
      <c r="B152" s="168"/>
      <c r="C152" s="182" t="s">
        <v>225</v>
      </c>
      <c r="D152" s="182" t="s">
        <v>150</v>
      </c>
      <c r="E152" s="183" t="s">
        <v>226</v>
      </c>
      <c r="F152" s="184" t="s">
        <v>227</v>
      </c>
      <c r="G152" s="185" t="s">
        <v>183</v>
      </c>
      <c r="H152" s="186">
        <v>115.645</v>
      </c>
      <c r="I152" s="187"/>
      <c r="J152" s="186">
        <f>ROUND(I152*H152,3)</f>
        <v>0</v>
      </c>
      <c r="K152" s="184" t="s">
        <v>113</v>
      </c>
      <c r="L152" s="188"/>
      <c r="M152" s="189" t="s">
        <v>1</v>
      </c>
      <c r="N152" s="190" t="s">
        <v>39</v>
      </c>
      <c r="O152" s="69"/>
      <c r="P152" s="177">
        <f>O152*H152</f>
        <v>0</v>
      </c>
      <c r="Q152" s="177">
        <v>0.023</v>
      </c>
      <c r="R152" s="177">
        <f>Q152*H152</f>
        <v>2.6598349999999997</v>
      </c>
      <c r="S152" s="177">
        <v>0</v>
      </c>
      <c r="T152" s="178">
        <f>S152*H152</f>
        <v>0</v>
      </c>
      <c r="AR152" s="179" t="s">
        <v>141</v>
      </c>
      <c r="AT152" s="179" t="s">
        <v>150</v>
      </c>
      <c r="AU152" s="179" t="s">
        <v>115</v>
      </c>
      <c r="AY152" s="14" t="s">
        <v>107</v>
      </c>
      <c r="BE152" s="180">
        <f>IF(N152="základná",J152,0)</f>
        <v>0</v>
      </c>
      <c r="BF152" s="180">
        <f>IF(N152="znížená",J152,0)</f>
        <v>0</v>
      </c>
      <c r="BG152" s="180">
        <f>IF(N152="zákl. prenesená",J152,0)</f>
        <v>0</v>
      </c>
      <c r="BH152" s="180">
        <f>IF(N152="zníž. prenesená",J152,0)</f>
        <v>0</v>
      </c>
      <c r="BI152" s="180">
        <f>IF(N152="nulová",J152,0)</f>
        <v>0</v>
      </c>
      <c r="BJ152" s="14" t="s">
        <v>115</v>
      </c>
      <c r="BK152" s="181">
        <f>ROUND(I152*H152,3)</f>
        <v>0</v>
      </c>
      <c r="BL152" s="14" t="s">
        <v>114</v>
      </c>
      <c r="BM152" s="179" t="s">
        <v>228</v>
      </c>
    </row>
    <row r="153" s="1" customFormat="1" ht="24" customHeight="1">
      <c r="B153" s="168"/>
      <c r="C153" s="169" t="s">
        <v>229</v>
      </c>
      <c r="D153" s="169" t="s">
        <v>109</v>
      </c>
      <c r="E153" s="170" t="s">
        <v>230</v>
      </c>
      <c r="F153" s="171" t="s">
        <v>231</v>
      </c>
      <c r="G153" s="172" t="s">
        <v>119</v>
      </c>
      <c r="H153" s="173">
        <v>92.5</v>
      </c>
      <c r="I153" s="174"/>
      <c r="J153" s="173">
        <f>ROUND(I153*H153,3)</f>
        <v>0</v>
      </c>
      <c r="K153" s="171" t="s">
        <v>113</v>
      </c>
      <c r="L153" s="33"/>
      <c r="M153" s="175" t="s">
        <v>1</v>
      </c>
      <c r="N153" s="176" t="s">
        <v>39</v>
      </c>
      <c r="O153" s="69"/>
      <c r="P153" s="177">
        <f>O153*H153</f>
        <v>0</v>
      </c>
      <c r="Q153" s="177">
        <v>0.12662000000000001</v>
      </c>
      <c r="R153" s="177">
        <f>Q153*H153</f>
        <v>11.712350000000001</v>
      </c>
      <c r="S153" s="177">
        <v>0</v>
      </c>
      <c r="T153" s="178">
        <f>S153*H153</f>
        <v>0</v>
      </c>
      <c r="AR153" s="179" t="s">
        <v>114</v>
      </c>
      <c r="AT153" s="179" t="s">
        <v>109</v>
      </c>
      <c r="AU153" s="179" t="s">
        <v>115</v>
      </c>
      <c r="AY153" s="14" t="s">
        <v>107</v>
      </c>
      <c r="BE153" s="180">
        <f>IF(N153="základná",J153,0)</f>
        <v>0</v>
      </c>
      <c r="BF153" s="180">
        <f>IF(N153="znížená",J153,0)</f>
        <v>0</v>
      </c>
      <c r="BG153" s="180">
        <f>IF(N153="zákl. prenesená",J153,0)</f>
        <v>0</v>
      </c>
      <c r="BH153" s="180">
        <f>IF(N153="zníž. prenesená",J153,0)</f>
        <v>0</v>
      </c>
      <c r="BI153" s="180">
        <f>IF(N153="nulová",J153,0)</f>
        <v>0</v>
      </c>
      <c r="BJ153" s="14" t="s">
        <v>115</v>
      </c>
      <c r="BK153" s="181">
        <f>ROUND(I153*H153,3)</f>
        <v>0</v>
      </c>
      <c r="BL153" s="14" t="s">
        <v>114</v>
      </c>
      <c r="BM153" s="179" t="s">
        <v>232</v>
      </c>
    </row>
    <row r="154" s="1" customFormat="1" ht="16.5" customHeight="1">
      <c r="B154" s="168"/>
      <c r="C154" s="182" t="s">
        <v>233</v>
      </c>
      <c r="D154" s="182" t="s">
        <v>150</v>
      </c>
      <c r="E154" s="183" t="s">
        <v>234</v>
      </c>
      <c r="F154" s="184" t="s">
        <v>235</v>
      </c>
      <c r="G154" s="185" t="s">
        <v>183</v>
      </c>
      <c r="H154" s="186">
        <v>93.424999999999997</v>
      </c>
      <c r="I154" s="187"/>
      <c r="J154" s="186">
        <f>ROUND(I154*H154,3)</f>
        <v>0</v>
      </c>
      <c r="K154" s="184" t="s">
        <v>113</v>
      </c>
      <c r="L154" s="188"/>
      <c r="M154" s="189" t="s">
        <v>1</v>
      </c>
      <c r="N154" s="190" t="s">
        <v>39</v>
      </c>
      <c r="O154" s="69"/>
      <c r="P154" s="177">
        <f>O154*H154</f>
        <v>0</v>
      </c>
      <c r="Q154" s="177">
        <v>0.085000000000000006</v>
      </c>
      <c r="R154" s="177">
        <f>Q154*H154</f>
        <v>7.9411250000000004</v>
      </c>
      <c r="S154" s="177">
        <v>0</v>
      </c>
      <c r="T154" s="178">
        <f>S154*H154</f>
        <v>0</v>
      </c>
      <c r="AR154" s="179" t="s">
        <v>141</v>
      </c>
      <c r="AT154" s="179" t="s">
        <v>150</v>
      </c>
      <c r="AU154" s="179" t="s">
        <v>115</v>
      </c>
      <c r="AY154" s="14" t="s">
        <v>107</v>
      </c>
      <c r="BE154" s="180">
        <f>IF(N154="základná",J154,0)</f>
        <v>0</v>
      </c>
      <c r="BF154" s="180">
        <f>IF(N154="znížená",J154,0)</f>
        <v>0</v>
      </c>
      <c r="BG154" s="180">
        <f>IF(N154="zákl. prenesená",J154,0)</f>
        <v>0</v>
      </c>
      <c r="BH154" s="180">
        <f>IF(N154="zníž. prenesená",J154,0)</f>
        <v>0</v>
      </c>
      <c r="BI154" s="180">
        <f>IF(N154="nulová",J154,0)</f>
        <v>0</v>
      </c>
      <c r="BJ154" s="14" t="s">
        <v>115</v>
      </c>
      <c r="BK154" s="181">
        <f>ROUND(I154*H154,3)</f>
        <v>0</v>
      </c>
      <c r="BL154" s="14" t="s">
        <v>114</v>
      </c>
      <c r="BM154" s="179" t="s">
        <v>236</v>
      </c>
    </row>
    <row r="155" s="1" customFormat="1" ht="24" customHeight="1">
      <c r="B155" s="168"/>
      <c r="C155" s="169" t="s">
        <v>237</v>
      </c>
      <c r="D155" s="169" t="s">
        <v>109</v>
      </c>
      <c r="E155" s="170" t="s">
        <v>238</v>
      </c>
      <c r="F155" s="171" t="s">
        <v>239</v>
      </c>
      <c r="G155" s="172" t="s">
        <v>119</v>
      </c>
      <c r="H155" s="173">
        <v>92.5</v>
      </c>
      <c r="I155" s="174"/>
      <c r="J155" s="173">
        <f>ROUND(I155*H155,3)</f>
        <v>0</v>
      </c>
      <c r="K155" s="171" t="s">
        <v>113</v>
      </c>
      <c r="L155" s="33"/>
      <c r="M155" s="175" t="s">
        <v>1</v>
      </c>
      <c r="N155" s="176" t="s">
        <v>39</v>
      </c>
      <c r="O155" s="69"/>
      <c r="P155" s="177">
        <f>O155*H155</f>
        <v>0</v>
      </c>
      <c r="Q155" s="177">
        <v>0</v>
      </c>
      <c r="R155" s="177">
        <f>Q155*H155</f>
        <v>0</v>
      </c>
      <c r="S155" s="177">
        <v>0</v>
      </c>
      <c r="T155" s="178">
        <f>S155*H155</f>
        <v>0</v>
      </c>
      <c r="AR155" s="179" t="s">
        <v>114</v>
      </c>
      <c r="AT155" s="179" t="s">
        <v>109</v>
      </c>
      <c r="AU155" s="179" t="s">
        <v>115</v>
      </c>
      <c r="AY155" s="14" t="s">
        <v>107</v>
      </c>
      <c r="BE155" s="180">
        <f>IF(N155="základná",J155,0)</f>
        <v>0</v>
      </c>
      <c r="BF155" s="180">
        <f>IF(N155="znížená",J155,0)</f>
        <v>0</v>
      </c>
      <c r="BG155" s="180">
        <f>IF(N155="zákl. prenesená",J155,0)</f>
        <v>0</v>
      </c>
      <c r="BH155" s="180">
        <f>IF(N155="zníž. prenesená",J155,0)</f>
        <v>0</v>
      </c>
      <c r="BI155" s="180">
        <f>IF(N155="nulová",J155,0)</f>
        <v>0</v>
      </c>
      <c r="BJ155" s="14" t="s">
        <v>115</v>
      </c>
      <c r="BK155" s="181">
        <f>ROUND(I155*H155,3)</f>
        <v>0</v>
      </c>
      <c r="BL155" s="14" t="s">
        <v>114</v>
      </c>
      <c r="BM155" s="179" t="s">
        <v>240</v>
      </c>
    </row>
    <row r="156" s="1" customFormat="1" ht="24" customHeight="1">
      <c r="B156" s="168"/>
      <c r="C156" s="169" t="s">
        <v>241</v>
      </c>
      <c r="D156" s="169" t="s">
        <v>109</v>
      </c>
      <c r="E156" s="170" t="s">
        <v>242</v>
      </c>
      <c r="F156" s="171" t="s">
        <v>243</v>
      </c>
      <c r="G156" s="172" t="s">
        <v>119</v>
      </c>
      <c r="H156" s="173">
        <v>94.5</v>
      </c>
      <c r="I156" s="174"/>
      <c r="J156" s="173">
        <f>ROUND(I156*H156,3)</f>
        <v>0</v>
      </c>
      <c r="K156" s="171" t="s">
        <v>113</v>
      </c>
      <c r="L156" s="33"/>
      <c r="M156" s="175" t="s">
        <v>1</v>
      </c>
      <c r="N156" s="176" t="s">
        <v>39</v>
      </c>
      <c r="O156" s="69"/>
      <c r="P156" s="177">
        <f>O156*H156</f>
        <v>0</v>
      </c>
      <c r="Q156" s="177">
        <v>0</v>
      </c>
      <c r="R156" s="177">
        <f>Q156*H156</f>
        <v>0</v>
      </c>
      <c r="S156" s="177">
        <v>0</v>
      </c>
      <c r="T156" s="178">
        <f>S156*H156</f>
        <v>0</v>
      </c>
      <c r="AR156" s="179" t="s">
        <v>114</v>
      </c>
      <c r="AT156" s="179" t="s">
        <v>109</v>
      </c>
      <c r="AU156" s="179" t="s">
        <v>115</v>
      </c>
      <c r="AY156" s="14" t="s">
        <v>107</v>
      </c>
      <c r="BE156" s="180">
        <f>IF(N156="základná",J156,0)</f>
        <v>0</v>
      </c>
      <c r="BF156" s="180">
        <f>IF(N156="znížená",J156,0)</f>
        <v>0</v>
      </c>
      <c r="BG156" s="180">
        <f>IF(N156="zákl. prenesená",J156,0)</f>
        <v>0</v>
      </c>
      <c r="BH156" s="180">
        <f>IF(N156="zníž. prenesená",J156,0)</f>
        <v>0</v>
      </c>
      <c r="BI156" s="180">
        <f>IF(N156="nulová",J156,0)</f>
        <v>0</v>
      </c>
      <c r="BJ156" s="14" t="s">
        <v>115</v>
      </c>
      <c r="BK156" s="181">
        <f>ROUND(I156*H156,3)</f>
        <v>0</v>
      </c>
      <c r="BL156" s="14" t="s">
        <v>114</v>
      </c>
      <c r="BM156" s="179" t="s">
        <v>244</v>
      </c>
    </row>
    <row r="157" s="1" customFormat="1" ht="24" customHeight="1">
      <c r="B157" s="168"/>
      <c r="C157" s="169" t="s">
        <v>245</v>
      </c>
      <c r="D157" s="169" t="s">
        <v>109</v>
      </c>
      <c r="E157" s="170" t="s">
        <v>246</v>
      </c>
      <c r="F157" s="171" t="s">
        <v>247</v>
      </c>
      <c r="G157" s="172" t="s">
        <v>248</v>
      </c>
      <c r="H157" s="173">
        <v>146.703</v>
      </c>
      <c r="I157" s="174"/>
      <c r="J157" s="173">
        <f>ROUND(I157*H157,3)</f>
        <v>0</v>
      </c>
      <c r="K157" s="171" t="s">
        <v>113</v>
      </c>
      <c r="L157" s="33"/>
      <c r="M157" s="175" t="s">
        <v>1</v>
      </c>
      <c r="N157" s="176" t="s">
        <v>39</v>
      </c>
      <c r="O157" s="69"/>
      <c r="P157" s="177">
        <f>O157*H157</f>
        <v>0</v>
      </c>
      <c r="Q157" s="177">
        <v>0</v>
      </c>
      <c r="R157" s="177">
        <f>Q157*H157</f>
        <v>0</v>
      </c>
      <c r="S157" s="177">
        <v>0</v>
      </c>
      <c r="T157" s="178">
        <f>S157*H157</f>
        <v>0</v>
      </c>
      <c r="AR157" s="179" t="s">
        <v>114</v>
      </c>
      <c r="AT157" s="179" t="s">
        <v>109</v>
      </c>
      <c r="AU157" s="179" t="s">
        <v>115</v>
      </c>
      <c r="AY157" s="14" t="s">
        <v>107</v>
      </c>
      <c r="BE157" s="180">
        <f>IF(N157="základná",J157,0)</f>
        <v>0</v>
      </c>
      <c r="BF157" s="180">
        <f>IF(N157="znížená",J157,0)</f>
        <v>0</v>
      </c>
      <c r="BG157" s="180">
        <f>IF(N157="zákl. prenesená",J157,0)</f>
        <v>0</v>
      </c>
      <c r="BH157" s="180">
        <f>IF(N157="zníž. prenesená",J157,0)</f>
        <v>0</v>
      </c>
      <c r="BI157" s="180">
        <f>IF(N157="nulová",J157,0)</f>
        <v>0</v>
      </c>
      <c r="BJ157" s="14" t="s">
        <v>115</v>
      </c>
      <c r="BK157" s="181">
        <f>ROUND(I157*H157,3)</f>
        <v>0</v>
      </c>
      <c r="BL157" s="14" t="s">
        <v>114</v>
      </c>
      <c r="BM157" s="179" t="s">
        <v>249</v>
      </c>
    </row>
    <row r="158" s="1" customFormat="1" ht="24" customHeight="1">
      <c r="B158" s="168"/>
      <c r="C158" s="169" t="s">
        <v>250</v>
      </c>
      <c r="D158" s="169" t="s">
        <v>109</v>
      </c>
      <c r="E158" s="170" t="s">
        <v>251</v>
      </c>
      <c r="F158" s="171" t="s">
        <v>252</v>
      </c>
      <c r="G158" s="172" t="s">
        <v>248</v>
      </c>
      <c r="H158" s="173">
        <v>146.703</v>
      </c>
      <c r="I158" s="174"/>
      <c r="J158" s="173">
        <f>ROUND(I158*H158,3)</f>
        <v>0</v>
      </c>
      <c r="K158" s="171" t="s">
        <v>113</v>
      </c>
      <c r="L158" s="33"/>
      <c r="M158" s="175" t="s">
        <v>1</v>
      </c>
      <c r="N158" s="176" t="s">
        <v>39</v>
      </c>
      <c r="O158" s="69"/>
      <c r="P158" s="177">
        <f>O158*H158</f>
        <v>0</v>
      </c>
      <c r="Q158" s="177">
        <v>0</v>
      </c>
      <c r="R158" s="177">
        <f>Q158*H158</f>
        <v>0</v>
      </c>
      <c r="S158" s="177">
        <v>0</v>
      </c>
      <c r="T158" s="178">
        <f>S158*H158</f>
        <v>0</v>
      </c>
      <c r="AR158" s="179" t="s">
        <v>114</v>
      </c>
      <c r="AT158" s="179" t="s">
        <v>109</v>
      </c>
      <c r="AU158" s="179" t="s">
        <v>115</v>
      </c>
      <c r="AY158" s="14" t="s">
        <v>107</v>
      </c>
      <c r="BE158" s="180">
        <f>IF(N158="základná",J158,0)</f>
        <v>0</v>
      </c>
      <c r="BF158" s="180">
        <f>IF(N158="znížená",J158,0)</f>
        <v>0</v>
      </c>
      <c r="BG158" s="180">
        <f>IF(N158="zákl. prenesená",J158,0)</f>
        <v>0</v>
      </c>
      <c r="BH158" s="180">
        <f>IF(N158="zníž. prenesená",J158,0)</f>
        <v>0</v>
      </c>
      <c r="BI158" s="180">
        <f>IF(N158="nulová",J158,0)</f>
        <v>0</v>
      </c>
      <c r="BJ158" s="14" t="s">
        <v>115</v>
      </c>
      <c r="BK158" s="181">
        <f>ROUND(I158*H158,3)</f>
        <v>0</v>
      </c>
      <c r="BL158" s="14" t="s">
        <v>114</v>
      </c>
      <c r="BM158" s="179" t="s">
        <v>253</v>
      </c>
    </row>
    <row r="159" s="1" customFormat="1" ht="24" customHeight="1">
      <c r="B159" s="168"/>
      <c r="C159" s="169" t="s">
        <v>254</v>
      </c>
      <c r="D159" s="169" t="s">
        <v>109</v>
      </c>
      <c r="E159" s="170" t="s">
        <v>255</v>
      </c>
      <c r="F159" s="171" t="s">
        <v>256</v>
      </c>
      <c r="G159" s="172" t="s">
        <v>248</v>
      </c>
      <c r="H159" s="173">
        <v>733.51499999999999</v>
      </c>
      <c r="I159" s="174"/>
      <c r="J159" s="173">
        <f>ROUND(I159*H159,3)</f>
        <v>0</v>
      </c>
      <c r="K159" s="171" t="s">
        <v>113</v>
      </c>
      <c r="L159" s="33"/>
      <c r="M159" s="175" t="s">
        <v>1</v>
      </c>
      <c r="N159" s="176" t="s">
        <v>39</v>
      </c>
      <c r="O159" s="69"/>
      <c r="P159" s="177">
        <f>O159*H159</f>
        <v>0</v>
      </c>
      <c r="Q159" s="177">
        <v>0</v>
      </c>
      <c r="R159" s="177">
        <f>Q159*H159</f>
        <v>0</v>
      </c>
      <c r="S159" s="177">
        <v>0</v>
      </c>
      <c r="T159" s="178">
        <f>S159*H159</f>
        <v>0</v>
      </c>
      <c r="AR159" s="179" t="s">
        <v>114</v>
      </c>
      <c r="AT159" s="179" t="s">
        <v>109</v>
      </c>
      <c r="AU159" s="179" t="s">
        <v>115</v>
      </c>
      <c r="AY159" s="14" t="s">
        <v>107</v>
      </c>
      <c r="BE159" s="180">
        <f>IF(N159="základná",J159,0)</f>
        <v>0</v>
      </c>
      <c r="BF159" s="180">
        <f>IF(N159="znížená",J159,0)</f>
        <v>0</v>
      </c>
      <c r="BG159" s="180">
        <f>IF(N159="zákl. prenesená",J159,0)</f>
        <v>0</v>
      </c>
      <c r="BH159" s="180">
        <f>IF(N159="zníž. prenesená",J159,0)</f>
        <v>0</v>
      </c>
      <c r="BI159" s="180">
        <f>IF(N159="nulová",J159,0)</f>
        <v>0</v>
      </c>
      <c r="BJ159" s="14" t="s">
        <v>115</v>
      </c>
      <c r="BK159" s="181">
        <f>ROUND(I159*H159,3)</f>
        <v>0</v>
      </c>
      <c r="BL159" s="14" t="s">
        <v>114</v>
      </c>
      <c r="BM159" s="179" t="s">
        <v>257</v>
      </c>
    </row>
    <row r="160" s="1" customFormat="1" ht="24" customHeight="1">
      <c r="B160" s="168"/>
      <c r="C160" s="169" t="s">
        <v>258</v>
      </c>
      <c r="D160" s="169" t="s">
        <v>109</v>
      </c>
      <c r="E160" s="170" t="s">
        <v>259</v>
      </c>
      <c r="F160" s="171" t="s">
        <v>260</v>
      </c>
      <c r="G160" s="172" t="s">
        <v>248</v>
      </c>
      <c r="H160" s="173">
        <v>146.703</v>
      </c>
      <c r="I160" s="174"/>
      <c r="J160" s="173">
        <f>ROUND(I160*H160,3)</f>
        <v>0</v>
      </c>
      <c r="K160" s="171" t="s">
        <v>113</v>
      </c>
      <c r="L160" s="33"/>
      <c r="M160" s="175" t="s">
        <v>1</v>
      </c>
      <c r="N160" s="176" t="s">
        <v>39</v>
      </c>
      <c r="O160" s="69"/>
      <c r="P160" s="177">
        <f>O160*H160</f>
        <v>0</v>
      </c>
      <c r="Q160" s="177">
        <v>0</v>
      </c>
      <c r="R160" s="177">
        <f>Q160*H160</f>
        <v>0</v>
      </c>
      <c r="S160" s="177">
        <v>0</v>
      </c>
      <c r="T160" s="178">
        <f>S160*H160</f>
        <v>0</v>
      </c>
      <c r="AR160" s="179" t="s">
        <v>114</v>
      </c>
      <c r="AT160" s="179" t="s">
        <v>109</v>
      </c>
      <c r="AU160" s="179" t="s">
        <v>115</v>
      </c>
      <c r="AY160" s="14" t="s">
        <v>107</v>
      </c>
      <c r="BE160" s="180">
        <f>IF(N160="základná",J160,0)</f>
        <v>0</v>
      </c>
      <c r="BF160" s="180">
        <f>IF(N160="znížená",J160,0)</f>
        <v>0</v>
      </c>
      <c r="BG160" s="180">
        <f>IF(N160="zákl. prenesená",J160,0)</f>
        <v>0</v>
      </c>
      <c r="BH160" s="180">
        <f>IF(N160="zníž. prenesená",J160,0)</f>
        <v>0</v>
      </c>
      <c r="BI160" s="180">
        <f>IF(N160="nulová",J160,0)</f>
        <v>0</v>
      </c>
      <c r="BJ160" s="14" t="s">
        <v>115</v>
      </c>
      <c r="BK160" s="181">
        <f>ROUND(I160*H160,3)</f>
        <v>0</v>
      </c>
      <c r="BL160" s="14" t="s">
        <v>114</v>
      </c>
      <c r="BM160" s="179" t="s">
        <v>261</v>
      </c>
    </row>
    <row r="161" s="11" customFormat="1" ht="22.8" customHeight="1">
      <c r="B161" s="155"/>
      <c r="D161" s="156" t="s">
        <v>72</v>
      </c>
      <c r="E161" s="166" t="s">
        <v>262</v>
      </c>
      <c r="F161" s="166" t="s">
        <v>263</v>
      </c>
      <c r="I161" s="158"/>
      <c r="J161" s="167">
        <f>BK161</f>
        <v>0</v>
      </c>
      <c r="L161" s="155"/>
      <c r="M161" s="160"/>
      <c r="N161" s="161"/>
      <c r="O161" s="161"/>
      <c r="P161" s="162">
        <f>P162</f>
        <v>0</v>
      </c>
      <c r="Q161" s="161"/>
      <c r="R161" s="162">
        <f>R162</f>
        <v>0</v>
      </c>
      <c r="S161" s="161"/>
      <c r="T161" s="163">
        <f>T162</f>
        <v>0</v>
      </c>
      <c r="AR161" s="156" t="s">
        <v>78</v>
      </c>
      <c r="AT161" s="164" t="s">
        <v>72</v>
      </c>
      <c r="AU161" s="164" t="s">
        <v>78</v>
      </c>
      <c r="AY161" s="156" t="s">
        <v>107</v>
      </c>
      <c r="BK161" s="165">
        <f>BK162</f>
        <v>0</v>
      </c>
    </row>
    <row r="162" s="1" customFormat="1" ht="24" customHeight="1">
      <c r="B162" s="168"/>
      <c r="C162" s="169" t="s">
        <v>264</v>
      </c>
      <c r="D162" s="169" t="s">
        <v>109</v>
      </c>
      <c r="E162" s="170" t="s">
        <v>265</v>
      </c>
      <c r="F162" s="171" t="s">
        <v>266</v>
      </c>
      <c r="G162" s="172" t="s">
        <v>248</v>
      </c>
      <c r="H162" s="173">
        <v>211.237</v>
      </c>
      <c r="I162" s="174"/>
      <c r="J162" s="173">
        <f>ROUND(I162*H162,3)</f>
        <v>0</v>
      </c>
      <c r="K162" s="171" t="s">
        <v>113</v>
      </c>
      <c r="L162" s="33"/>
      <c r="M162" s="175" t="s">
        <v>1</v>
      </c>
      <c r="N162" s="176" t="s">
        <v>39</v>
      </c>
      <c r="O162" s="69"/>
      <c r="P162" s="177">
        <f>O162*H162</f>
        <v>0</v>
      </c>
      <c r="Q162" s="177">
        <v>0</v>
      </c>
      <c r="R162" s="177">
        <f>Q162*H162</f>
        <v>0</v>
      </c>
      <c r="S162" s="177">
        <v>0</v>
      </c>
      <c r="T162" s="178">
        <f>S162*H162</f>
        <v>0</v>
      </c>
      <c r="AR162" s="179" t="s">
        <v>114</v>
      </c>
      <c r="AT162" s="179" t="s">
        <v>109</v>
      </c>
      <c r="AU162" s="179" t="s">
        <v>115</v>
      </c>
      <c r="AY162" s="14" t="s">
        <v>107</v>
      </c>
      <c r="BE162" s="180">
        <f>IF(N162="základná",J162,0)</f>
        <v>0</v>
      </c>
      <c r="BF162" s="180">
        <f>IF(N162="znížená",J162,0)</f>
        <v>0</v>
      </c>
      <c r="BG162" s="180">
        <f>IF(N162="zákl. prenesená",J162,0)</f>
        <v>0</v>
      </c>
      <c r="BH162" s="180">
        <f>IF(N162="zníž. prenesená",J162,0)</f>
        <v>0</v>
      </c>
      <c r="BI162" s="180">
        <f>IF(N162="nulová",J162,0)</f>
        <v>0</v>
      </c>
      <c r="BJ162" s="14" t="s">
        <v>115</v>
      </c>
      <c r="BK162" s="181">
        <f>ROUND(I162*H162,3)</f>
        <v>0</v>
      </c>
      <c r="BL162" s="14" t="s">
        <v>114</v>
      </c>
      <c r="BM162" s="179" t="s">
        <v>267</v>
      </c>
    </row>
    <row r="163" s="11" customFormat="1" ht="25.92" customHeight="1">
      <c r="B163" s="155"/>
      <c r="D163" s="156" t="s">
        <v>72</v>
      </c>
      <c r="E163" s="157" t="s">
        <v>268</v>
      </c>
      <c r="F163" s="157" t="s">
        <v>269</v>
      </c>
      <c r="I163" s="158"/>
      <c r="J163" s="159">
        <f>BK163</f>
        <v>0</v>
      </c>
      <c r="L163" s="155"/>
      <c r="M163" s="160"/>
      <c r="N163" s="161"/>
      <c r="O163" s="161"/>
      <c r="P163" s="162">
        <f>SUM(P164:P165)</f>
        <v>0</v>
      </c>
      <c r="Q163" s="161"/>
      <c r="R163" s="162">
        <f>SUM(R164:R165)</f>
        <v>0</v>
      </c>
      <c r="S163" s="161"/>
      <c r="T163" s="163">
        <f>SUM(T164:T165)</f>
        <v>0</v>
      </c>
      <c r="AR163" s="156" t="s">
        <v>128</v>
      </c>
      <c r="AT163" s="164" t="s">
        <v>72</v>
      </c>
      <c r="AU163" s="164" t="s">
        <v>73</v>
      </c>
      <c r="AY163" s="156" t="s">
        <v>107</v>
      </c>
      <c r="BK163" s="165">
        <f>SUM(BK164:BK165)</f>
        <v>0</v>
      </c>
    </row>
    <row r="164" s="1" customFormat="1" ht="36" customHeight="1">
      <c r="B164" s="168"/>
      <c r="C164" s="169" t="s">
        <v>270</v>
      </c>
      <c r="D164" s="169" t="s">
        <v>109</v>
      </c>
      <c r="E164" s="170" t="s">
        <v>271</v>
      </c>
      <c r="F164" s="171" t="s">
        <v>272</v>
      </c>
      <c r="G164" s="172" t="s">
        <v>273</v>
      </c>
      <c r="H164" s="173">
        <v>1</v>
      </c>
      <c r="I164" s="174"/>
      <c r="J164" s="173">
        <f>ROUND(I164*H164,3)</f>
        <v>0</v>
      </c>
      <c r="K164" s="171" t="s">
        <v>113</v>
      </c>
      <c r="L164" s="33"/>
      <c r="M164" s="175" t="s">
        <v>1</v>
      </c>
      <c r="N164" s="176" t="s">
        <v>39</v>
      </c>
      <c r="O164" s="69"/>
      <c r="P164" s="177">
        <f>O164*H164</f>
        <v>0</v>
      </c>
      <c r="Q164" s="177">
        <v>0</v>
      </c>
      <c r="R164" s="177">
        <f>Q164*H164</f>
        <v>0</v>
      </c>
      <c r="S164" s="177">
        <v>0</v>
      </c>
      <c r="T164" s="178">
        <f>S164*H164</f>
        <v>0</v>
      </c>
      <c r="AR164" s="179" t="s">
        <v>274</v>
      </c>
      <c r="AT164" s="179" t="s">
        <v>109</v>
      </c>
      <c r="AU164" s="179" t="s">
        <v>78</v>
      </c>
      <c r="AY164" s="14" t="s">
        <v>107</v>
      </c>
      <c r="BE164" s="180">
        <f>IF(N164="základná",J164,0)</f>
        <v>0</v>
      </c>
      <c r="BF164" s="180">
        <f>IF(N164="znížená",J164,0)</f>
        <v>0</v>
      </c>
      <c r="BG164" s="180">
        <f>IF(N164="zákl. prenesená",J164,0)</f>
        <v>0</v>
      </c>
      <c r="BH164" s="180">
        <f>IF(N164="zníž. prenesená",J164,0)</f>
        <v>0</v>
      </c>
      <c r="BI164" s="180">
        <f>IF(N164="nulová",J164,0)</f>
        <v>0</v>
      </c>
      <c r="BJ164" s="14" t="s">
        <v>115</v>
      </c>
      <c r="BK164" s="181">
        <f>ROUND(I164*H164,3)</f>
        <v>0</v>
      </c>
      <c r="BL164" s="14" t="s">
        <v>274</v>
      </c>
      <c r="BM164" s="179" t="s">
        <v>275</v>
      </c>
    </row>
    <row r="165" s="1" customFormat="1" ht="24" customHeight="1">
      <c r="B165" s="168"/>
      <c r="C165" s="169" t="s">
        <v>276</v>
      </c>
      <c r="D165" s="169" t="s">
        <v>109</v>
      </c>
      <c r="E165" s="170" t="s">
        <v>277</v>
      </c>
      <c r="F165" s="171" t="s">
        <v>278</v>
      </c>
      <c r="G165" s="172" t="s">
        <v>273</v>
      </c>
      <c r="H165" s="173">
        <v>1</v>
      </c>
      <c r="I165" s="174"/>
      <c r="J165" s="173">
        <f>ROUND(I165*H165,3)</f>
        <v>0</v>
      </c>
      <c r="K165" s="171" t="s">
        <v>113</v>
      </c>
      <c r="L165" s="33"/>
      <c r="M165" s="191" t="s">
        <v>1</v>
      </c>
      <c r="N165" s="192" t="s">
        <v>39</v>
      </c>
      <c r="O165" s="193"/>
      <c r="P165" s="194">
        <f>O165*H165</f>
        <v>0</v>
      </c>
      <c r="Q165" s="194">
        <v>0</v>
      </c>
      <c r="R165" s="194">
        <f>Q165*H165</f>
        <v>0</v>
      </c>
      <c r="S165" s="194">
        <v>0</v>
      </c>
      <c r="T165" s="195">
        <f>S165*H165</f>
        <v>0</v>
      </c>
      <c r="AR165" s="179" t="s">
        <v>274</v>
      </c>
      <c r="AT165" s="179" t="s">
        <v>109</v>
      </c>
      <c r="AU165" s="179" t="s">
        <v>78</v>
      </c>
      <c r="AY165" s="14" t="s">
        <v>107</v>
      </c>
      <c r="BE165" s="180">
        <f>IF(N165="základná",J165,0)</f>
        <v>0</v>
      </c>
      <c r="BF165" s="180">
        <f>IF(N165="znížená",J165,0)</f>
        <v>0</v>
      </c>
      <c r="BG165" s="180">
        <f>IF(N165="zákl. prenesená",J165,0)</f>
        <v>0</v>
      </c>
      <c r="BH165" s="180">
        <f>IF(N165="zníž. prenesená",J165,0)</f>
        <v>0</v>
      </c>
      <c r="BI165" s="180">
        <f>IF(N165="nulová",J165,0)</f>
        <v>0</v>
      </c>
      <c r="BJ165" s="14" t="s">
        <v>115</v>
      </c>
      <c r="BK165" s="181">
        <f>ROUND(I165*H165,3)</f>
        <v>0</v>
      </c>
      <c r="BL165" s="14" t="s">
        <v>274</v>
      </c>
      <c r="BM165" s="179" t="s">
        <v>279</v>
      </c>
    </row>
    <row r="166" s="1" customFormat="1" ht="6.96" customHeight="1">
      <c r="B166" s="52"/>
      <c r="C166" s="53"/>
      <c r="D166" s="53"/>
      <c r="E166" s="53"/>
      <c r="F166" s="53"/>
      <c r="G166" s="53"/>
      <c r="H166" s="53"/>
      <c r="I166" s="129"/>
      <c r="J166" s="53"/>
      <c r="K166" s="53"/>
      <c r="L166" s="33"/>
    </row>
  </sheetData>
  <autoFilter ref="C118:K165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2019-04-09T10:48:56Z</dcterms:created>
  <dcterms:modified xsi:type="dcterms:W3CDTF">2019-04-09T10:48:58Z</dcterms:modified>
</cp:coreProperties>
</file>