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15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'2019-015 - Rekonštrukcia ...'!$C$116:$K$143</definedName>
    <definedName name="_xlnm.Print_Area" localSheetId="1">'2019-015 - Rekonštrukcia ...'!$C$4:$J$76,'2019-015 - Rekonštrukcia ...'!$C$82:$J$100,'2019-015 - Rekonštrukcia ...'!$C$106:$K$143</definedName>
    <definedName name="_xlnm.Print_Titles" localSheetId="1">'2019-015 - Rekonštrukcia ...'!$116:$116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3"/>
  <c r="BH143"/>
  <c r="BG143"/>
  <c r="BE143"/>
  <c r="T143"/>
  <c r="T142"/>
  <c r="R143"/>
  <c r="R142"/>
  <c r="P143"/>
  <c r="P142"/>
  <c r="BK143"/>
  <c r="BK142"/>
  <c r="J142"/>
  <c r="J143"/>
  <c r="BF143"/>
  <c r="J99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T134"/>
  <c r="R135"/>
  <c r="R134"/>
  <c r="P135"/>
  <c r="P134"/>
  <c r="BK135"/>
  <c r="BK134"/>
  <c r="J134"/>
  <c r="J135"/>
  <c r="BF135"/>
  <c r="J98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T128"/>
  <c r="R129"/>
  <c r="R128"/>
  <c r="P129"/>
  <c r="P128"/>
  <c r="BK129"/>
  <c r="BK128"/>
  <c r="J128"/>
  <c r="J129"/>
  <c r="BF129"/>
  <c r="J97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F35"/>
  <c i="1" r="BD95"/>
  <c i="2" r="BH120"/>
  <c r="F34"/>
  <c i="1" r="BC95"/>
  <c i="2" r="BG120"/>
  <c r="F33"/>
  <c i="1" r="BB95"/>
  <c i="2" r="BE120"/>
  <c r="J31"/>
  <c i="1" r="AV95"/>
  <c i="2" r="F31"/>
  <c i="1" r="AZ95"/>
  <c i="2" r="T120"/>
  <c r="T119"/>
  <c r="T118"/>
  <c r="T117"/>
  <c r="R120"/>
  <c r="R119"/>
  <c r="R118"/>
  <c r="R117"/>
  <c r="P120"/>
  <c r="P119"/>
  <c r="P118"/>
  <c r="P117"/>
  <c i="1" r="AU95"/>
  <c i="2" r="BK120"/>
  <c r="BK119"/>
  <c r="J119"/>
  <c r="BK118"/>
  <c r="J118"/>
  <c r="BK117"/>
  <c r="J117"/>
  <c r="J94"/>
  <c r="J28"/>
  <c i="1" r="AG95"/>
  <c i="2" r="J120"/>
  <c r="BF120"/>
  <c r="J32"/>
  <c i="1" r="AW95"/>
  <c i="2" r="F32"/>
  <c i="1" r="BA95"/>
  <c i="2" r="J96"/>
  <c r="J95"/>
  <c r="F113"/>
  <c r="F111"/>
  <c r="E109"/>
  <c r="F89"/>
  <c r="F87"/>
  <c r="E85"/>
  <c r="J37"/>
  <c r="J22"/>
  <c r="E22"/>
  <c r="J114"/>
  <c r="J90"/>
  <c r="J21"/>
  <c r="J19"/>
  <c r="E19"/>
  <c r="J113"/>
  <c r="J89"/>
  <c r="J18"/>
  <c r="J16"/>
  <c r="E16"/>
  <c r="F114"/>
  <c r="F90"/>
  <c r="J15"/>
  <c r="J10"/>
  <c r="J11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<sst xmlns="http://schemas.openxmlformats.org/spreadsheetml/2006/main">
  <si>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</si>
  <si>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</si>
  <si>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</si>
  <si>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</si>
  <si>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{b021c0e1-e8ef-43ac-9d56-aaab4f072c89}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</si>
  <si>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</si>
  <si>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</si>
  <si>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</si>
  <si>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</si>
  <si>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</si>
  <si>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</si>
  <si>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</si>
  <si>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2019-015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</si>
  <si>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</si>
  <si>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</si>
  <si>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Rekonštrukcia chodníka pri OB 1129/46  ul. Veľká Okružná</t>
  </si>
  <si>
    <t>JKSO:</t>
  </si>
  <si>
    <t>KS:</t>
  </si>
  <si>
    <t>Miesto:</t>
  </si>
  <si>
    <t xml:space="preserve"> </t>
  </si>
  <si>
    <t>Dátum:</t>
  </si>
  <si>
    <t>19. 2. 2019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</si>
  <si>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</si>
  <si>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</si>
  <si>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</si>
  <si>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</si>
  <si>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</si>
  <si>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</si>
  <si>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</si>
  <si>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</si>
  <si>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</si>
  <si>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</si>
  <si>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</si>
  <si>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</si>
  <si>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</si>
  <si>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</si>
  <si>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</si>
  <si>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</si>
  <si>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</si>
  <si>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</si>
  <si>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</si>
  <si>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</si>
  <si>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</si>
  <si>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</si>
  <si>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</si>
  <si>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</si>
  <si>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</si>
  <si>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</si>
  <si>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</si>
  <si>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</si>
  <si>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</si>
  <si>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</si>
  <si>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</si>
  <si>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</si>
  <si>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</si>
  <si>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</si>
  <si>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</si>
  <si>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</si>
  <si>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</si>
  <si>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</si>
  <si>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</si>
  <si>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</si>
  <si>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</si>
  <si>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</si>
  <si>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</si>
  <si>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</si>
  <si>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</si>
  <si>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</si>
  <si>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</si>
  <si>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</si>
  <si>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</si>
  <si>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</si>
  <si>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</si>
  <si>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</si>
  <si>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</si>
  <si>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</si>
  <si>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</si>
  <si>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</si>
  <si>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</si>
  <si>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</si>
  <si>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</si>
  <si>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</si>
  <si>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</si>
  <si>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</si>
  <si>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</si>
  <si>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</si>
  <si>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</si>
  <si>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</si>
  <si>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</si>
  <si>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</si>
  <si>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</si>
  <si>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</si>
  <si>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</si>
  <si>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</si>
  <si>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</si>
  <si>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</si>
  <si>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</si>
  <si>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</si>
  <si>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</si>
  <si>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</si>
  <si>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</si>
  <si>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</si>
  <si>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</si>
  <si>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</si>
  <si>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</si>
  <si>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</si>
  <si>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</si>
  <si>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</si>
  <si>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</t>
  </si>
  <si>
    <t xml:space="preserve">Odstránenie krytuv ploche do 200 m2 asfaltového, hr. vrstvy do 50 mm,  -0,09800t</t>
  </si>
  <si>
    <t>m2</t>
  </si>
  <si>
    <t>CS CENEKON 2019 01</t>
  </si>
  <si>
    <t>4</t>
  </si>
  <si>
    <t>2</t>
  </si>
  <si>
    <t>-220850617</t>
  </si>
  <si>
    <t>113208111</t>
  </si>
  <si>
    <t xml:space="preserve">Vytrhanie obrúb betonových, s vybúraním lôžka, záhonových,  -0,04000t</t>
  </si>
  <si>
    <t>m</t>
  </si>
  <si>
    <t>1033747314</t>
  </si>
  <si>
    <t>3</t>
  </si>
  <si>
    <t>113307111</t>
  </si>
  <si>
    <t xml:space="preserve">Odstránenie podkladu v ploche do 200 m2 z kameniva ťaženého, hr. do 100mm,  -0,16000t</t>
  </si>
  <si>
    <t>1540381534</t>
  </si>
  <si>
    <t>113307131</t>
  </si>
  <si>
    <t xml:space="preserve">Odstránenie podkladu v ploche do 200 m2 z betónu prostého, hr. vrstvy do 150 mm,  -0,22500t</t>
  </si>
  <si>
    <t>208052772</t>
  </si>
  <si>
    <t>5</t>
  </si>
  <si>
    <t>180402111</t>
  </si>
  <si>
    <t>Založenie trávnika parkového výsevom v rovine do 1:5</t>
  </si>
  <si>
    <t>-1021967111</t>
  </si>
  <si>
    <t>6</t>
  </si>
  <si>
    <t>M</t>
  </si>
  <si>
    <t>005720001400</t>
  </si>
  <si>
    <t>Osivá tráv - semená parkovej zmesi</t>
  </si>
  <si>
    <t>kg</t>
  </si>
  <si>
    <t>8</t>
  </si>
  <si>
    <t>1451817709</t>
  </si>
  <si>
    <t>7</t>
  </si>
  <si>
    <t>181301101</t>
  </si>
  <si>
    <t>Rozprestretie ornice v rovine, plocha do 500 m2, hr.do 100 mm</t>
  </si>
  <si>
    <t>65681022</t>
  </si>
  <si>
    <t>183403153</t>
  </si>
  <si>
    <t>Obrobenie pôdy hrabaním v rovine alebo na svahu do 1:5</t>
  </si>
  <si>
    <t>-851712757</t>
  </si>
  <si>
    <t>Komunikácie</t>
  </si>
  <si>
    <t>9</t>
  </si>
  <si>
    <t>564750211</t>
  </si>
  <si>
    <t>Podklad alebo kryt z kameniva hrubého drveného veľ. 16-32 mm s rozprestretím a zhutnením hr. 150 mm</t>
  </si>
  <si>
    <t>663021760</t>
  </si>
  <si>
    <t>10</t>
  </si>
  <si>
    <t>567124115</t>
  </si>
  <si>
    <t>Podklad z podkladového betónu PB I tr. C 20/25 hr. 150 mm</t>
  </si>
  <si>
    <t>1749132554</t>
  </si>
  <si>
    <t>11</t>
  </si>
  <si>
    <t>631362412</t>
  </si>
  <si>
    <t>Výstuž mazanín z betónov (z kameniva) a z ľahkých betónov zo sietí KARI, priemer drôtu 5/5 mm, veľkosť oka 150x150 mm</t>
  </si>
  <si>
    <t>1864750913</t>
  </si>
  <si>
    <t>12</t>
  </si>
  <si>
    <t>573231107</t>
  </si>
  <si>
    <t>Postrek asfaltový spojovací bez posypu kamenivom z cestnej emulzie v množstve 0,50 kg/m2</t>
  </si>
  <si>
    <t>-1343004303</t>
  </si>
  <si>
    <t>13</t>
  </si>
  <si>
    <t>576731111</t>
  </si>
  <si>
    <t>Koberec asfaltový zo štrkopiesku s rozprestretím a so zhutnením, po zhutnení hr. 40 mm</t>
  </si>
  <si>
    <t>1045169963</t>
  </si>
  <si>
    <t>Ostatné konštrukcie a práce-búranie</t>
  </si>
  <si>
    <t>14</t>
  </si>
  <si>
    <t>916561211</t>
  </si>
  <si>
    <t>Osadenie záhonového alebo parkového obrubníka betónového, do lôžka zo suchého betónu tr. C 12/15 s bočnou oporou</t>
  </si>
  <si>
    <t>1406695102</t>
  </si>
  <si>
    <t>15</t>
  </si>
  <si>
    <t>592170001800</t>
  </si>
  <si>
    <t>Obrubník PREMAC parkový, lxšxv 1000x50x200 mm, sivá</t>
  </si>
  <si>
    <t>ks</t>
  </si>
  <si>
    <t>-1570952036</t>
  </si>
  <si>
    <t>16</t>
  </si>
  <si>
    <t>919735112</t>
  </si>
  <si>
    <t>Rezanie existujúceho asfaltového krytu alebo podkladu hĺbky nad 50 do 100 mm</t>
  </si>
  <si>
    <t>441088592</t>
  </si>
  <si>
    <t>17</t>
  </si>
  <si>
    <t>979082212</t>
  </si>
  <si>
    <t>Vodorovná doprava sutiny po suchu s naložením a so zložením na vzdialenosť do 50 m</t>
  </si>
  <si>
    <t>t</t>
  </si>
  <si>
    <t>966727991</t>
  </si>
  <si>
    <t>18</t>
  </si>
  <si>
    <t>979082213</t>
  </si>
  <si>
    <t>Vodorovná doprava sutiny so zložením a hrubým urovnaním na vzdialenosť do 1 km</t>
  </si>
  <si>
    <t>1401148233</t>
  </si>
  <si>
    <t>19</t>
  </si>
  <si>
    <t>979082219</t>
  </si>
  <si>
    <t>Príplatok k cene za každý ďalší aj začatý 1 km nad 1 km pre vodorovnú dopravu sutiny</t>
  </si>
  <si>
    <t>1538765358</t>
  </si>
  <si>
    <t>979089012</t>
  </si>
  <si>
    <t>Poplatok za skladovanie - betón, tehly, dlaždice (17 01 ), ostatné</t>
  </si>
  <si>
    <t>175698435</t>
  </si>
  <si>
    <t>99</t>
  </si>
  <si>
    <t>Presun hmôt HSV</t>
  </si>
  <si>
    <t>21</t>
  </si>
  <si>
    <t>998225111</t>
  </si>
  <si>
    <t>Presun hmôt pre pozemnú komunikáciu a letisko s krytom asfaltovým akejkoľvek dĺžky objektu</t>
  </si>
  <si>
    <t>872061866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</si>
</sst>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2019-015</v>
      </c>
      <c r="AR84" s="56"/>
    </row>
    <row r="85" s="4" customFormat="1" ht="36.96" customHeight="1">
      <c r="B85" s="57"/>
      <c r="C85" s="58" t="s">
        <v>14</v>
      </c>
      <c r="L85" s="59" t="str">
        <f>K6</f>
        <v xml:space="preserve">Rekonštrukcia chodníka pri OB 1129/46  ul. Veľká Okružná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19. 2. 2019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'2019-015 -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'2019-015 - Rekonštrukcia ...'!P117</f>
        <v>0</v>
      </c>
      <c r="AV95" s="101">
        <f>'2019-015 - Rekonštrukcia ...'!J31</f>
        <v>0</v>
      </c>
      <c r="AW95" s="101">
        <f>'2019-015 - Rekonštrukcia ...'!J32</f>
        <v>0</v>
      </c>
      <c r="AX95" s="101">
        <f>'2019-015 - Rekonštrukcia ...'!J33</f>
        <v>0</v>
      </c>
      <c r="AY95" s="101">
        <f>'2019-015 - Rekonštrukcia ...'!J34</f>
        <v>0</v>
      </c>
      <c r="AZ95" s="101">
        <f>'2019-015 - Rekonštrukcia ...'!F31</f>
        <v>0</v>
      </c>
      <c r="BA95" s="101">
        <f>'2019-015 - Rekonštrukcia ...'!F32</f>
        <v>0</v>
      </c>
      <c r="BB95" s="101">
        <f>'2019-015 - Rekonštrukcia ...'!F33</f>
        <v>0</v>
      </c>
      <c r="BC95" s="101">
        <f>'2019-015 - Rekonštrukcia ...'!F34</f>
        <v>0</v>
      </c>
      <c r="BD95" s="103">
        <f>'2019-015 -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15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19. 2. 2019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ROUND(J117,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ROUND((SUM(BE117:BE143)),  2)</f>
        <v>0</v>
      </c>
      <c r="I31" s="117">
        <v>0.20000000000000001</v>
      </c>
      <c r="J31" s="116">
        <f>ROUND(((SUM(BE117:BE143))*I31),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ROUND((SUM(BF117:BF143)),  2)</f>
        <v>0</v>
      </c>
      <c r="I32" s="117">
        <v>0.20000000000000001</v>
      </c>
      <c r="J32" s="116">
        <f>ROUND(((SUM(BF117:BF143))*I32),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ROUND((SUM(BG117:BG143)),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ROUND((SUM(BH117:BH143)),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ROUND((SUM(BI117:BI143)),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 xml:space="preserve">Rekonštrukcia chodníka pri OB 1129/46  ul. Veľká Okružná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19. 2. 2019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J117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J118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J119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J128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J134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J142</f>
        <v>0</v>
      </c>
      <c r="L99" s="140"/>
    </row>
    <row r="100" s="1" customFormat="1" ht="21.84" customHeight="1">
      <c r="B100" s="33"/>
      <c r="I100" s="108"/>
      <c r="L100" s="33"/>
    </row>
    <row r="101" s="1" customFormat="1" ht="6.96" customHeight="1">
      <c r="B101" s="52"/>
      <c r="C101" s="53"/>
      <c r="D101" s="53"/>
      <c r="E101" s="53"/>
      <c r="F101" s="53"/>
      <c r="G101" s="53"/>
      <c r="H101" s="53"/>
      <c r="I101" s="129"/>
      <c r="J101" s="53"/>
      <c r="K101" s="53"/>
      <c r="L101" s="33"/>
    </row>
    <row r="105" s="1" customFormat="1" ht="6.96" customHeight="1">
      <c r="B105" s="54"/>
      <c r="C105" s="55"/>
      <c r="D105" s="55"/>
      <c r="E105" s="55"/>
      <c r="F105" s="55"/>
      <c r="G105" s="55"/>
      <c r="H105" s="55"/>
      <c r="I105" s="130"/>
      <c r="J105" s="55"/>
      <c r="K105" s="55"/>
      <c r="L105" s="33"/>
    </row>
    <row r="106" s="1" customFormat="1" ht="24.96" customHeight="1">
      <c r="B106" s="33"/>
      <c r="C106" s="18" t="s">
        <v>91</v>
      </c>
      <c r="I106" s="108"/>
      <c r="L106" s="33"/>
    </row>
    <row r="107" s="1" customFormat="1" ht="6.96" customHeight="1">
      <c r="B107" s="33"/>
      <c r="I107" s="108"/>
      <c r="L107" s="33"/>
    </row>
    <row r="108" s="1" customFormat="1" ht="12" customHeight="1">
      <c r="B108" s="33"/>
      <c r="C108" s="27" t="s">
        <v>14</v>
      </c>
      <c r="I108" s="108"/>
      <c r="L108" s="33"/>
    </row>
    <row r="109" s="1" customFormat="1" ht="16.5" customHeight="1">
      <c r="B109" s="33"/>
      <c r="E109" s="59" t="str">
        <f>E7</f>
        <v xml:space="preserve">Rekonštrukcia chodníka pri OB 1129/46  ul. Veľká Okružná</v>
      </c>
      <c r="F109" s="1"/>
      <c r="G109" s="1"/>
      <c r="H109" s="1"/>
      <c r="I109" s="108"/>
      <c r="L109" s="33"/>
    </row>
    <row r="110" s="1" customFormat="1" ht="6.96" customHeight="1">
      <c r="B110" s="33"/>
      <c r="I110" s="108"/>
      <c r="L110" s="33"/>
    </row>
    <row r="111" s="1" customFormat="1" ht="12" customHeight="1">
      <c r="B111" s="33"/>
      <c r="C111" s="27" t="s">
        <v>18</v>
      </c>
      <c r="F111" s="22" t="str">
        <f>F10</f>
        <v xml:space="preserve"> </v>
      </c>
      <c r="I111" s="109" t="s">
        <v>20</v>
      </c>
      <c r="J111" s="61" t="str">
        <f>IF(J10="","",J10)</f>
        <v>19. 2. 2019</v>
      </c>
      <c r="L111" s="33"/>
    </row>
    <row r="112" s="1" customFormat="1" ht="6.96" customHeight="1">
      <c r="B112" s="33"/>
      <c r="I112" s="108"/>
      <c r="L112" s="33"/>
    </row>
    <row r="113" s="1" customFormat="1" ht="15.15" customHeight="1">
      <c r="B113" s="33"/>
      <c r="C113" s="27" t="s">
        <v>22</v>
      </c>
      <c r="F113" s="22" t="str">
        <f>E13</f>
        <v>Mesto Partizánske</v>
      </c>
      <c r="I113" s="109" t="s">
        <v>28</v>
      </c>
      <c r="J113" s="31" t="str">
        <f>E19</f>
        <v xml:space="preserve"> </v>
      </c>
      <c r="L113" s="33"/>
    </row>
    <row r="114" s="1" customFormat="1" ht="15.15" customHeight="1">
      <c r="B114" s="33"/>
      <c r="C114" s="27" t="s">
        <v>26</v>
      </c>
      <c r="F114" s="22" t="str">
        <f>IF(E16="","",E16)</f>
        <v>Vyplň údaj</v>
      </c>
      <c r="I114" s="109" t="s">
        <v>31</v>
      </c>
      <c r="J114" s="31" t="str">
        <f>E22</f>
        <v xml:space="preserve"> </v>
      </c>
      <c r="L114" s="33"/>
    </row>
    <row r="115" s="1" customFormat="1" ht="10.32" customHeight="1">
      <c r="B115" s="33"/>
      <c r="I115" s="108"/>
      <c r="L115" s="33"/>
    </row>
    <row r="116" s="10" customFormat="1" ht="29.28" customHeight="1">
      <c r="B116" s="145"/>
      <c r="C116" s="146" t="s">
        <v>92</v>
      </c>
      <c r="D116" s="147" t="s">
        <v>58</v>
      </c>
      <c r="E116" s="147" t="s">
        <v>54</v>
      </c>
      <c r="F116" s="147" t="s">
        <v>55</v>
      </c>
      <c r="G116" s="147" t="s">
        <v>93</v>
      </c>
      <c r="H116" s="147" t="s">
        <v>94</v>
      </c>
      <c r="I116" s="148" t="s">
        <v>95</v>
      </c>
      <c r="J116" s="149" t="s">
        <v>83</v>
      </c>
      <c r="K116" s="150" t="s">
        <v>96</v>
      </c>
      <c r="L116" s="145"/>
      <c r="M116" s="78" t="s">
        <v>1</v>
      </c>
      <c r="N116" s="79" t="s">
        <v>37</v>
      </c>
      <c r="O116" s="79" t="s">
        <v>97</v>
      </c>
      <c r="P116" s="79" t="s">
        <v>98</v>
      </c>
      <c r="Q116" s="79" t="s">
        <v>99</v>
      </c>
      <c r="R116" s="79" t="s">
        <v>100</v>
      </c>
      <c r="S116" s="79" t="s">
        <v>101</v>
      </c>
      <c r="T116" s="80" t="s">
        <v>102</v>
      </c>
    </row>
    <row r="117" s="1" customFormat="1" ht="22.8" customHeight="1">
      <c r="B117" s="33"/>
      <c r="C117" s="83" t="s">
        <v>84</v>
      </c>
      <c r="I117" s="108"/>
      <c r="J117" s="151">
        <f>BK117</f>
        <v>0</v>
      </c>
      <c r="L117" s="33"/>
      <c r="M117" s="81"/>
      <c r="N117" s="65"/>
      <c r="O117" s="65"/>
      <c r="P117" s="152">
        <f>P118</f>
        <v>0</v>
      </c>
      <c r="Q117" s="65"/>
      <c r="R117" s="152">
        <f>R118</f>
        <v>9.3830390000000001</v>
      </c>
      <c r="S117" s="65"/>
      <c r="T117" s="153">
        <f>T118</f>
        <v>5.713000000000001</v>
      </c>
      <c r="AT117" s="14" t="s">
        <v>72</v>
      </c>
      <c r="AU117" s="14" t="s">
        <v>85</v>
      </c>
      <c r="BK117" s="154">
        <f>BK118</f>
        <v>0</v>
      </c>
    </row>
    <row r="118" s="11" customFormat="1" ht="25.92" customHeight="1">
      <c r="B118" s="155"/>
      <c r="D118" s="156" t="s">
        <v>72</v>
      </c>
      <c r="E118" s="157" t="s">
        <v>103</v>
      </c>
      <c r="F118" s="157" t="s">
        <v>104</v>
      </c>
      <c r="I118" s="158"/>
      <c r="J118" s="159">
        <f>BK118</f>
        <v>0</v>
      </c>
      <c r="L118" s="155"/>
      <c r="M118" s="160"/>
      <c r="N118" s="161"/>
      <c r="O118" s="161"/>
      <c r="P118" s="162">
        <f>P119+P128+P134+P142</f>
        <v>0</v>
      </c>
      <c r="Q118" s="161"/>
      <c r="R118" s="162">
        <f>R119+R128+R134+R142</f>
        <v>9.3830390000000001</v>
      </c>
      <c r="S118" s="161"/>
      <c r="T118" s="163">
        <f>T119+T128+T134+T142</f>
        <v>5.713000000000001</v>
      </c>
      <c r="AR118" s="156" t="s">
        <v>78</v>
      </c>
      <c r="AT118" s="164" t="s">
        <v>72</v>
      </c>
      <c r="AU118" s="164" t="s">
        <v>73</v>
      </c>
      <c r="AY118" s="156" t="s">
        <v>105</v>
      </c>
      <c r="BK118" s="165">
        <f>BK119+BK128+BK134+BK142</f>
        <v>0</v>
      </c>
    </row>
    <row r="119" s="11" customFormat="1" ht="22.8" customHeight="1">
      <c r="B119" s="155"/>
      <c r="D119" s="156" t="s">
        <v>72</v>
      </c>
      <c r="E119" s="166" t="s">
        <v>78</v>
      </c>
      <c r="F119" s="166" t="s">
        <v>106</v>
      </c>
      <c r="I119" s="158"/>
      <c r="J119" s="167">
        <f>BK119</f>
        <v>0</v>
      </c>
      <c r="L119" s="155"/>
      <c r="M119" s="160"/>
      <c r="N119" s="161"/>
      <c r="O119" s="161"/>
      <c r="P119" s="162">
        <f>SUM(P120:P127)</f>
        <v>0</v>
      </c>
      <c r="Q119" s="161"/>
      <c r="R119" s="162">
        <f>SUM(R120:R127)</f>
        <v>0.00030900000000000003</v>
      </c>
      <c r="S119" s="161"/>
      <c r="T119" s="163">
        <f>SUM(T120:T127)</f>
        <v>5.713000000000001</v>
      </c>
      <c r="AR119" s="156" t="s">
        <v>78</v>
      </c>
      <c r="AT119" s="164" t="s">
        <v>72</v>
      </c>
      <c r="AU119" s="164" t="s">
        <v>78</v>
      </c>
      <c r="AY119" s="156" t="s">
        <v>105</v>
      </c>
      <c r="BK119" s="165">
        <f>SUM(BK120:BK127)</f>
        <v>0</v>
      </c>
    </row>
    <row r="120" s="1" customFormat="1" ht="24" customHeight="1">
      <c r="B120" s="168"/>
      <c r="C120" s="169" t="s">
        <v>78</v>
      </c>
      <c r="D120" s="169" t="s">
        <v>107</v>
      </c>
      <c r="E120" s="170" t="s">
        <v>108</v>
      </c>
      <c r="F120" s="171" t="s">
        <v>109</v>
      </c>
      <c r="G120" s="172" t="s">
        <v>110</v>
      </c>
      <c r="H120" s="173">
        <v>11</v>
      </c>
      <c r="I120" s="174"/>
      <c r="J120" s="173">
        <f>ROUND(I120*H120,3)</f>
        <v>0</v>
      </c>
      <c r="K120" s="171" t="s">
        <v>111</v>
      </c>
      <c r="L120" s="33"/>
      <c r="M120" s="175" t="s">
        <v>1</v>
      </c>
      <c r="N120" s="176" t="s">
        <v>39</v>
      </c>
      <c r="O120" s="69"/>
      <c r="P120" s="177">
        <f>O120*H120</f>
        <v>0</v>
      </c>
      <c r="Q120" s="177">
        <v>0</v>
      </c>
      <c r="R120" s="177">
        <f>Q120*H120</f>
        <v>0</v>
      </c>
      <c r="S120" s="177">
        <v>0.098000000000000004</v>
      </c>
      <c r="T120" s="178">
        <f>S120*H120</f>
        <v>1.0780000000000001</v>
      </c>
      <c r="AR120" s="179" t="s">
        <v>112</v>
      </c>
      <c r="AT120" s="179" t="s">
        <v>107</v>
      </c>
      <c r="AU120" s="179" t="s">
        <v>113</v>
      </c>
      <c r="AY120" s="14" t="s">
        <v>105</v>
      </c>
      <c r="BE120" s="180">
        <f>IF(N120="základná",J120,0)</f>
        <v>0</v>
      </c>
      <c r="BF120" s="180">
        <f>IF(N120="znížená",J120,0)</f>
        <v>0</v>
      </c>
      <c r="BG120" s="180">
        <f>IF(N120="zákl. prenesená",J120,0)</f>
        <v>0</v>
      </c>
      <c r="BH120" s="180">
        <f>IF(N120="zníž. prenesená",J120,0)</f>
        <v>0</v>
      </c>
      <c r="BI120" s="180">
        <f>IF(N120="nulová",J120,0)</f>
        <v>0</v>
      </c>
      <c r="BJ120" s="14" t="s">
        <v>113</v>
      </c>
      <c r="BK120" s="181">
        <f>ROUND(I120*H120,3)</f>
        <v>0</v>
      </c>
      <c r="BL120" s="14" t="s">
        <v>112</v>
      </c>
      <c r="BM120" s="179" t="s">
        <v>114</v>
      </c>
    </row>
    <row r="121" s="1" customFormat="1" ht="24" customHeight="1">
      <c r="B121" s="168"/>
      <c r="C121" s="169" t="s">
        <v>113</v>
      </c>
      <c r="D121" s="169" t="s">
        <v>107</v>
      </c>
      <c r="E121" s="170" t="s">
        <v>115</v>
      </c>
      <c r="F121" s="171" t="s">
        <v>116</v>
      </c>
      <c r="G121" s="172" t="s">
        <v>117</v>
      </c>
      <c r="H121" s="173">
        <v>10</v>
      </c>
      <c r="I121" s="174"/>
      <c r="J121" s="173">
        <f>ROUND(I121*H121,3)</f>
        <v>0</v>
      </c>
      <c r="K121" s="171" t="s">
        <v>111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0.040000000000000001</v>
      </c>
      <c r="T121" s="178">
        <f>S121*H121</f>
        <v>0.40000000000000002</v>
      </c>
      <c r="AR121" s="179" t="s">
        <v>112</v>
      </c>
      <c r="AT121" s="179" t="s">
        <v>107</v>
      </c>
      <c r="AU121" s="179" t="s">
        <v>113</v>
      </c>
      <c r="AY121" s="14" t="s">
        <v>105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113</v>
      </c>
      <c r="BK121" s="181">
        <f>ROUND(I121*H121,3)</f>
        <v>0</v>
      </c>
      <c r="BL121" s="14" t="s">
        <v>112</v>
      </c>
      <c r="BM121" s="179" t="s">
        <v>118</v>
      </c>
    </row>
    <row r="122" s="1" customFormat="1" ht="24" customHeight="1">
      <c r="B122" s="168"/>
      <c r="C122" s="169" t="s">
        <v>119</v>
      </c>
      <c r="D122" s="169" t="s">
        <v>107</v>
      </c>
      <c r="E122" s="170" t="s">
        <v>120</v>
      </c>
      <c r="F122" s="171" t="s">
        <v>121</v>
      </c>
      <c r="G122" s="172" t="s">
        <v>110</v>
      </c>
      <c r="H122" s="173">
        <v>11</v>
      </c>
      <c r="I122" s="174"/>
      <c r="J122" s="173">
        <f>ROUND(I122*H122,3)</f>
        <v>0</v>
      </c>
      <c r="K122" s="171" t="s">
        <v>111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0.16</v>
      </c>
      <c r="T122" s="178">
        <f>S122*H122</f>
        <v>1.76</v>
      </c>
      <c r="AR122" s="179" t="s">
        <v>112</v>
      </c>
      <c r="AT122" s="179" t="s">
        <v>107</v>
      </c>
      <c r="AU122" s="179" t="s">
        <v>113</v>
      </c>
      <c r="AY122" s="14" t="s">
        <v>105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113</v>
      </c>
      <c r="BK122" s="181">
        <f>ROUND(I122*H122,3)</f>
        <v>0</v>
      </c>
      <c r="BL122" s="14" t="s">
        <v>112</v>
      </c>
      <c r="BM122" s="179" t="s">
        <v>122</v>
      </c>
    </row>
    <row r="123" s="1" customFormat="1" ht="24" customHeight="1">
      <c r="B123" s="168"/>
      <c r="C123" s="169" t="s">
        <v>112</v>
      </c>
      <c r="D123" s="169" t="s">
        <v>107</v>
      </c>
      <c r="E123" s="170" t="s">
        <v>123</v>
      </c>
      <c r="F123" s="171" t="s">
        <v>124</v>
      </c>
      <c r="G123" s="172" t="s">
        <v>110</v>
      </c>
      <c r="H123" s="173">
        <v>11</v>
      </c>
      <c r="I123" s="174"/>
      <c r="J123" s="173">
        <f>ROUND(I123*H123,3)</f>
        <v>0</v>
      </c>
      <c r="K123" s="171" t="s">
        <v>111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0.22500000000000001</v>
      </c>
      <c r="T123" s="178">
        <f>S123*H123</f>
        <v>2.4750000000000001</v>
      </c>
      <c r="AR123" s="179" t="s">
        <v>112</v>
      </c>
      <c r="AT123" s="179" t="s">
        <v>107</v>
      </c>
      <c r="AU123" s="179" t="s">
        <v>113</v>
      </c>
      <c r="AY123" s="14" t="s">
        <v>105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113</v>
      </c>
      <c r="BK123" s="181">
        <f>ROUND(I123*H123,3)</f>
        <v>0</v>
      </c>
      <c r="BL123" s="14" t="s">
        <v>112</v>
      </c>
      <c r="BM123" s="179" t="s">
        <v>125</v>
      </c>
    </row>
    <row r="124" s="1" customFormat="1" ht="16.5" customHeight="1">
      <c r="B124" s="168"/>
      <c r="C124" s="169" t="s">
        <v>126</v>
      </c>
      <c r="D124" s="169" t="s">
        <v>107</v>
      </c>
      <c r="E124" s="170" t="s">
        <v>127</v>
      </c>
      <c r="F124" s="171" t="s">
        <v>128</v>
      </c>
      <c r="G124" s="172" t="s">
        <v>110</v>
      </c>
      <c r="H124" s="173">
        <v>10</v>
      </c>
      <c r="I124" s="174"/>
      <c r="J124" s="173">
        <f>ROUND(I124*H124,3)</f>
        <v>0</v>
      </c>
      <c r="K124" s="171" t="s">
        <v>111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112</v>
      </c>
      <c r="AT124" s="179" t="s">
        <v>107</v>
      </c>
      <c r="AU124" s="179" t="s">
        <v>113</v>
      </c>
      <c r="AY124" s="14" t="s">
        <v>105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113</v>
      </c>
      <c r="BK124" s="181">
        <f>ROUND(I124*H124,3)</f>
        <v>0</v>
      </c>
      <c r="BL124" s="14" t="s">
        <v>112</v>
      </c>
      <c r="BM124" s="179" t="s">
        <v>129</v>
      </c>
    </row>
    <row r="125" s="1" customFormat="1" ht="16.5" customHeight="1">
      <c r="B125" s="168"/>
      <c r="C125" s="182" t="s">
        <v>130</v>
      </c>
      <c r="D125" s="182" t="s">
        <v>131</v>
      </c>
      <c r="E125" s="183" t="s">
        <v>132</v>
      </c>
      <c r="F125" s="184" t="s">
        <v>133</v>
      </c>
      <c r="G125" s="185" t="s">
        <v>134</v>
      </c>
      <c r="H125" s="186">
        <v>0.309</v>
      </c>
      <c r="I125" s="187"/>
      <c r="J125" s="186">
        <f>ROUND(I125*H125,3)</f>
        <v>0</v>
      </c>
      <c r="K125" s="184" t="s">
        <v>111</v>
      </c>
      <c r="L125" s="188"/>
      <c r="M125" s="189" t="s">
        <v>1</v>
      </c>
      <c r="N125" s="190" t="s">
        <v>39</v>
      </c>
      <c r="O125" s="69"/>
      <c r="P125" s="177">
        <f>O125*H125</f>
        <v>0</v>
      </c>
      <c r="Q125" s="177">
        <v>0.001</v>
      </c>
      <c r="R125" s="177">
        <f>Q125*H125</f>
        <v>0.00030900000000000003</v>
      </c>
      <c r="S125" s="177">
        <v>0</v>
      </c>
      <c r="T125" s="178">
        <f>S125*H125</f>
        <v>0</v>
      </c>
      <c r="AR125" s="179" t="s">
        <v>135</v>
      </c>
      <c r="AT125" s="179" t="s">
        <v>131</v>
      </c>
      <c r="AU125" s="179" t="s">
        <v>113</v>
      </c>
      <c r="AY125" s="14" t="s">
        <v>105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113</v>
      </c>
      <c r="BK125" s="181">
        <f>ROUND(I125*H125,3)</f>
        <v>0</v>
      </c>
      <c r="BL125" s="14" t="s">
        <v>112</v>
      </c>
      <c r="BM125" s="179" t="s">
        <v>136</v>
      </c>
    </row>
    <row r="126" s="1" customFormat="1" ht="24" customHeight="1">
      <c r="B126" s="168"/>
      <c r="C126" s="169" t="s">
        <v>137</v>
      </c>
      <c r="D126" s="169" t="s">
        <v>107</v>
      </c>
      <c r="E126" s="170" t="s">
        <v>138</v>
      </c>
      <c r="F126" s="171" t="s">
        <v>139</v>
      </c>
      <c r="G126" s="172" t="s">
        <v>110</v>
      </c>
      <c r="H126" s="173">
        <v>10</v>
      </c>
      <c r="I126" s="174"/>
      <c r="J126" s="173">
        <f>ROUND(I126*H126,3)</f>
        <v>0</v>
      </c>
      <c r="K126" s="171" t="s">
        <v>111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112</v>
      </c>
      <c r="AT126" s="179" t="s">
        <v>107</v>
      </c>
      <c r="AU126" s="179" t="s">
        <v>113</v>
      </c>
      <c r="AY126" s="14" t="s">
        <v>105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113</v>
      </c>
      <c r="BK126" s="181">
        <f>ROUND(I126*H126,3)</f>
        <v>0</v>
      </c>
      <c r="BL126" s="14" t="s">
        <v>112</v>
      </c>
      <c r="BM126" s="179" t="s">
        <v>140</v>
      </c>
    </row>
    <row r="127" s="1" customFormat="1" ht="24" customHeight="1">
      <c r="B127" s="168"/>
      <c r="C127" s="169" t="s">
        <v>135</v>
      </c>
      <c r="D127" s="169" t="s">
        <v>107</v>
      </c>
      <c r="E127" s="170" t="s">
        <v>141</v>
      </c>
      <c r="F127" s="171" t="s">
        <v>142</v>
      </c>
      <c r="G127" s="172" t="s">
        <v>110</v>
      </c>
      <c r="H127" s="173">
        <v>10</v>
      </c>
      <c r="I127" s="174"/>
      <c r="J127" s="173">
        <f>ROUND(I127*H127,3)</f>
        <v>0</v>
      </c>
      <c r="K127" s="171" t="s">
        <v>111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112</v>
      </c>
      <c r="AT127" s="179" t="s">
        <v>107</v>
      </c>
      <c r="AU127" s="179" t="s">
        <v>113</v>
      </c>
      <c r="AY127" s="14" t="s">
        <v>105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113</v>
      </c>
      <c r="BK127" s="181">
        <f>ROUND(I127*H127,3)</f>
        <v>0</v>
      </c>
      <c r="BL127" s="14" t="s">
        <v>112</v>
      </c>
      <c r="BM127" s="179" t="s">
        <v>143</v>
      </c>
    </row>
    <row r="128" s="11" customFormat="1" ht="22.8" customHeight="1">
      <c r="B128" s="155"/>
      <c r="D128" s="156" t="s">
        <v>72</v>
      </c>
      <c r="E128" s="166" t="s">
        <v>126</v>
      </c>
      <c r="F128" s="166" t="s">
        <v>144</v>
      </c>
      <c r="I128" s="158"/>
      <c r="J128" s="167">
        <f>BK128</f>
        <v>0</v>
      </c>
      <c r="L128" s="155"/>
      <c r="M128" s="160"/>
      <c r="N128" s="161"/>
      <c r="O128" s="161"/>
      <c r="P128" s="162">
        <f>SUM(P129:P133)</f>
        <v>0</v>
      </c>
      <c r="Q128" s="161"/>
      <c r="R128" s="162">
        <f>SUM(R129:R133)</f>
        <v>8.1579300000000003</v>
      </c>
      <c r="S128" s="161"/>
      <c r="T128" s="163">
        <f>SUM(T129:T133)</f>
        <v>0</v>
      </c>
      <c r="AR128" s="156" t="s">
        <v>78</v>
      </c>
      <c r="AT128" s="164" t="s">
        <v>72</v>
      </c>
      <c r="AU128" s="164" t="s">
        <v>78</v>
      </c>
      <c r="AY128" s="156" t="s">
        <v>105</v>
      </c>
      <c r="BK128" s="165">
        <f>SUM(BK129:BK133)</f>
        <v>0</v>
      </c>
    </row>
    <row r="129" s="1" customFormat="1" ht="24" customHeight="1">
      <c r="B129" s="168"/>
      <c r="C129" s="169" t="s">
        <v>145</v>
      </c>
      <c r="D129" s="169" t="s">
        <v>107</v>
      </c>
      <c r="E129" s="170" t="s">
        <v>146</v>
      </c>
      <c r="F129" s="171" t="s">
        <v>147</v>
      </c>
      <c r="G129" s="172" t="s">
        <v>110</v>
      </c>
      <c r="H129" s="173">
        <v>11</v>
      </c>
      <c r="I129" s="174"/>
      <c r="J129" s="173">
        <f>ROUND(I129*H129,3)</f>
        <v>0</v>
      </c>
      <c r="K129" s="171" t="s">
        <v>111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0.29899999999999999</v>
      </c>
      <c r="R129" s="177">
        <f>Q129*H129</f>
        <v>3.2889999999999997</v>
      </c>
      <c r="S129" s="177">
        <v>0</v>
      </c>
      <c r="T129" s="178">
        <f>S129*H129</f>
        <v>0</v>
      </c>
      <c r="AR129" s="179" t="s">
        <v>112</v>
      </c>
      <c r="AT129" s="179" t="s">
        <v>107</v>
      </c>
      <c r="AU129" s="179" t="s">
        <v>113</v>
      </c>
      <c r="AY129" s="14" t="s">
        <v>105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113</v>
      </c>
      <c r="BK129" s="181">
        <f>ROUND(I129*H129,3)</f>
        <v>0</v>
      </c>
      <c r="BL129" s="14" t="s">
        <v>112</v>
      </c>
      <c r="BM129" s="179" t="s">
        <v>148</v>
      </c>
    </row>
    <row r="130" s="1" customFormat="1" ht="24" customHeight="1">
      <c r="B130" s="168"/>
      <c r="C130" s="169" t="s">
        <v>149</v>
      </c>
      <c r="D130" s="169" t="s">
        <v>107</v>
      </c>
      <c r="E130" s="170" t="s">
        <v>150</v>
      </c>
      <c r="F130" s="171" t="s">
        <v>151</v>
      </c>
      <c r="G130" s="172" t="s">
        <v>110</v>
      </c>
      <c r="H130" s="173">
        <v>11</v>
      </c>
      <c r="I130" s="174"/>
      <c r="J130" s="173">
        <f>ROUND(I130*H130,3)</f>
        <v>0</v>
      </c>
      <c r="K130" s="171" t="s">
        <v>111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0.34297</v>
      </c>
      <c r="R130" s="177">
        <f>Q130*H130</f>
        <v>3.7726699999999997</v>
      </c>
      <c r="S130" s="177">
        <v>0</v>
      </c>
      <c r="T130" s="178">
        <f>S130*H130</f>
        <v>0</v>
      </c>
      <c r="AR130" s="179" t="s">
        <v>112</v>
      </c>
      <c r="AT130" s="179" t="s">
        <v>107</v>
      </c>
      <c r="AU130" s="179" t="s">
        <v>113</v>
      </c>
      <c r="AY130" s="14" t="s">
        <v>105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113</v>
      </c>
      <c r="BK130" s="181">
        <f>ROUND(I130*H130,3)</f>
        <v>0</v>
      </c>
      <c r="BL130" s="14" t="s">
        <v>112</v>
      </c>
      <c r="BM130" s="179" t="s">
        <v>152</v>
      </c>
    </row>
    <row r="131" s="1" customFormat="1" ht="36" customHeight="1">
      <c r="B131" s="168"/>
      <c r="C131" s="169" t="s">
        <v>153</v>
      </c>
      <c r="D131" s="169" t="s">
        <v>107</v>
      </c>
      <c r="E131" s="170" t="s">
        <v>154</v>
      </c>
      <c r="F131" s="171" t="s">
        <v>155</v>
      </c>
      <c r="G131" s="172" t="s">
        <v>110</v>
      </c>
      <c r="H131" s="173">
        <v>11</v>
      </c>
      <c r="I131" s="174"/>
      <c r="J131" s="173">
        <f>ROUND(I131*H131,3)</f>
        <v>0</v>
      </c>
      <c r="K131" s="171" t="s">
        <v>111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0.0024499999999999999</v>
      </c>
      <c r="R131" s="177">
        <f>Q131*H131</f>
        <v>0.026949999999999998</v>
      </c>
      <c r="S131" s="177">
        <v>0</v>
      </c>
      <c r="T131" s="178">
        <f>S131*H131</f>
        <v>0</v>
      </c>
      <c r="AR131" s="179" t="s">
        <v>112</v>
      </c>
      <c r="AT131" s="179" t="s">
        <v>107</v>
      </c>
      <c r="AU131" s="179" t="s">
        <v>113</v>
      </c>
      <c r="AY131" s="14" t="s">
        <v>105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113</v>
      </c>
      <c r="BK131" s="181">
        <f>ROUND(I131*H131,3)</f>
        <v>0</v>
      </c>
      <c r="BL131" s="14" t="s">
        <v>112</v>
      </c>
      <c r="BM131" s="179" t="s">
        <v>156</v>
      </c>
    </row>
    <row r="132" s="1" customFormat="1" ht="24" customHeight="1">
      <c r="B132" s="168"/>
      <c r="C132" s="169" t="s">
        <v>157</v>
      </c>
      <c r="D132" s="169" t="s">
        <v>107</v>
      </c>
      <c r="E132" s="170" t="s">
        <v>158</v>
      </c>
      <c r="F132" s="171" t="s">
        <v>159</v>
      </c>
      <c r="G132" s="172" t="s">
        <v>110</v>
      </c>
      <c r="H132" s="173">
        <v>11</v>
      </c>
      <c r="I132" s="174"/>
      <c r="J132" s="173">
        <f>ROUND(I132*H132,3)</f>
        <v>0</v>
      </c>
      <c r="K132" s="171" t="s">
        <v>111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0.00051000000000000004</v>
      </c>
      <c r="R132" s="177">
        <f>Q132*H132</f>
        <v>0.0056100000000000004</v>
      </c>
      <c r="S132" s="177">
        <v>0</v>
      </c>
      <c r="T132" s="178">
        <f>S132*H132</f>
        <v>0</v>
      </c>
      <c r="AR132" s="179" t="s">
        <v>112</v>
      </c>
      <c r="AT132" s="179" t="s">
        <v>107</v>
      </c>
      <c r="AU132" s="179" t="s">
        <v>113</v>
      </c>
      <c r="AY132" s="14" t="s">
        <v>105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113</v>
      </c>
      <c r="BK132" s="181">
        <f>ROUND(I132*H132,3)</f>
        <v>0</v>
      </c>
      <c r="BL132" s="14" t="s">
        <v>112</v>
      </c>
      <c r="BM132" s="179" t="s">
        <v>160</v>
      </c>
    </row>
    <row r="133" s="1" customFormat="1" ht="24" customHeight="1">
      <c r="B133" s="168"/>
      <c r="C133" s="169" t="s">
        <v>161</v>
      </c>
      <c r="D133" s="169" t="s">
        <v>107</v>
      </c>
      <c r="E133" s="170" t="s">
        <v>162</v>
      </c>
      <c r="F133" s="171" t="s">
        <v>163</v>
      </c>
      <c r="G133" s="172" t="s">
        <v>110</v>
      </c>
      <c r="H133" s="173">
        <v>11</v>
      </c>
      <c r="I133" s="174"/>
      <c r="J133" s="173">
        <f>ROUND(I133*H133,3)</f>
        <v>0</v>
      </c>
      <c r="K133" s="171" t="s">
        <v>111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0.096699999999999994</v>
      </c>
      <c r="R133" s="177">
        <f>Q133*H133</f>
        <v>1.0636999999999999</v>
      </c>
      <c r="S133" s="177">
        <v>0</v>
      </c>
      <c r="T133" s="178">
        <f>S133*H133</f>
        <v>0</v>
      </c>
      <c r="AR133" s="179" t="s">
        <v>112</v>
      </c>
      <c r="AT133" s="179" t="s">
        <v>107</v>
      </c>
      <c r="AU133" s="179" t="s">
        <v>113</v>
      </c>
      <c r="AY133" s="14" t="s">
        <v>105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113</v>
      </c>
      <c r="BK133" s="181">
        <f>ROUND(I133*H133,3)</f>
        <v>0</v>
      </c>
      <c r="BL133" s="14" t="s">
        <v>112</v>
      </c>
      <c r="BM133" s="179" t="s">
        <v>164</v>
      </c>
    </row>
    <row r="134" s="11" customFormat="1" ht="22.8" customHeight="1">
      <c r="B134" s="155"/>
      <c r="D134" s="156" t="s">
        <v>72</v>
      </c>
      <c r="E134" s="166" t="s">
        <v>145</v>
      </c>
      <c r="F134" s="166" t="s">
        <v>165</v>
      </c>
      <c r="I134" s="158"/>
      <c r="J134" s="167">
        <f>BK134</f>
        <v>0</v>
      </c>
      <c r="L134" s="155"/>
      <c r="M134" s="160"/>
      <c r="N134" s="161"/>
      <c r="O134" s="161"/>
      <c r="P134" s="162">
        <f>SUM(P135:P141)</f>
        <v>0</v>
      </c>
      <c r="Q134" s="161"/>
      <c r="R134" s="162">
        <f>SUM(R135:R141)</f>
        <v>1.2248000000000001</v>
      </c>
      <c r="S134" s="161"/>
      <c r="T134" s="163">
        <f>SUM(T135:T141)</f>
        <v>0</v>
      </c>
      <c r="AR134" s="156" t="s">
        <v>78</v>
      </c>
      <c r="AT134" s="164" t="s">
        <v>72</v>
      </c>
      <c r="AU134" s="164" t="s">
        <v>78</v>
      </c>
      <c r="AY134" s="156" t="s">
        <v>105</v>
      </c>
      <c r="BK134" s="165">
        <f>SUM(BK135:BK141)</f>
        <v>0</v>
      </c>
    </row>
    <row r="135" s="1" customFormat="1" ht="36" customHeight="1">
      <c r="B135" s="168"/>
      <c r="C135" s="169" t="s">
        <v>166</v>
      </c>
      <c r="D135" s="169" t="s">
        <v>107</v>
      </c>
      <c r="E135" s="170" t="s">
        <v>167</v>
      </c>
      <c r="F135" s="171" t="s">
        <v>168</v>
      </c>
      <c r="G135" s="172" t="s">
        <v>117</v>
      </c>
      <c r="H135" s="173">
        <v>10</v>
      </c>
      <c r="I135" s="174"/>
      <c r="J135" s="173">
        <f>ROUND(I135*H135,3)</f>
        <v>0</v>
      </c>
      <c r="K135" s="171" t="s">
        <v>111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0.099250000000000005</v>
      </c>
      <c r="R135" s="177">
        <f>Q135*H135</f>
        <v>0.99250000000000005</v>
      </c>
      <c r="S135" s="177">
        <v>0</v>
      </c>
      <c r="T135" s="178">
        <f>S135*H135</f>
        <v>0</v>
      </c>
      <c r="AR135" s="179" t="s">
        <v>112</v>
      </c>
      <c r="AT135" s="179" t="s">
        <v>107</v>
      </c>
      <c r="AU135" s="179" t="s">
        <v>113</v>
      </c>
      <c r="AY135" s="14" t="s">
        <v>105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113</v>
      </c>
      <c r="BK135" s="181">
        <f>ROUND(I135*H135,3)</f>
        <v>0</v>
      </c>
      <c r="BL135" s="14" t="s">
        <v>112</v>
      </c>
      <c r="BM135" s="179" t="s">
        <v>169</v>
      </c>
    </row>
    <row r="136" s="1" customFormat="1" ht="24" customHeight="1">
      <c r="B136" s="168"/>
      <c r="C136" s="182" t="s">
        <v>170</v>
      </c>
      <c r="D136" s="182" t="s">
        <v>131</v>
      </c>
      <c r="E136" s="183" t="s">
        <v>171</v>
      </c>
      <c r="F136" s="184" t="s">
        <v>172</v>
      </c>
      <c r="G136" s="185" t="s">
        <v>173</v>
      </c>
      <c r="H136" s="186">
        <v>10.1</v>
      </c>
      <c r="I136" s="187"/>
      <c r="J136" s="186">
        <f>ROUND(I136*H136,3)</f>
        <v>0</v>
      </c>
      <c r="K136" s="184" t="s">
        <v>111</v>
      </c>
      <c r="L136" s="188"/>
      <c r="M136" s="189" t="s">
        <v>1</v>
      </c>
      <c r="N136" s="190" t="s">
        <v>39</v>
      </c>
      <c r="O136" s="69"/>
      <c r="P136" s="177">
        <f>O136*H136</f>
        <v>0</v>
      </c>
      <c r="Q136" s="177">
        <v>0.023</v>
      </c>
      <c r="R136" s="177">
        <f>Q136*H136</f>
        <v>0.23229999999999998</v>
      </c>
      <c r="S136" s="177">
        <v>0</v>
      </c>
      <c r="T136" s="178">
        <f>S136*H136</f>
        <v>0</v>
      </c>
      <c r="AR136" s="179" t="s">
        <v>135</v>
      </c>
      <c r="AT136" s="179" t="s">
        <v>131</v>
      </c>
      <c r="AU136" s="179" t="s">
        <v>113</v>
      </c>
      <c r="AY136" s="14" t="s">
        <v>105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113</v>
      </c>
      <c r="BK136" s="181">
        <f>ROUND(I136*H136,3)</f>
        <v>0</v>
      </c>
      <c r="BL136" s="14" t="s">
        <v>112</v>
      </c>
      <c r="BM136" s="179" t="s">
        <v>174</v>
      </c>
    </row>
    <row r="137" s="1" customFormat="1" ht="24" customHeight="1">
      <c r="B137" s="168"/>
      <c r="C137" s="169" t="s">
        <v>175</v>
      </c>
      <c r="D137" s="169" t="s">
        <v>107</v>
      </c>
      <c r="E137" s="170" t="s">
        <v>176</v>
      </c>
      <c r="F137" s="171" t="s">
        <v>177</v>
      </c>
      <c r="G137" s="172" t="s">
        <v>117</v>
      </c>
      <c r="H137" s="173">
        <v>4.4000000000000004</v>
      </c>
      <c r="I137" s="174"/>
      <c r="J137" s="173">
        <f>ROUND(I137*H137,3)</f>
        <v>0</v>
      </c>
      <c r="K137" s="171" t="s">
        <v>111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</v>
      </c>
      <c r="R137" s="177">
        <f>Q137*H137</f>
        <v>0</v>
      </c>
      <c r="S137" s="177">
        <v>0</v>
      </c>
      <c r="T137" s="178">
        <f>S137*H137</f>
        <v>0</v>
      </c>
      <c r="AR137" s="179" t="s">
        <v>112</v>
      </c>
      <c r="AT137" s="179" t="s">
        <v>107</v>
      </c>
      <c r="AU137" s="179" t="s">
        <v>113</v>
      </c>
      <c r="AY137" s="14" t="s">
        <v>105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113</v>
      </c>
      <c r="BK137" s="181">
        <f>ROUND(I137*H137,3)</f>
        <v>0</v>
      </c>
      <c r="BL137" s="14" t="s">
        <v>112</v>
      </c>
      <c r="BM137" s="179" t="s">
        <v>178</v>
      </c>
    </row>
    <row r="138" s="1" customFormat="1" ht="24" customHeight="1">
      <c r="B138" s="168"/>
      <c r="C138" s="169" t="s">
        <v>179</v>
      </c>
      <c r="D138" s="169" t="s">
        <v>107</v>
      </c>
      <c r="E138" s="170" t="s">
        <v>180</v>
      </c>
      <c r="F138" s="171" t="s">
        <v>181</v>
      </c>
      <c r="G138" s="172" t="s">
        <v>182</v>
      </c>
      <c r="H138" s="173">
        <v>5.7130000000000001</v>
      </c>
      <c r="I138" s="174"/>
      <c r="J138" s="173">
        <f>ROUND(I138*H138,3)</f>
        <v>0</v>
      </c>
      <c r="K138" s="171" t="s">
        <v>111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112</v>
      </c>
      <c r="AT138" s="179" t="s">
        <v>107</v>
      </c>
      <c r="AU138" s="179" t="s">
        <v>113</v>
      </c>
      <c r="AY138" s="14" t="s">
        <v>105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113</v>
      </c>
      <c r="BK138" s="181">
        <f>ROUND(I138*H138,3)</f>
        <v>0</v>
      </c>
      <c r="BL138" s="14" t="s">
        <v>112</v>
      </c>
      <c r="BM138" s="179" t="s">
        <v>183</v>
      </c>
    </row>
    <row r="139" s="1" customFormat="1" ht="24" customHeight="1">
      <c r="B139" s="168"/>
      <c r="C139" s="169" t="s">
        <v>184</v>
      </c>
      <c r="D139" s="169" t="s">
        <v>107</v>
      </c>
      <c r="E139" s="170" t="s">
        <v>185</v>
      </c>
      <c r="F139" s="171" t="s">
        <v>186</v>
      </c>
      <c r="G139" s="172" t="s">
        <v>182</v>
      </c>
      <c r="H139" s="173">
        <v>5.7130000000000001</v>
      </c>
      <c r="I139" s="174"/>
      <c r="J139" s="173">
        <f>ROUND(I139*H139,3)</f>
        <v>0</v>
      </c>
      <c r="K139" s="171" t="s">
        <v>111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</v>
      </c>
      <c r="R139" s="177">
        <f>Q139*H139</f>
        <v>0</v>
      </c>
      <c r="S139" s="177">
        <v>0</v>
      </c>
      <c r="T139" s="178">
        <f>S139*H139</f>
        <v>0</v>
      </c>
      <c r="AR139" s="179" t="s">
        <v>112</v>
      </c>
      <c r="AT139" s="179" t="s">
        <v>107</v>
      </c>
      <c r="AU139" s="179" t="s">
        <v>113</v>
      </c>
      <c r="AY139" s="14" t="s">
        <v>105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113</v>
      </c>
      <c r="BK139" s="181">
        <f>ROUND(I139*H139,3)</f>
        <v>0</v>
      </c>
      <c r="BL139" s="14" t="s">
        <v>112</v>
      </c>
      <c r="BM139" s="179" t="s">
        <v>187</v>
      </c>
    </row>
    <row r="140" s="1" customFormat="1" ht="24" customHeight="1">
      <c r="B140" s="168"/>
      <c r="C140" s="169" t="s">
        <v>188</v>
      </c>
      <c r="D140" s="169" t="s">
        <v>107</v>
      </c>
      <c r="E140" s="170" t="s">
        <v>189</v>
      </c>
      <c r="F140" s="171" t="s">
        <v>190</v>
      </c>
      <c r="G140" s="172" t="s">
        <v>182</v>
      </c>
      <c r="H140" s="173">
        <v>28.565000000000001</v>
      </c>
      <c r="I140" s="174"/>
      <c r="J140" s="173">
        <f>ROUND(I140*H140,3)</f>
        <v>0</v>
      </c>
      <c r="K140" s="171" t="s">
        <v>111</v>
      </c>
      <c r="L140" s="33"/>
      <c r="M140" s="175" t="s">
        <v>1</v>
      </c>
      <c r="N140" s="176" t="s">
        <v>39</v>
      </c>
      <c r="O140" s="69"/>
      <c r="P140" s="177">
        <f>O140*H140</f>
        <v>0</v>
      </c>
      <c r="Q140" s="177">
        <v>0</v>
      </c>
      <c r="R140" s="177">
        <f>Q140*H140</f>
        <v>0</v>
      </c>
      <c r="S140" s="177">
        <v>0</v>
      </c>
      <c r="T140" s="178">
        <f>S140*H140</f>
        <v>0</v>
      </c>
      <c r="AR140" s="179" t="s">
        <v>112</v>
      </c>
      <c r="AT140" s="179" t="s">
        <v>107</v>
      </c>
      <c r="AU140" s="179" t="s">
        <v>113</v>
      </c>
      <c r="AY140" s="14" t="s">
        <v>105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113</v>
      </c>
      <c r="BK140" s="181">
        <f>ROUND(I140*H140,3)</f>
        <v>0</v>
      </c>
      <c r="BL140" s="14" t="s">
        <v>112</v>
      </c>
      <c r="BM140" s="179" t="s">
        <v>191</v>
      </c>
    </row>
    <row r="141" s="1" customFormat="1" ht="24" customHeight="1">
      <c r="B141" s="168"/>
      <c r="C141" s="169" t="s">
        <v>7</v>
      </c>
      <c r="D141" s="169" t="s">
        <v>107</v>
      </c>
      <c r="E141" s="170" t="s">
        <v>192</v>
      </c>
      <c r="F141" s="171" t="s">
        <v>193</v>
      </c>
      <c r="G141" s="172" t="s">
        <v>182</v>
      </c>
      <c r="H141" s="173">
        <v>5.7130000000000001</v>
      </c>
      <c r="I141" s="174"/>
      <c r="J141" s="173">
        <f>ROUND(I141*H141,3)</f>
        <v>0</v>
      </c>
      <c r="K141" s="171" t="s">
        <v>111</v>
      </c>
      <c r="L141" s="33"/>
      <c r="M141" s="175" t="s">
        <v>1</v>
      </c>
      <c r="N141" s="176" t="s">
        <v>39</v>
      </c>
      <c r="O141" s="69"/>
      <c r="P141" s="177">
        <f>O141*H141</f>
        <v>0</v>
      </c>
      <c r="Q141" s="177">
        <v>0</v>
      </c>
      <c r="R141" s="177">
        <f>Q141*H141</f>
        <v>0</v>
      </c>
      <c r="S141" s="177">
        <v>0</v>
      </c>
      <c r="T141" s="178">
        <f>S141*H141</f>
        <v>0</v>
      </c>
      <c r="AR141" s="179" t="s">
        <v>112</v>
      </c>
      <c r="AT141" s="179" t="s">
        <v>107</v>
      </c>
      <c r="AU141" s="179" t="s">
        <v>113</v>
      </c>
      <c r="AY141" s="14" t="s">
        <v>105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113</v>
      </c>
      <c r="BK141" s="181">
        <f>ROUND(I141*H141,3)</f>
        <v>0</v>
      </c>
      <c r="BL141" s="14" t="s">
        <v>112</v>
      </c>
      <c r="BM141" s="179" t="s">
        <v>194</v>
      </c>
    </row>
    <row r="142" s="11" customFormat="1" ht="22.8" customHeight="1">
      <c r="B142" s="155"/>
      <c r="D142" s="156" t="s">
        <v>72</v>
      </c>
      <c r="E142" s="166" t="s">
        <v>195</v>
      </c>
      <c r="F142" s="166" t="s">
        <v>196</v>
      </c>
      <c r="I142" s="158"/>
      <c r="J142" s="167">
        <f>BK142</f>
        <v>0</v>
      </c>
      <c r="L142" s="155"/>
      <c r="M142" s="160"/>
      <c r="N142" s="161"/>
      <c r="O142" s="161"/>
      <c r="P142" s="162">
        <f>P143</f>
        <v>0</v>
      </c>
      <c r="Q142" s="161"/>
      <c r="R142" s="162">
        <f>R143</f>
        <v>0</v>
      </c>
      <c r="S142" s="161"/>
      <c r="T142" s="163">
        <f>T143</f>
        <v>0</v>
      </c>
      <c r="AR142" s="156" t="s">
        <v>78</v>
      </c>
      <c r="AT142" s="164" t="s">
        <v>72</v>
      </c>
      <c r="AU142" s="164" t="s">
        <v>78</v>
      </c>
      <c r="AY142" s="156" t="s">
        <v>105</v>
      </c>
      <c r="BK142" s="165">
        <f>BK143</f>
        <v>0</v>
      </c>
    </row>
    <row r="143" s="1" customFormat="1" ht="24" customHeight="1">
      <c r="B143" s="168"/>
      <c r="C143" s="169" t="s">
        <v>197</v>
      </c>
      <c r="D143" s="169" t="s">
        <v>107</v>
      </c>
      <c r="E143" s="170" t="s">
        <v>198</v>
      </c>
      <c r="F143" s="171" t="s">
        <v>199</v>
      </c>
      <c r="G143" s="172" t="s">
        <v>182</v>
      </c>
      <c r="H143" s="173">
        <v>9.3829999999999991</v>
      </c>
      <c r="I143" s="174"/>
      <c r="J143" s="173">
        <f>ROUND(I143*H143,3)</f>
        <v>0</v>
      </c>
      <c r="K143" s="171" t="s">
        <v>111</v>
      </c>
      <c r="L143" s="33"/>
      <c r="M143" s="191" t="s">
        <v>1</v>
      </c>
      <c r="N143" s="192" t="s">
        <v>39</v>
      </c>
      <c r="O143" s="193"/>
      <c r="P143" s="194">
        <f>O143*H143</f>
        <v>0</v>
      </c>
      <c r="Q143" s="194">
        <v>0</v>
      </c>
      <c r="R143" s="194">
        <f>Q143*H143</f>
        <v>0</v>
      </c>
      <c r="S143" s="194">
        <v>0</v>
      </c>
      <c r="T143" s="195">
        <f>S143*H143</f>
        <v>0</v>
      </c>
      <c r="AR143" s="179" t="s">
        <v>112</v>
      </c>
      <c r="AT143" s="179" t="s">
        <v>107</v>
      </c>
      <c r="AU143" s="179" t="s">
        <v>113</v>
      </c>
      <c r="AY143" s="14" t="s">
        <v>105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113</v>
      </c>
      <c r="BK143" s="181">
        <f>ROUND(I143*H143,3)</f>
        <v>0</v>
      </c>
      <c r="BL143" s="14" t="s">
        <v>112</v>
      </c>
      <c r="BM143" s="179" t="s">
        <v>200</v>
      </c>
    </row>
    <row r="144" s="1" customFormat="1" ht="6.96" customHeight="1">
      <c r="B144" s="52"/>
      <c r="C144" s="53"/>
      <c r="D144" s="53"/>
      <c r="E144" s="53"/>
      <c r="F144" s="53"/>
      <c r="G144" s="53"/>
      <c r="H144" s="53"/>
      <c r="I144" s="129"/>
      <c r="J144" s="53"/>
      <c r="K144" s="53"/>
      <c r="L144" s="33"/>
    </row>
  </sheetData>
  <autoFilter ref="C116:K143"/>
  <mergeCells count="6">
    <mergeCell ref="E7:H7"/>
    <mergeCell ref="E16:H16"/>
    <mergeCell ref="E25:H25"/>
    <mergeCell ref="E85:H85"/>
    <mergeCell ref="E109:H10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2019-04-09T10:43:57Z</dcterms:created>
  <dcterms:modified xsi:type="dcterms:W3CDTF">2019-04-09T10:43:58Z</dcterms:modified>
</cp:coreProperties>
</file>