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00" windowWidth="14055" windowHeight="4050"/>
  </bookViews>
  <sheets>
    <sheet name="Rekapitulácia stavby" sheetId="1" r:id="rId1"/>
    <sheet name="2019-040 - Rekonštrukcia ..." sheetId="2" r:id="rId2"/>
  </sheets>
  <definedNames>
    <definedName name="_xlnm._FilterDatabase" localSheetId="1" hidden="1">'2019-040 - Rekonštrukcia ...'!$C$117:$K$155</definedName>
    <definedName name="_xlnm.Print_Titles" localSheetId="1">'2019-040 - Rekonštrukcia ...'!$117:$117</definedName>
    <definedName name="_xlnm.Print_Titles" localSheetId="0">'Rekapitulácia stavby'!$92:$92</definedName>
    <definedName name="_xlnm.Print_Area" localSheetId="1">'2019-040 - Rekonštrukcia ...'!$C$4:$J$76,'2019-040 - Rekonštrukcia ...'!$C$82:$J$101,'2019-040 - Rekonštrukcia ...'!$C$107:$K$155</definedName>
    <definedName name="_xlnm.Print_Area" localSheetId="0">'Rekapitulácia stavby'!$D$4:$AO$76,'Rekapitulácia stavby'!$C$82:$AQ$96</definedName>
  </definedNames>
  <calcPr calcId="145621"/>
</workbook>
</file>

<file path=xl/calcChain.xml><?xml version="1.0" encoding="utf-8"?>
<calcChain xmlns="http://schemas.openxmlformats.org/spreadsheetml/2006/main">
  <c r="J35" i="2" l="1"/>
  <c r="J34" i="2"/>
  <c r="AY95" i="1"/>
  <c r="J33" i="2"/>
  <c r="AX95" i="1"/>
  <c r="BI155" i="2"/>
  <c r="BH155" i="2"/>
  <c r="BG155" i="2"/>
  <c r="BE155" i="2"/>
  <c r="T155" i="2"/>
  <c r="R155" i="2"/>
  <c r="P155" i="2"/>
  <c r="BK155" i="2"/>
  <c r="J155" i="2"/>
  <c r="BF155" i="2"/>
  <c r="BI154" i="2"/>
  <c r="BH154" i="2"/>
  <c r="BG154" i="2"/>
  <c r="BE154" i="2"/>
  <c r="T154" i="2"/>
  <c r="T153" i="2"/>
  <c r="R154" i="2"/>
  <c r="R153" i="2"/>
  <c r="P154" i="2"/>
  <c r="P153" i="2"/>
  <c r="BK154" i="2"/>
  <c r="BK153" i="2"/>
  <c r="J153" i="2" s="1"/>
  <c r="J100" i="2" s="1"/>
  <c r="J154" i="2"/>
  <c r="BF154" i="2" s="1"/>
  <c r="BI152" i="2"/>
  <c r="BH152" i="2"/>
  <c r="BG152" i="2"/>
  <c r="BE152" i="2"/>
  <c r="T152" i="2"/>
  <c r="T151" i="2"/>
  <c r="R152" i="2"/>
  <c r="R151" i="2"/>
  <c r="P152" i="2"/>
  <c r="P151" i="2"/>
  <c r="BK152" i="2"/>
  <c r="BK151" i="2"/>
  <c r="J151" i="2" s="1"/>
  <c r="J99" i="2" s="1"/>
  <c r="J152" i="2"/>
  <c r="BF152" i="2" s="1"/>
  <c r="BI150" i="2"/>
  <c r="BH150" i="2"/>
  <c r="BG150" i="2"/>
  <c r="BE150" i="2"/>
  <c r="T150" i="2"/>
  <c r="R150" i="2"/>
  <c r="P150" i="2"/>
  <c r="BK150" i="2"/>
  <c r="J150" i="2"/>
  <c r="BF150" i="2"/>
  <c r="BI149" i="2"/>
  <c r="BH149" i="2"/>
  <c r="BG149" i="2"/>
  <c r="BE149" i="2"/>
  <c r="T149" i="2"/>
  <c r="R149" i="2"/>
  <c r="P149" i="2"/>
  <c r="BK149" i="2"/>
  <c r="J149" i="2"/>
  <c r="BF149" i="2"/>
  <c r="BI148" i="2"/>
  <c r="BH148" i="2"/>
  <c r="BG148" i="2"/>
  <c r="BE148" i="2"/>
  <c r="T148" i="2"/>
  <c r="R148" i="2"/>
  <c r="P148" i="2"/>
  <c r="BK148" i="2"/>
  <c r="J148" i="2"/>
  <c r="BF148" i="2"/>
  <c r="BI147" i="2"/>
  <c r="BH147" i="2"/>
  <c r="BG147" i="2"/>
  <c r="BE147" i="2"/>
  <c r="T147" i="2"/>
  <c r="R147" i="2"/>
  <c r="P147" i="2"/>
  <c r="BK147" i="2"/>
  <c r="J147" i="2"/>
  <c r="BF147" i="2"/>
  <c r="BI146" i="2"/>
  <c r="BH146" i="2"/>
  <c r="BG146" i="2"/>
  <c r="BE146" i="2"/>
  <c r="T146" i="2"/>
  <c r="R146" i="2"/>
  <c r="P146" i="2"/>
  <c r="BK146" i="2"/>
  <c r="J146" i="2"/>
  <c r="BF146" i="2"/>
  <c r="BI145" i="2"/>
  <c r="BH145" i="2"/>
  <c r="BG145" i="2"/>
  <c r="BE145" i="2"/>
  <c r="T145" i="2"/>
  <c r="R145" i="2"/>
  <c r="P145" i="2"/>
  <c r="BK145" i="2"/>
  <c r="J145" i="2"/>
  <c r="BF145" i="2"/>
  <c r="BI144" i="2"/>
  <c r="BH144" i="2"/>
  <c r="BG144" i="2"/>
  <c r="BE144" i="2"/>
  <c r="T144" i="2"/>
  <c r="R144" i="2"/>
  <c r="P144" i="2"/>
  <c r="BK144" i="2"/>
  <c r="J144" i="2"/>
  <c r="BF144" i="2"/>
  <c r="BI143" i="2"/>
  <c r="BH143" i="2"/>
  <c r="BG143" i="2"/>
  <c r="BE143" i="2"/>
  <c r="T143" i="2"/>
  <c r="T142" i="2"/>
  <c r="R143" i="2"/>
  <c r="R142" i="2"/>
  <c r="P143" i="2"/>
  <c r="P142" i="2"/>
  <c r="BK143" i="2"/>
  <c r="BK142" i="2"/>
  <c r="J142" i="2" s="1"/>
  <c r="J98" i="2" s="1"/>
  <c r="J143" i="2"/>
  <c r="BF143" i="2" s="1"/>
  <c r="BI141" i="2"/>
  <c r="BH141" i="2"/>
  <c r="BG141" i="2"/>
  <c r="BE141" i="2"/>
  <c r="T141" i="2"/>
  <c r="R141" i="2"/>
  <c r="P141" i="2"/>
  <c r="BK141" i="2"/>
  <c r="J141" i="2"/>
  <c r="BF141" i="2"/>
  <c r="BI140" i="2"/>
  <c r="BH140" i="2"/>
  <c r="BG140" i="2"/>
  <c r="BE140" i="2"/>
  <c r="T140" i="2"/>
  <c r="R140" i="2"/>
  <c r="P140" i="2"/>
  <c r="BK140" i="2"/>
  <c r="J140" i="2"/>
  <c r="BF140" i="2"/>
  <c r="BI139" i="2"/>
  <c r="BH139" i="2"/>
  <c r="BG139" i="2"/>
  <c r="BE139" i="2"/>
  <c r="T139" i="2"/>
  <c r="R139" i="2"/>
  <c r="P139" i="2"/>
  <c r="BK139" i="2"/>
  <c r="J139" i="2"/>
  <c r="BF139" i="2"/>
  <c r="BI138" i="2"/>
  <c r="BH138" i="2"/>
  <c r="BG138" i="2"/>
  <c r="BE138" i="2"/>
  <c r="T138" i="2"/>
  <c r="R138" i="2"/>
  <c r="P138" i="2"/>
  <c r="BK138" i="2"/>
  <c r="J138" i="2"/>
  <c r="BF138" i="2"/>
  <c r="BI137" i="2"/>
  <c r="BH137" i="2"/>
  <c r="BG137" i="2"/>
  <c r="BE137" i="2"/>
  <c r="T137" i="2"/>
  <c r="T136" i="2"/>
  <c r="R137" i="2"/>
  <c r="R136" i="2"/>
  <c r="P137" i="2"/>
  <c r="P136" i="2"/>
  <c r="BK137" i="2"/>
  <c r="BK136" i="2"/>
  <c r="J136" i="2" s="1"/>
  <c r="J97" i="2" s="1"/>
  <c r="J137" i="2"/>
  <c r="BF137" i="2" s="1"/>
  <c r="BI135" i="2"/>
  <c r="BH135" i="2"/>
  <c r="BG135" i="2"/>
  <c r="BE135" i="2"/>
  <c r="T135" i="2"/>
  <c r="R135" i="2"/>
  <c r="P135" i="2"/>
  <c r="BK135" i="2"/>
  <c r="J135" i="2"/>
  <c r="BF135" i="2"/>
  <c r="BI134" i="2"/>
  <c r="BH134" i="2"/>
  <c r="BG134" i="2"/>
  <c r="BE134" i="2"/>
  <c r="T134" i="2"/>
  <c r="R134" i="2"/>
  <c r="P134" i="2"/>
  <c r="BK134" i="2"/>
  <c r="J134" i="2"/>
  <c r="BF134" i="2"/>
  <c r="BI133" i="2"/>
  <c r="BH133" i="2"/>
  <c r="BG133" i="2"/>
  <c r="BE133" i="2"/>
  <c r="T133" i="2"/>
  <c r="R133" i="2"/>
  <c r="P133" i="2"/>
  <c r="BK133" i="2"/>
  <c r="J133" i="2"/>
  <c r="BF133" i="2"/>
  <c r="BI132" i="2"/>
  <c r="BH132" i="2"/>
  <c r="BG132" i="2"/>
  <c r="BE132" i="2"/>
  <c r="T132" i="2"/>
  <c r="R132" i="2"/>
  <c r="P132" i="2"/>
  <c r="BK132" i="2"/>
  <c r="J132" i="2"/>
  <c r="BF132" i="2"/>
  <c r="BI131" i="2"/>
  <c r="BH131" i="2"/>
  <c r="BG131" i="2"/>
  <c r="BE131" i="2"/>
  <c r="T131" i="2"/>
  <c r="R131" i="2"/>
  <c r="P131" i="2"/>
  <c r="BK131" i="2"/>
  <c r="J131" i="2"/>
  <c r="BF131" i="2"/>
  <c r="BI130" i="2"/>
  <c r="BH130" i="2"/>
  <c r="BG130" i="2"/>
  <c r="BE130" i="2"/>
  <c r="T130" i="2"/>
  <c r="R130" i="2"/>
  <c r="P130" i="2"/>
  <c r="BK130" i="2"/>
  <c r="J130" i="2"/>
  <c r="BF130" i="2"/>
  <c r="BI129" i="2"/>
  <c r="BH129" i="2"/>
  <c r="BG129" i="2"/>
  <c r="BE129" i="2"/>
  <c r="T129" i="2"/>
  <c r="R129" i="2"/>
  <c r="P129" i="2"/>
  <c r="BK129" i="2"/>
  <c r="J129" i="2"/>
  <c r="BF129" i="2"/>
  <c r="BI128" i="2"/>
  <c r="BH128" i="2"/>
  <c r="BG128" i="2"/>
  <c r="BE128" i="2"/>
  <c r="T128" i="2"/>
  <c r="R128" i="2"/>
  <c r="P128" i="2"/>
  <c r="BK128" i="2"/>
  <c r="J128" i="2"/>
  <c r="BF128" i="2"/>
  <c r="BI127" i="2"/>
  <c r="BH127" i="2"/>
  <c r="BG127" i="2"/>
  <c r="BE127" i="2"/>
  <c r="T127" i="2"/>
  <c r="R127" i="2"/>
  <c r="P127" i="2"/>
  <c r="BK127" i="2"/>
  <c r="J127" i="2"/>
  <c r="BF127" i="2"/>
  <c r="BI126" i="2"/>
  <c r="BH126" i="2"/>
  <c r="BG126" i="2"/>
  <c r="BE126" i="2"/>
  <c r="T126" i="2"/>
  <c r="R126" i="2"/>
  <c r="P126" i="2"/>
  <c r="BK126" i="2"/>
  <c r="J126" i="2"/>
  <c r="BF126" i="2"/>
  <c r="BI125" i="2"/>
  <c r="BH125" i="2"/>
  <c r="BG125" i="2"/>
  <c r="BE125" i="2"/>
  <c r="T125" i="2"/>
  <c r="R125" i="2"/>
  <c r="P125" i="2"/>
  <c r="BK125" i="2"/>
  <c r="J125" i="2"/>
  <c r="BF125" i="2"/>
  <c r="BI124" i="2"/>
  <c r="BH124" i="2"/>
  <c r="BG124" i="2"/>
  <c r="BE124" i="2"/>
  <c r="T124" i="2"/>
  <c r="R124" i="2"/>
  <c r="P124" i="2"/>
  <c r="BK124" i="2"/>
  <c r="J124" i="2"/>
  <c r="BF124" i="2"/>
  <c r="BI123" i="2"/>
  <c r="BH123" i="2"/>
  <c r="BG123" i="2"/>
  <c r="BE123" i="2"/>
  <c r="T123" i="2"/>
  <c r="R123" i="2"/>
  <c r="P123" i="2"/>
  <c r="BK123" i="2"/>
  <c r="J123" i="2"/>
  <c r="BF123" i="2"/>
  <c r="BI122" i="2"/>
  <c r="BH122" i="2"/>
  <c r="BG122" i="2"/>
  <c r="BE122" i="2"/>
  <c r="T122" i="2"/>
  <c r="R122" i="2"/>
  <c r="P122" i="2"/>
  <c r="BK122" i="2"/>
  <c r="J122" i="2"/>
  <c r="BF122" i="2"/>
  <c r="BI121" i="2"/>
  <c r="F35" i="2"/>
  <c r="BD95" i="1" s="1"/>
  <c r="BD94" i="1" s="1"/>
  <c r="W33" i="1" s="1"/>
  <c r="BH121" i="2"/>
  <c r="F34" i="2" s="1"/>
  <c r="BC95" i="1" s="1"/>
  <c r="BC94" i="1" s="1"/>
  <c r="BG121" i="2"/>
  <c r="F33" i="2"/>
  <c r="BB95" i="1" s="1"/>
  <c r="BB94" i="1" s="1"/>
  <c r="BE121" i="2"/>
  <c r="J31" i="2" s="1"/>
  <c r="AV95" i="1" s="1"/>
  <c r="T121" i="2"/>
  <c r="T120" i="2"/>
  <c r="T119" i="2" s="1"/>
  <c r="T118" i="2" s="1"/>
  <c r="R121" i="2"/>
  <c r="R120" i="2"/>
  <c r="R119" i="2" s="1"/>
  <c r="R118" i="2" s="1"/>
  <c r="P121" i="2"/>
  <c r="P120" i="2"/>
  <c r="P119" i="2" s="1"/>
  <c r="P118" i="2" s="1"/>
  <c r="AU95" i="1" s="1"/>
  <c r="AU94" i="1" s="1"/>
  <c r="BK121" i="2"/>
  <c r="BK120" i="2" s="1"/>
  <c r="J121" i="2"/>
  <c r="BF121" i="2" s="1"/>
  <c r="F114" i="2"/>
  <c r="F112" i="2"/>
  <c r="E110" i="2"/>
  <c r="F89" i="2"/>
  <c r="F87" i="2"/>
  <c r="E85" i="2"/>
  <c r="J22" i="2"/>
  <c r="E22" i="2"/>
  <c r="J115" i="2" s="1"/>
  <c r="J21" i="2"/>
  <c r="J19" i="2"/>
  <c r="E19" i="2"/>
  <c r="J114" i="2"/>
  <c r="J89" i="2"/>
  <c r="J18" i="2"/>
  <c r="J16" i="2"/>
  <c r="E16" i="2"/>
  <c r="F90" i="2" s="1"/>
  <c r="J15" i="2"/>
  <c r="J10" i="2"/>
  <c r="J87" i="2" s="1"/>
  <c r="AS94" i="1"/>
  <c r="L90" i="1"/>
  <c r="AM90" i="1"/>
  <c r="AM89" i="1"/>
  <c r="L89" i="1"/>
  <c r="AM87" i="1"/>
  <c r="L87" i="1"/>
  <c r="L85" i="1"/>
  <c r="L84" i="1"/>
  <c r="J32" i="2" l="1"/>
  <c r="AW95" i="1" s="1"/>
  <c r="F32" i="2"/>
  <c r="BA95" i="1" s="1"/>
  <c r="BA94" i="1" s="1"/>
  <c r="BK119" i="2"/>
  <c r="J120" i="2"/>
  <c r="J96" i="2" s="1"/>
  <c r="W31" i="1"/>
  <c r="AX94" i="1"/>
  <c r="W32" i="1"/>
  <c r="AY94" i="1"/>
  <c r="AT95" i="1"/>
  <c r="J90" i="2"/>
  <c r="J112" i="2"/>
  <c r="F115" i="2"/>
  <c r="F31" i="2"/>
  <c r="AZ95" i="1" s="1"/>
  <c r="AZ94" i="1" s="1"/>
  <c r="AW94" i="1" l="1"/>
  <c r="AK30" i="1" s="1"/>
  <c r="W30" i="1"/>
  <c r="W29" i="1"/>
  <c r="AV94" i="1"/>
  <c r="J119" i="2"/>
  <c r="J95" i="2" s="1"/>
  <c r="BK118" i="2"/>
  <c r="J118" i="2" s="1"/>
  <c r="J28" i="2" l="1"/>
  <c r="J94" i="2"/>
  <c r="AT94" i="1"/>
  <c r="AK29" i="1"/>
  <c r="AG95" i="1" l="1"/>
  <c r="J37" i="2"/>
  <c r="AN95" i="1" l="1"/>
  <c r="AG94" i="1"/>
  <c r="AN94" i="1" l="1"/>
  <c r="AK26" i="1"/>
  <c r="AK35" i="1" s="1"/>
</calcChain>
</file>

<file path=xl/sharedStrings.xml><?xml version="1.0" encoding="utf-8"?>
<sst xmlns="http://schemas.openxmlformats.org/spreadsheetml/2006/main" count="751" uniqueCount="246">
  <si>
    <t>Export Komplet</t>
  </si>
  <si>
    <t/>
  </si>
  <si>
    <t>2.0</t>
  </si>
  <si>
    <t>False</t>
  </si>
  <si>
    <t>{005186f8-7d15-4d27-a96b-dc819788fb28}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</si>
  <si>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</si>
  <si>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</si>
  <si>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</si>
  <si>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</si>
  <si>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</si>
  <si>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</si>
  <si>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</si>
  <si>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2019-040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</si>
  <si>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</si>
  <si>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</si>
  <si>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spevnenej plochy na Obuvníckej ul.</t>
  </si>
  <si>
    <t>JKSO:</t>
  </si>
  <si>
    <t>KS:</t>
  </si>
  <si>
    <t>Miesto:</t>
  </si>
  <si>
    <t xml:space="preserve"> </t>
  </si>
  <si>
    <t>Dátum:</t>
  </si>
  <si>
    <t>27. 3. 2019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</si>
  <si>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</si>
  <si>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</si>
  <si>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</si>
  <si>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</si>
  <si>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</si>
  <si>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</si>
  <si>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</si>
  <si>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</si>
  <si>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</si>
  <si>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</si>
  <si>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</si>
  <si>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</si>
  <si>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</si>
  <si>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</si>
  <si>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</si>
  <si>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</si>
  <si>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</si>
  <si>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</si>
  <si>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</si>
  <si>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</si>
  <si>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</si>
  <si>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</si>
  <si>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</si>
  <si>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</si>
  <si>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</si>
  <si>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</si>
  <si>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</si>
  <si>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</si>
  <si>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</si>
  <si>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</si>
  <si>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</si>
  <si>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</si>
  <si>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</si>
  <si>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</si>
  <si>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</si>
  <si>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</si>
  <si>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</si>
  <si>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</si>
  <si>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</si>
  <si>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</si>
  <si>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</si>
  <si>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</si>
  <si>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</si>
  <si>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</si>
  <si>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</si>
  <si>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</si>
  <si>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</si>
  <si>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</si>
  <si>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</si>
  <si>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</si>
  <si>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</si>
  <si>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</si>
  <si>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</si>
  <si>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</si>
  <si>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</si>
  <si>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</si>
  <si>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</si>
  <si>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</si>
  <si>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</si>
  <si>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</si>
  <si>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</si>
  <si>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</si>
  <si>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</si>
  <si>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</si>
  <si>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</si>
  <si>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</si>
  <si>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</si>
  <si>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</si>
  <si>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</si>
  <si>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</si>
  <si>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</si>
  <si>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</si>
  <si>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</si>
  <si>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</si>
  <si>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</si>
  <si>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</si>
  <si>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</si>
  <si>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</si>
  <si>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</si>
  <si>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</si>
  <si>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</si>
  <si>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</si>
  <si>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</si>
  <si>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</si>
  <si>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</si>
  <si>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</si>
  <si>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</si>
  <si>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111201101</t>
  </si>
  <si>
    <t>Odstránenie krovín a stromov s koreňom s priemerom kmeňa do 100 mm, do 1000 m2</t>
  </si>
  <si>
    <t>m2</t>
  </si>
  <si>
    <t>CS CENEKON 2019 01</t>
  </si>
  <si>
    <t>4</t>
  </si>
  <si>
    <t>2</t>
  </si>
  <si>
    <t>1440981581</t>
  </si>
  <si>
    <t>112101102</t>
  </si>
  <si>
    <t>Odstránenie listnatých stromov do priemeru 500 mm, motorovou pílou</t>
  </si>
  <si>
    <t>ks</t>
  </si>
  <si>
    <t>719468942</t>
  </si>
  <si>
    <t>3</t>
  </si>
  <si>
    <t>112201102</t>
  </si>
  <si>
    <t>Odstránenie pňov na vzdial. 50 m priemeru nad 300 do 500 mm</t>
  </si>
  <si>
    <t>-721669904</t>
  </si>
  <si>
    <t>113107131</t>
  </si>
  <si>
    <t>Odstránenie krytu v ploche do 200 m2 z betónu prostého, hr. vrstvy do 150 mm,  -0,22500t</t>
  </si>
  <si>
    <t>-1160342596</t>
  </si>
  <si>
    <t>5</t>
  </si>
  <si>
    <t>122201102</t>
  </si>
  <si>
    <t>Odkopávka a prekopávka nezapažená v hornine 3, nad 100 do 1000 m3</t>
  </si>
  <si>
    <t>m3</t>
  </si>
  <si>
    <t>511245824</t>
  </si>
  <si>
    <t>6</t>
  </si>
  <si>
    <t>122201109</t>
  </si>
  <si>
    <t>Odkopávky a prekopávky nezapažené. Príplatok k cenám za lepivosť horniny 3</t>
  </si>
  <si>
    <t>1541843692</t>
  </si>
  <si>
    <t>7</t>
  </si>
  <si>
    <t>162301500</t>
  </si>
  <si>
    <t>Vodorovné premiestnenie vyklčovaných krovín do priemeru kmeňa 100 mm na vzdialenosť 3000 m</t>
  </si>
  <si>
    <t>-1876221387</t>
  </si>
  <si>
    <t>8</t>
  </si>
  <si>
    <t>162401402</t>
  </si>
  <si>
    <t>Vodorovné premiestnenie konárov stromov nad 300 do 500 mm do 2000 m</t>
  </si>
  <si>
    <t>-14182076</t>
  </si>
  <si>
    <t>9</t>
  </si>
  <si>
    <t>162501102</t>
  </si>
  <si>
    <t>Vodorovné premiestnenie výkopku po spevnenej ceste z horniny tr.1-4, do 100 m3 na vzdialenosť do 3000 m</t>
  </si>
  <si>
    <t>-189030699</t>
  </si>
  <si>
    <t>10</t>
  </si>
  <si>
    <t>162501105</t>
  </si>
  <si>
    <t>Vodorovné premiestnenie výkopku po spevnenej ceste z horniny tr.1-4, do 100 m3, príplatok k cene za každých ďalšich a začatých 1000 m</t>
  </si>
  <si>
    <t>1769488104</t>
  </si>
  <si>
    <t>11</t>
  </si>
  <si>
    <t>162501402</t>
  </si>
  <si>
    <t>Vodorovné premiestnenie kmeňov nad 300 do 500 mm do 2000 m</t>
  </si>
  <si>
    <t>-2075098056</t>
  </si>
  <si>
    <t>12</t>
  </si>
  <si>
    <t>162601402</t>
  </si>
  <si>
    <t>Vodorovné premiestnenie pňov nad 300 do 500 mm do 2000 m</t>
  </si>
  <si>
    <t>-907180582</t>
  </si>
  <si>
    <t>13</t>
  </si>
  <si>
    <t>167101101</t>
  </si>
  <si>
    <t>Nakladanie neuľahnutého výkopku z hornín tr.1-4 do 100 m3</t>
  </si>
  <si>
    <t>-33841452</t>
  </si>
  <si>
    <t>14</t>
  </si>
  <si>
    <t>171201201</t>
  </si>
  <si>
    <t>Uloženie sypaniny na skládky do 100 m3</t>
  </si>
  <si>
    <t>-2103070812</t>
  </si>
  <si>
    <t>15</t>
  </si>
  <si>
    <t>171209002</t>
  </si>
  <si>
    <t>Poplatok za skladovanie - zemina a kamenivo (17 05) ostatné</t>
  </si>
  <si>
    <t>t</t>
  </si>
  <si>
    <t>644974553</t>
  </si>
  <si>
    <t>Komunikácie</t>
  </si>
  <si>
    <t>16</t>
  </si>
  <si>
    <t>564751114</t>
  </si>
  <si>
    <t>Podklad alebo kryt z kameniva hrubého drveného veľ. 32-63 mm s rozprestretím a zhutnením hr. 180 mm</t>
  </si>
  <si>
    <t>-587192351</t>
  </si>
  <si>
    <t>17</t>
  </si>
  <si>
    <t>564801112</t>
  </si>
  <si>
    <t>Podklad zo štrkodrviny s rozprestretím a zhutnením, po zhutnení hr. 40 mm</t>
  </si>
  <si>
    <t>2044471887</t>
  </si>
  <si>
    <t>18</t>
  </si>
  <si>
    <t>596912212</t>
  </si>
  <si>
    <t>Kladenie betónovej dlažby z vegetačných tvárnic hr. 80 mm, do lôžka z kameniva ťaženého, veľkosti do 0,25 m2, plochy nad 50 do 100 m2</t>
  </si>
  <si>
    <t>-815951175</t>
  </si>
  <si>
    <t>19</t>
  </si>
  <si>
    <t>M</t>
  </si>
  <si>
    <t>592460013500</t>
  </si>
  <si>
    <t>Dlažba betónová Low value PREMAC VEGA zatrávňovacia, rozmer 610x405x80 mm, sivá</t>
  </si>
  <si>
    <t>-2112165121</t>
  </si>
  <si>
    <t>599432111</t>
  </si>
  <si>
    <t>Vyplnenie škár dlažby kamenivom ťaženým</t>
  </si>
  <si>
    <t>2046531610</t>
  </si>
  <si>
    <t>Ostatné konštrukcie a práce-búranie</t>
  </si>
  <si>
    <t>21</t>
  </si>
  <si>
    <t>915711211</t>
  </si>
  <si>
    <t>Vodorovné dopravné značenie striekané farbou deliacich čiar súvislých šírky 125 mm biela základná</t>
  </si>
  <si>
    <t>m</t>
  </si>
  <si>
    <t>-472552044</t>
  </si>
  <si>
    <t>22</t>
  </si>
  <si>
    <t>915791111</t>
  </si>
  <si>
    <t>Predznačenie pre značenie striekané farbou z náterových hmôt deliace čiary, vodiace prúžky</t>
  </si>
  <si>
    <t>1687410718</t>
  </si>
  <si>
    <t>23</t>
  </si>
  <si>
    <t>916362112</t>
  </si>
  <si>
    <t>Osadenie cestného obrubníka betónového stojatého do lôžka z betónu prostého tr. C 16/20 s bočnou oporou</t>
  </si>
  <si>
    <t>1986246888</t>
  </si>
  <si>
    <t>24</t>
  </si>
  <si>
    <t>592170002100</t>
  </si>
  <si>
    <t>Obrubník PREMAC cestný, lxšxv 1000x100x200 mm, skosenie 15/15 mm</t>
  </si>
  <si>
    <t>987534180</t>
  </si>
  <si>
    <t>25</t>
  </si>
  <si>
    <t>979082213</t>
  </si>
  <si>
    <t>Vodorovná doprava sutiny so zložením a hrubým urovnaním na vzdialenosť do 1 km</t>
  </si>
  <si>
    <t>-1097695587</t>
  </si>
  <si>
    <t>26</t>
  </si>
  <si>
    <t>979082219</t>
  </si>
  <si>
    <t>Príplatok k cene za každý ďalší aj začatý 1 km nad 1 km pre vodorovnú dopravu sutiny</t>
  </si>
  <si>
    <t>426384448</t>
  </si>
  <si>
    <t>27</t>
  </si>
  <si>
    <t>979087212</t>
  </si>
  <si>
    <t>Nakladanie na dopravné prostriedky pre vodorovnú dopravu sutiny</t>
  </si>
  <si>
    <t>-1206837236</t>
  </si>
  <si>
    <t>28</t>
  </si>
  <si>
    <t>979089012</t>
  </si>
  <si>
    <t>Poplatok za skladovanie - betón, tehly, dlaždice (17 01 ), ostatné</t>
  </si>
  <si>
    <t>-750081909</t>
  </si>
  <si>
    <t>99</t>
  </si>
  <si>
    <t>Presun hmôt HSV</t>
  </si>
  <si>
    <t>29</t>
  </si>
  <si>
    <t>998223011</t>
  </si>
  <si>
    <t>Presun hmôt pre pozemné komunikácie s krytom dláždeným (822 2.3, 822 5.3) akejkoľvek dĺžky objektu</t>
  </si>
  <si>
    <t>-1495537538</t>
  </si>
  <si>
    <t>VRN</t>
  </si>
  <si>
    <t>Vedľajšie rozpočtové náklady</t>
  </si>
  <si>
    <t>30</t>
  </si>
  <si>
    <t>000300013</t>
  </si>
  <si>
    <t>Geodetické práce - vykonávané pred výstavbou určenie priebehu podzemného existujúceho vedenia</t>
  </si>
  <si>
    <t>eur</t>
  </si>
  <si>
    <t>1024</t>
  </si>
  <si>
    <t>-1988653079</t>
  </si>
  <si>
    <t>31</t>
  </si>
  <si>
    <t>000600024</t>
  </si>
  <si>
    <t>Zariadenie staveniska - prevádzkové dopravné značenie po stavenisku</t>
  </si>
  <si>
    <t>1489369825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</si>
</sst>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1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topLeftCell="A34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81" t="s">
        <v>5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6</v>
      </c>
    </row>
    <row r="5" spans="1:74" ht="12" customHeight="1">
      <c r="B5" s="16"/>
      <c r="D5" s="20" t="s">
        <v>11</v>
      </c>
      <c r="K5" s="202" t="s">
        <v>12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R5" s="16"/>
      <c r="BE5" s="172" t="s">
        <v>13</v>
      </c>
      <c r="BS5" s="13" t="s">
        <v>6</v>
      </c>
    </row>
    <row r="6" spans="1:74" ht="36.950000000000003" customHeight="1">
      <c r="B6" s="16"/>
      <c r="D6" s="22" t="s">
        <v>14</v>
      </c>
      <c r="K6" s="203" t="s">
        <v>15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R6" s="16"/>
      <c r="BE6" s="173"/>
      <c r="BS6" s="13" t="s">
        <v>6</v>
      </c>
    </row>
    <row r="7" spans="1:74" ht="12" customHeight="1">
      <c r="B7" s="16"/>
      <c r="D7" s="23" t="s">
        <v>16</v>
      </c>
      <c r="K7" s="21" t="s">
        <v>1</v>
      </c>
      <c r="AK7" s="23" t="s">
        <v>17</v>
      </c>
      <c r="AN7" s="21" t="s">
        <v>1</v>
      </c>
      <c r="AR7" s="16"/>
      <c r="BE7" s="173"/>
      <c r="BS7" s="13" t="s">
        <v>6</v>
      </c>
    </row>
    <row r="8" spans="1:74" ht="12" customHeight="1">
      <c r="B8" s="16"/>
      <c r="D8" s="23" t="s">
        <v>18</v>
      </c>
      <c r="K8" s="21" t="s">
        <v>19</v>
      </c>
      <c r="AK8" s="23" t="s">
        <v>20</v>
      </c>
      <c r="AN8" s="24" t="s">
        <v>21</v>
      </c>
      <c r="AR8" s="16"/>
      <c r="BE8" s="173"/>
      <c r="BS8" s="13" t="s">
        <v>6</v>
      </c>
    </row>
    <row r="9" spans="1:74" ht="14.45" customHeight="1">
      <c r="B9" s="16"/>
      <c r="AR9" s="16"/>
      <c r="BE9" s="173"/>
      <c r="BS9" s="13" t="s">
        <v>6</v>
      </c>
    </row>
    <row r="10" spans="1:74" ht="12" customHeight="1">
      <c r="B10" s="16"/>
      <c r="D10" s="23" t="s">
        <v>22</v>
      </c>
      <c r="AK10" s="23" t="s">
        <v>23</v>
      </c>
      <c r="AN10" s="21" t="s">
        <v>1</v>
      </c>
      <c r="AR10" s="16"/>
      <c r="BE10" s="173"/>
      <c r="BS10" s="13" t="s">
        <v>6</v>
      </c>
    </row>
    <row r="11" spans="1:74" ht="18.399999999999999" customHeight="1">
      <c r="B11" s="16"/>
      <c r="E11" s="21" t="s">
        <v>24</v>
      </c>
      <c r="AK11" s="23" t="s">
        <v>25</v>
      </c>
      <c r="AN11" s="21" t="s">
        <v>1</v>
      </c>
      <c r="AR11" s="16"/>
      <c r="BE11" s="173"/>
      <c r="BS11" s="13" t="s">
        <v>6</v>
      </c>
    </row>
    <row r="12" spans="1:74" ht="6.95" customHeight="1">
      <c r="B12" s="16"/>
      <c r="AR12" s="16"/>
      <c r="BE12" s="173"/>
      <c r="BS12" s="13" t="s">
        <v>6</v>
      </c>
    </row>
    <row r="13" spans="1:74" ht="12" customHeight="1">
      <c r="B13" s="16"/>
      <c r="D13" s="23" t="s">
        <v>26</v>
      </c>
      <c r="AK13" s="23" t="s">
        <v>23</v>
      </c>
      <c r="AN13" s="25" t="s">
        <v>27</v>
      </c>
      <c r="AR13" s="16"/>
      <c r="BE13" s="173"/>
      <c r="BS13" s="13" t="s">
        <v>6</v>
      </c>
    </row>
    <row r="14" spans="1:74" ht="12.75">
      <c r="B14" s="16"/>
      <c r="E14" s="204" t="s">
        <v>27</v>
      </c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  <c r="AA14" s="205"/>
      <c r="AB14" s="205"/>
      <c r="AC14" s="205"/>
      <c r="AD14" s="205"/>
      <c r="AE14" s="205"/>
      <c r="AF14" s="205"/>
      <c r="AG14" s="205"/>
      <c r="AH14" s="205"/>
      <c r="AI14" s="205"/>
      <c r="AJ14" s="205"/>
      <c r="AK14" s="23" t="s">
        <v>25</v>
      </c>
      <c r="AN14" s="25" t="s">
        <v>27</v>
      </c>
      <c r="AR14" s="16"/>
      <c r="BE14" s="173"/>
      <c r="BS14" s="13" t="s">
        <v>6</v>
      </c>
    </row>
    <row r="15" spans="1:74" ht="6.95" customHeight="1">
      <c r="B15" s="16"/>
      <c r="AR15" s="16"/>
      <c r="BE15" s="173"/>
      <c r="BS15" s="13" t="s">
        <v>3</v>
      </c>
    </row>
    <row r="16" spans="1:74" ht="12" customHeight="1">
      <c r="B16" s="16"/>
      <c r="D16" s="23" t="s">
        <v>28</v>
      </c>
      <c r="AK16" s="23" t="s">
        <v>23</v>
      </c>
      <c r="AN16" s="21" t="s">
        <v>1</v>
      </c>
      <c r="AR16" s="16"/>
      <c r="BE16" s="173"/>
      <c r="BS16" s="13" t="s">
        <v>3</v>
      </c>
    </row>
    <row r="17" spans="2:71" ht="18.399999999999999" customHeight="1">
      <c r="B17" s="16"/>
      <c r="E17" s="21" t="s">
        <v>19</v>
      </c>
      <c r="AK17" s="23" t="s">
        <v>25</v>
      </c>
      <c r="AN17" s="21" t="s">
        <v>1</v>
      </c>
      <c r="AR17" s="16"/>
      <c r="BE17" s="173"/>
      <c r="BS17" s="13" t="s">
        <v>29</v>
      </c>
    </row>
    <row r="18" spans="2:71" ht="6.95" customHeight="1">
      <c r="B18" s="16"/>
      <c r="AR18" s="16"/>
      <c r="BE18" s="173"/>
      <c r="BS18" s="13" t="s">
        <v>30</v>
      </c>
    </row>
    <row r="19" spans="2:71" ht="12" customHeight="1">
      <c r="B19" s="16"/>
      <c r="D19" s="23" t="s">
        <v>31</v>
      </c>
      <c r="AK19" s="23" t="s">
        <v>23</v>
      </c>
      <c r="AN19" s="21" t="s">
        <v>1</v>
      </c>
      <c r="AR19" s="16"/>
      <c r="BE19" s="173"/>
      <c r="BS19" s="13" t="s">
        <v>30</v>
      </c>
    </row>
    <row r="20" spans="2:71" ht="18.399999999999999" customHeight="1">
      <c r="B20" s="16"/>
      <c r="E20" s="21" t="s">
        <v>19</v>
      </c>
      <c r="AK20" s="23" t="s">
        <v>25</v>
      </c>
      <c r="AN20" s="21" t="s">
        <v>1</v>
      </c>
      <c r="AR20" s="16"/>
      <c r="BE20" s="173"/>
      <c r="BS20" s="13" t="s">
        <v>29</v>
      </c>
    </row>
    <row r="21" spans="2:71" ht="6.95" customHeight="1">
      <c r="B21" s="16"/>
      <c r="AR21" s="16"/>
      <c r="BE21" s="173"/>
    </row>
    <row r="22" spans="2:71" ht="12" customHeight="1">
      <c r="B22" s="16"/>
      <c r="D22" s="23" t="s">
        <v>32</v>
      </c>
      <c r="AR22" s="16"/>
      <c r="BE22" s="173"/>
    </row>
    <row r="23" spans="2:71" ht="16.5" customHeight="1">
      <c r="B23" s="16"/>
      <c r="E23" s="206" t="s">
        <v>1</v>
      </c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  <c r="AK23" s="206"/>
      <c r="AL23" s="206"/>
      <c r="AM23" s="206"/>
      <c r="AN23" s="206"/>
      <c r="AR23" s="16"/>
      <c r="BE23" s="173"/>
    </row>
    <row r="24" spans="2:71" ht="6.95" customHeight="1">
      <c r="B24" s="16"/>
      <c r="AR24" s="16"/>
      <c r="BE24" s="173"/>
    </row>
    <row r="25" spans="2:71" ht="6.95" customHeight="1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173"/>
    </row>
    <row r="26" spans="2:71" s="1" customFormat="1" ht="25.9" customHeight="1">
      <c r="B26" s="28"/>
      <c r="D26" s="29" t="s">
        <v>33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75">
        <f>ROUND(AG94,2)</f>
        <v>0</v>
      </c>
      <c r="AL26" s="176"/>
      <c r="AM26" s="176"/>
      <c r="AN26" s="176"/>
      <c r="AO26" s="176"/>
      <c r="AR26" s="28"/>
      <c r="BE26" s="173"/>
    </row>
    <row r="27" spans="2:71" s="1" customFormat="1" ht="6.95" customHeight="1">
      <c r="B27" s="28"/>
      <c r="AR27" s="28"/>
      <c r="BE27" s="173"/>
    </row>
    <row r="28" spans="2:71" s="1" customFormat="1" ht="12.75">
      <c r="B28" s="28"/>
      <c r="L28" s="207" t="s">
        <v>34</v>
      </c>
      <c r="M28" s="207"/>
      <c r="N28" s="207"/>
      <c r="O28" s="207"/>
      <c r="P28" s="207"/>
      <c r="W28" s="207" t="s">
        <v>35</v>
      </c>
      <c r="X28" s="207"/>
      <c r="Y28" s="207"/>
      <c r="Z28" s="207"/>
      <c r="AA28" s="207"/>
      <c r="AB28" s="207"/>
      <c r="AC28" s="207"/>
      <c r="AD28" s="207"/>
      <c r="AE28" s="207"/>
      <c r="AK28" s="207" t="s">
        <v>36</v>
      </c>
      <c r="AL28" s="207"/>
      <c r="AM28" s="207"/>
      <c r="AN28" s="207"/>
      <c r="AO28" s="207"/>
      <c r="AR28" s="28"/>
      <c r="BE28" s="173"/>
    </row>
    <row r="29" spans="2:71" s="2" customFormat="1" ht="14.45" customHeight="1">
      <c r="B29" s="32"/>
      <c r="D29" s="23" t="s">
        <v>37</v>
      </c>
      <c r="F29" s="23" t="s">
        <v>38</v>
      </c>
      <c r="L29" s="208">
        <v>0.2</v>
      </c>
      <c r="M29" s="171"/>
      <c r="N29" s="171"/>
      <c r="O29" s="171"/>
      <c r="P29" s="171"/>
      <c r="W29" s="170">
        <f>ROUND(AZ94, 2)</f>
        <v>0</v>
      </c>
      <c r="X29" s="171"/>
      <c r="Y29" s="171"/>
      <c r="Z29" s="171"/>
      <c r="AA29" s="171"/>
      <c r="AB29" s="171"/>
      <c r="AC29" s="171"/>
      <c r="AD29" s="171"/>
      <c r="AE29" s="171"/>
      <c r="AK29" s="170">
        <f>ROUND(AV94, 2)</f>
        <v>0</v>
      </c>
      <c r="AL29" s="171"/>
      <c r="AM29" s="171"/>
      <c r="AN29" s="171"/>
      <c r="AO29" s="171"/>
      <c r="AR29" s="32"/>
      <c r="BE29" s="174"/>
    </row>
    <row r="30" spans="2:71" s="2" customFormat="1" ht="14.45" customHeight="1">
      <c r="B30" s="32"/>
      <c r="F30" s="23" t="s">
        <v>39</v>
      </c>
      <c r="L30" s="208">
        <v>0.2</v>
      </c>
      <c r="M30" s="171"/>
      <c r="N30" s="171"/>
      <c r="O30" s="171"/>
      <c r="P30" s="171"/>
      <c r="W30" s="170">
        <f>ROUND(BA94, 2)</f>
        <v>0</v>
      </c>
      <c r="X30" s="171"/>
      <c r="Y30" s="171"/>
      <c r="Z30" s="171"/>
      <c r="AA30" s="171"/>
      <c r="AB30" s="171"/>
      <c r="AC30" s="171"/>
      <c r="AD30" s="171"/>
      <c r="AE30" s="171"/>
      <c r="AK30" s="170">
        <f>ROUND(AW94, 2)</f>
        <v>0</v>
      </c>
      <c r="AL30" s="171"/>
      <c r="AM30" s="171"/>
      <c r="AN30" s="171"/>
      <c r="AO30" s="171"/>
      <c r="AR30" s="32"/>
      <c r="BE30" s="174"/>
    </row>
    <row r="31" spans="2:71" s="2" customFormat="1" ht="14.45" hidden="1" customHeight="1">
      <c r="B31" s="32"/>
      <c r="F31" s="23" t="s">
        <v>40</v>
      </c>
      <c r="L31" s="208">
        <v>0.2</v>
      </c>
      <c r="M31" s="171"/>
      <c r="N31" s="171"/>
      <c r="O31" s="171"/>
      <c r="P31" s="171"/>
      <c r="W31" s="170">
        <f>ROUND(BB94, 2)</f>
        <v>0</v>
      </c>
      <c r="X31" s="171"/>
      <c r="Y31" s="171"/>
      <c r="Z31" s="171"/>
      <c r="AA31" s="171"/>
      <c r="AB31" s="171"/>
      <c r="AC31" s="171"/>
      <c r="AD31" s="171"/>
      <c r="AE31" s="171"/>
      <c r="AK31" s="170">
        <v>0</v>
      </c>
      <c r="AL31" s="171"/>
      <c r="AM31" s="171"/>
      <c r="AN31" s="171"/>
      <c r="AO31" s="171"/>
      <c r="AR31" s="32"/>
      <c r="BE31" s="174"/>
    </row>
    <row r="32" spans="2:71" s="2" customFormat="1" ht="14.45" hidden="1" customHeight="1">
      <c r="B32" s="32"/>
      <c r="F32" s="23" t="s">
        <v>41</v>
      </c>
      <c r="L32" s="208">
        <v>0.2</v>
      </c>
      <c r="M32" s="171"/>
      <c r="N32" s="171"/>
      <c r="O32" s="171"/>
      <c r="P32" s="171"/>
      <c r="W32" s="170">
        <f>ROUND(BC94, 2)</f>
        <v>0</v>
      </c>
      <c r="X32" s="171"/>
      <c r="Y32" s="171"/>
      <c r="Z32" s="171"/>
      <c r="AA32" s="171"/>
      <c r="AB32" s="171"/>
      <c r="AC32" s="171"/>
      <c r="AD32" s="171"/>
      <c r="AE32" s="171"/>
      <c r="AK32" s="170">
        <v>0</v>
      </c>
      <c r="AL32" s="171"/>
      <c r="AM32" s="171"/>
      <c r="AN32" s="171"/>
      <c r="AO32" s="171"/>
      <c r="AR32" s="32"/>
      <c r="BE32" s="174"/>
    </row>
    <row r="33" spans="2:57" s="2" customFormat="1" ht="14.45" hidden="1" customHeight="1">
      <c r="B33" s="32"/>
      <c r="F33" s="23" t="s">
        <v>42</v>
      </c>
      <c r="L33" s="208">
        <v>0</v>
      </c>
      <c r="M33" s="171"/>
      <c r="N33" s="171"/>
      <c r="O33" s="171"/>
      <c r="P33" s="171"/>
      <c r="W33" s="170">
        <f>ROUND(BD94, 2)</f>
        <v>0</v>
      </c>
      <c r="X33" s="171"/>
      <c r="Y33" s="171"/>
      <c r="Z33" s="171"/>
      <c r="AA33" s="171"/>
      <c r="AB33" s="171"/>
      <c r="AC33" s="171"/>
      <c r="AD33" s="171"/>
      <c r="AE33" s="171"/>
      <c r="AK33" s="170">
        <v>0</v>
      </c>
      <c r="AL33" s="171"/>
      <c r="AM33" s="171"/>
      <c r="AN33" s="171"/>
      <c r="AO33" s="171"/>
      <c r="AR33" s="32"/>
      <c r="BE33" s="174"/>
    </row>
    <row r="34" spans="2:57" s="1" customFormat="1" ht="6.95" customHeight="1">
      <c r="B34" s="28"/>
      <c r="AR34" s="28"/>
      <c r="BE34" s="173"/>
    </row>
    <row r="35" spans="2:57" s="1" customFormat="1" ht="25.9" customHeight="1">
      <c r="B35" s="28"/>
      <c r="C35" s="33"/>
      <c r="D35" s="34" t="s">
        <v>43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44</v>
      </c>
      <c r="U35" s="35"/>
      <c r="V35" s="35"/>
      <c r="W35" s="35"/>
      <c r="X35" s="177" t="s">
        <v>45</v>
      </c>
      <c r="Y35" s="178"/>
      <c r="Z35" s="178"/>
      <c r="AA35" s="178"/>
      <c r="AB35" s="178"/>
      <c r="AC35" s="35"/>
      <c r="AD35" s="35"/>
      <c r="AE35" s="35"/>
      <c r="AF35" s="35"/>
      <c r="AG35" s="35"/>
      <c r="AH35" s="35"/>
      <c r="AI35" s="35"/>
      <c r="AJ35" s="35"/>
      <c r="AK35" s="179">
        <f>SUM(AK26:AK33)</f>
        <v>0</v>
      </c>
      <c r="AL35" s="178"/>
      <c r="AM35" s="178"/>
      <c r="AN35" s="178"/>
      <c r="AO35" s="180"/>
      <c r="AP35" s="33"/>
      <c r="AQ35" s="33"/>
      <c r="AR35" s="28"/>
    </row>
    <row r="36" spans="2:57" s="1" customFormat="1" ht="6.95" customHeight="1">
      <c r="B36" s="28"/>
      <c r="AR36" s="28"/>
    </row>
    <row r="37" spans="2:57" s="1" customFormat="1" ht="14.45" customHeight="1">
      <c r="B37" s="28"/>
      <c r="AR37" s="28"/>
    </row>
    <row r="38" spans="2:57" ht="14.45" customHeight="1">
      <c r="B38" s="16"/>
      <c r="AR38" s="16"/>
    </row>
    <row r="39" spans="2:57" ht="14.45" customHeight="1">
      <c r="B39" s="16"/>
      <c r="AR39" s="16"/>
    </row>
    <row r="40" spans="2:57" ht="14.45" customHeight="1">
      <c r="B40" s="16"/>
      <c r="AR40" s="16"/>
    </row>
    <row r="41" spans="2:57" ht="14.45" customHeight="1">
      <c r="B41" s="16"/>
      <c r="AR41" s="16"/>
    </row>
    <row r="42" spans="2:57" ht="14.45" customHeight="1">
      <c r="B42" s="16"/>
      <c r="AR42" s="16"/>
    </row>
    <row r="43" spans="2:57" ht="14.45" customHeight="1">
      <c r="B43" s="16"/>
      <c r="AR43" s="16"/>
    </row>
    <row r="44" spans="2:57" ht="14.45" customHeight="1">
      <c r="B44" s="16"/>
      <c r="AR44" s="16"/>
    </row>
    <row r="45" spans="2:57" ht="14.45" customHeight="1">
      <c r="B45" s="16"/>
      <c r="AR45" s="16"/>
    </row>
    <row r="46" spans="2:57" ht="14.45" customHeight="1">
      <c r="B46" s="16"/>
      <c r="AR46" s="16"/>
    </row>
    <row r="47" spans="2:57" ht="14.45" customHeight="1">
      <c r="B47" s="16"/>
      <c r="AR47" s="16"/>
    </row>
    <row r="48" spans="2:57" ht="14.45" customHeight="1">
      <c r="B48" s="16"/>
      <c r="AR48" s="16"/>
    </row>
    <row r="49" spans="2:44" s="1" customFormat="1" ht="14.45" customHeight="1">
      <c r="B49" s="28"/>
      <c r="D49" s="37" t="s">
        <v>46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47</v>
      </c>
      <c r="AI49" s="38"/>
      <c r="AJ49" s="38"/>
      <c r="AK49" s="38"/>
      <c r="AL49" s="38"/>
      <c r="AM49" s="38"/>
      <c r="AN49" s="38"/>
      <c r="AO49" s="38"/>
      <c r="AR49" s="28"/>
    </row>
    <row r="50" spans="2:44" ht="11.25">
      <c r="B50" s="16"/>
      <c r="AR50" s="16"/>
    </row>
    <row r="51" spans="2:44" ht="11.25">
      <c r="B51" s="16"/>
      <c r="AR51" s="16"/>
    </row>
    <row r="52" spans="2:44" ht="11.25">
      <c r="B52" s="16"/>
      <c r="AR52" s="16"/>
    </row>
    <row r="53" spans="2:44" ht="11.25">
      <c r="B53" s="16"/>
      <c r="AR53" s="16"/>
    </row>
    <row r="54" spans="2:44" ht="11.25">
      <c r="B54" s="16"/>
      <c r="AR54" s="16"/>
    </row>
    <row r="55" spans="2:44" ht="11.25">
      <c r="B55" s="16"/>
      <c r="AR55" s="16"/>
    </row>
    <row r="56" spans="2:44" ht="11.25">
      <c r="B56" s="16"/>
      <c r="AR56" s="16"/>
    </row>
    <row r="57" spans="2:44" ht="11.25">
      <c r="B57" s="16"/>
      <c r="AR57" s="16"/>
    </row>
    <row r="58" spans="2:44" ht="11.25">
      <c r="B58" s="16"/>
      <c r="AR58" s="16"/>
    </row>
    <row r="59" spans="2:44" ht="11.25">
      <c r="B59" s="16"/>
      <c r="AR59" s="16"/>
    </row>
    <row r="60" spans="2:44" s="1" customFormat="1" ht="12.75">
      <c r="B60" s="28"/>
      <c r="D60" s="39" t="s">
        <v>48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9" t="s">
        <v>49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9" t="s">
        <v>48</v>
      </c>
      <c r="AI60" s="30"/>
      <c r="AJ60" s="30"/>
      <c r="AK60" s="30"/>
      <c r="AL60" s="30"/>
      <c r="AM60" s="39" t="s">
        <v>49</v>
      </c>
      <c r="AN60" s="30"/>
      <c r="AO60" s="30"/>
      <c r="AR60" s="28"/>
    </row>
    <row r="61" spans="2:44" ht="11.25">
      <c r="B61" s="16"/>
      <c r="AR61" s="16"/>
    </row>
    <row r="62" spans="2:44" ht="11.25">
      <c r="B62" s="16"/>
      <c r="AR62" s="16"/>
    </row>
    <row r="63" spans="2:44" ht="11.25">
      <c r="B63" s="16"/>
      <c r="AR63" s="16"/>
    </row>
    <row r="64" spans="2:44" s="1" customFormat="1" ht="12.75">
      <c r="B64" s="28"/>
      <c r="D64" s="37" t="s">
        <v>50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51</v>
      </c>
      <c r="AI64" s="38"/>
      <c r="AJ64" s="38"/>
      <c r="AK64" s="38"/>
      <c r="AL64" s="38"/>
      <c r="AM64" s="38"/>
      <c r="AN64" s="38"/>
      <c r="AO64" s="38"/>
      <c r="AR64" s="28"/>
    </row>
    <row r="65" spans="2:44" ht="11.25">
      <c r="B65" s="16"/>
      <c r="AR65" s="16"/>
    </row>
    <row r="66" spans="2:44" ht="11.25">
      <c r="B66" s="16"/>
      <c r="AR66" s="16"/>
    </row>
    <row r="67" spans="2:44" ht="11.25">
      <c r="B67" s="16"/>
      <c r="AR67" s="16"/>
    </row>
    <row r="68" spans="2:44" ht="11.25">
      <c r="B68" s="16"/>
      <c r="AR68" s="16"/>
    </row>
    <row r="69" spans="2:44" ht="11.25">
      <c r="B69" s="16"/>
      <c r="AR69" s="16"/>
    </row>
    <row r="70" spans="2:44" ht="11.25">
      <c r="B70" s="16"/>
      <c r="AR70" s="16"/>
    </row>
    <row r="71" spans="2:44" ht="11.25">
      <c r="B71" s="16"/>
      <c r="AR71" s="16"/>
    </row>
    <row r="72" spans="2:44" ht="11.25">
      <c r="B72" s="16"/>
      <c r="AR72" s="16"/>
    </row>
    <row r="73" spans="2:44" ht="11.25">
      <c r="B73" s="16"/>
      <c r="AR73" s="16"/>
    </row>
    <row r="74" spans="2:44" ht="11.25">
      <c r="B74" s="16"/>
      <c r="AR74" s="16"/>
    </row>
    <row r="75" spans="2:44" s="1" customFormat="1" ht="12.75">
      <c r="B75" s="28"/>
      <c r="D75" s="39" t="s">
        <v>48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9" t="s">
        <v>49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9" t="s">
        <v>48</v>
      </c>
      <c r="AI75" s="30"/>
      <c r="AJ75" s="30"/>
      <c r="AK75" s="30"/>
      <c r="AL75" s="30"/>
      <c r="AM75" s="39" t="s">
        <v>49</v>
      </c>
      <c r="AN75" s="30"/>
      <c r="AO75" s="30"/>
      <c r="AR75" s="28"/>
    </row>
    <row r="76" spans="2:44" s="1" customFormat="1" ht="11.25">
      <c r="B76" s="28"/>
      <c r="AR76" s="28"/>
    </row>
    <row r="77" spans="2:44" s="1" customFormat="1" ht="6.9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8"/>
    </row>
    <row r="81" spans="1:90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8"/>
    </row>
    <row r="82" spans="1:90" s="1" customFormat="1" ht="24.95" customHeight="1">
      <c r="B82" s="28"/>
      <c r="C82" s="17" t="s">
        <v>52</v>
      </c>
      <c r="AR82" s="28"/>
    </row>
    <row r="83" spans="1:90" s="1" customFormat="1" ht="6.95" customHeight="1">
      <c r="B83" s="28"/>
      <c r="AR83" s="28"/>
    </row>
    <row r="84" spans="1:90" s="3" customFormat="1" ht="12" customHeight="1">
      <c r="B84" s="44"/>
      <c r="C84" s="23" t="s">
        <v>11</v>
      </c>
      <c r="L84" s="3" t="str">
        <f>K5</f>
        <v>2019-040</v>
      </c>
      <c r="AR84" s="44"/>
    </row>
    <row r="85" spans="1:90" s="4" customFormat="1" ht="36.950000000000003" customHeight="1">
      <c r="B85" s="45"/>
      <c r="C85" s="46" t="s">
        <v>14</v>
      </c>
      <c r="L85" s="185" t="str">
        <f>K6</f>
        <v>Rekonštrukcia spevnenej plochy na Obuvníckej ul.</v>
      </c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R85" s="45"/>
    </row>
    <row r="86" spans="1:90" s="1" customFormat="1" ht="6.95" customHeight="1">
      <c r="B86" s="28"/>
      <c r="AR86" s="28"/>
    </row>
    <row r="87" spans="1:90" s="1" customFormat="1" ht="12" customHeight="1">
      <c r="B87" s="28"/>
      <c r="C87" s="23" t="s">
        <v>18</v>
      </c>
      <c r="L87" s="47" t="str">
        <f>IF(K8="","",K8)</f>
        <v xml:space="preserve"> </v>
      </c>
      <c r="AI87" s="23" t="s">
        <v>20</v>
      </c>
      <c r="AM87" s="187" t="str">
        <f>IF(AN8= "","",AN8)</f>
        <v>27. 3. 2019</v>
      </c>
      <c r="AN87" s="187"/>
      <c r="AR87" s="28"/>
    </row>
    <row r="88" spans="1:90" s="1" customFormat="1" ht="6.95" customHeight="1">
      <c r="B88" s="28"/>
      <c r="AR88" s="28"/>
    </row>
    <row r="89" spans="1:90" s="1" customFormat="1" ht="15.2" customHeight="1">
      <c r="B89" s="28"/>
      <c r="C89" s="23" t="s">
        <v>22</v>
      </c>
      <c r="L89" s="3" t="str">
        <f>IF(E11= "","",E11)</f>
        <v>Mesto Partizánske</v>
      </c>
      <c r="AI89" s="23" t="s">
        <v>28</v>
      </c>
      <c r="AM89" s="183" t="str">
        <f>IF(E17="","",E17)</f>
        <v xml:space="preserve"> </v>
      </c>
      <c r="AN89" s="184"/>
      <c r="AO89" s="184"/>
      <c r="AP89" s="184"/>
      <c r="AR89" s="28"/>
      <c r="AS89" s="188" t="s">
        <v>53</v>
      </c>
      <c r="AT89" s="189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1:90" s="1" customFormat="1" ht="15.2" customHeight="1">
      <c r="B90" s="28"/>
      <c r="C90" s="23" t="s">
        <v>26</v>
      </c>
      <c r="L90" s="3" t="str">
        <f>IF(E14= "Vyplň údaj","",E14)</f>
        <v/>
      </c>
      <c r="AI90" s="23" t="s">
        <v>31</v>
      </c>
      <c r="AM90" s="183" t="str">
        <f>IF(E20="","",E20)</f>
        <v xml:space="preserve"> </v>
      </c>
      <c r="AN90" s="184"/>
      <c r="AO90" s="184"/>
      <c r="AP90" s="184"/>
      <c r="AR90" s="28"/>
      <c r="AS90" s="190"/>
      <c r="AT90" s="191"/>
      <c r="AU90" s="51"/>
      <c r="AV90" s="51"/>
      <c r="AW90" s="51"/>
      <c r="AX90" s="51"/>
      <c r="AY90" s="51"/>
      <c r="AZ90" s="51"/>
      <c r="BA90" s="51"/>
      <c r="BB90" s="51"/>
      <c r="BC90" s="51"/>
      <c r="BD90" s="52"/>
    </row>
    <row r="91" spans="1:90" s="1" customFormat="1" ht="10.9" customHeight="1">
      <c r="B91" s="28"/>
      <c r="AR91" s="28"/>
      <c r="AS91" s="190"/>
      <c r="AT91" s="191"/>
      <c r="AU91" s="51"/>
      <c r="AV91" s="51"/>
      <c r="AW91" s="51"/>
      <c r="AX91" s="51"/>
      <c r="AY91" s="51"/>
      <c r="AZ91" s="51"/>
      <c r="BA91" s="51"/>
      <c r="BB91" s="51"/>
      <c r="BC91" s="51"/>
      <c r="BD91" s="52"/>
    </row>
    <row r="92" spans="1:90" s="1" customFormat="1" ht="29.25" customHeight="1">
      <c r="B92" s="28"/>
      <c r="C92" s="192" t="s">
        <v>54</v>
      </c>
      <c r="D92" s="193"/>
      <c r="E92" s="193"/>
      <c r="F92" s="193"/>
      <c r="G92" s="193"/>
      <c r="H92" s="53"/>
      <c r="I92" s="194" t="s">
        <v>55</v>
      </c>
      <c r="J92" s="193"/>
      <c r="K92" s="193"/>
      <c r="L92" s="193"/>
      <c r="M92" s="193"/>
      <c r="N92" s="193"/>
      <c r="O92" s="193"/>
      <c r="P92" s="193"/>
      <c r="Q92" s="193"/>
      <c r="R92" s="193"/>
      <c r="S92" s="193"/>
      <c r="T92" s="193"/>
      <c r="U92" s="193"/>
      <c r="V92" s="193"/>
      <c r="W92" s="193"/>
      <c r="X92" s="193"/>
      <c r="Y92" s="193"/>
      <c r="Z92" s="193"/>
      <c r="AA92" s="193"/>
      <c r="AB92" s="193"/>
      <c r="AC92" s="193"/>
      <c r="AD92" s="193"/>
      <c r="AE92" s="193"/>
      <c r="AF92" s="193"/>
      <c r="AG92" s="195" t="s">
        <v>56</v>
      </c>
      <c r="AH92" s="193"/>
      <c r="AI92" s="193"/>
      <c r="AJ92" s="193"/>
      <c r="AK92" s="193"/>
      <c r="AL92" s="193"/>
      <c r="AM92" s="193"/>
      <c r="AN92" s="194" t="s">
        <v>57</v>
      </c>
      <c r="AO92" s="193"/>
      <c r="AP92" s="196"/>
      <c r="AQ92" s="54" t="s">
        <v>58</v>
      </c>
      <c r="AR92" s="28"/>
      <c r="AS92" s="55" t="s">
        <v>59</v>
      </c>
      <c r="AT92" s="56" t="s">
        <v>60</v>
      </c>
      <c r="AU92" s="56" t="s">
        <v>61</v>
      </c>
      <c r="AV92" s="56" t="s">
        <v>62</v>
      </c>
      <c r="AW92" s="56" t="s">
        <v>63</v>
      </c>
      <c r="AX92" s="56" t="s">
        <v>64</v>
      </c>
      <c r="AY92" s="56" t="s">
        <v>65</v>
      </c>
      <c r="AZ92" s="56" t="s">
        <v>66</v>
      </c>
      <c r="BA92" s="56" t="s">
        <v>67</v>
      </c>
      <c r="BB92" s="56" t="s">
        <v>68</v>
      </c>
      <c r="BC92" s="56" t="s">
        <v>69</v>
      </c>
      <c r="BD92" s="57" t="s">
        <v>70</v>
      </c>
    </row>
    <row r="93" spans="1:90" s="1" customFormat="1" ht="10.9" customHeight="1">
      <c r="B93" s="28"/>
      <c r="AR93" s="28"/>
      <c r="AS93" s="5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1:90" s="5" customFormat="1" ht="32.450000000000003" customHeight="1">
      <c r="B94" s="59"/>
      <c r="C94" s="60" t="s">
        <v>71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200">
        <f>ROUND(AG95,2)</f>
        <v>0</v>
      </c>
      <c r="AH94" s="200"/>
      <c r="AI94" s="200"/>
      <c r="AJ94" s="200"/>
      <c r="AK94" s="200"/>
      <c r="AL94" s="200"/>
      <c r="AM94" s="200"/>
      <c r="AN94" s="201">
        <f>SUM(AG94,AT94)</f>
        <v>0</v>
      </c>
      <c r="AO94" s="201"/>
      <c r="AP94" s="201"/>
      <c r="AQ94" s="63" t="s">
        <v>1</v>
      </c>
      <c r="AR94" s="59"/>
      <c r="AS94" s="64">
        <f>ROUND(AS95,2)</f>
        <v>0</v>
      </c>
      <c r="AT94" s="65">
        <f>ROUND(SUM(AV94:AW94),2)</f>
        <v>0</v>
      </c>
      <c r="AU94" s="66">
        <f>ROUND(AU95,5)</f>
        <v>0</v>
      </c>
      <c r="AV94" s="65">
        <f>ROUND(AZ94*L29,2)</f>
        <v>0</v>
      </c>
      <c r="AW94" s="65">
        <f>ROUND(BA94*L30,2)</f>
        <v>0</v>
      </c>
      <c r="AX94" s="65">
        <f>ROUND(BB94*L29,2)</f>
        <v>0</v>
      </c>
      <c r="AY94" s="65">
        <f>ROUND(BC94*L30,2)</f>
        <v>0</v>
      </c>
      <c r="AZ94" s="65">
        <f>ROUND(AZ95,2)</f>
        <v>0</v>
      </c>
      <c r="BA94" s="65">
        <f>ROUND(BA95,2)</f>
        <v>0</v>
      </c>
      <c r="BB94" s="65">
        <f>ROUND(BB95,2)</f>
        <v>0</v>
      </c>
      <c r="BC94" s="65">
        <f>ROUND(BC95,2)</f>
        <v>0</v>
      </c>
      <c r="BD94" s="67">
        <f>ROUND(BD95,2)</f>
        <v>0</v>
      </c>
      <c r="BS94" s="68" t="s">
        <v>72</v>
      </c>
      <c r="BT94" s="68" t="s">
        <v>73</v>
      </c>
      <c r="BV94" s="68" t="s">
        <v>74</v>
      </c>
      <c r="BW94" s="68" t="s">
        <v>4</v>
      </c>
      <c r="BX94" s="68" t="s">
        <v>75</v>
      </c>
      <c r="CL94" s="68" t="s">
        <v>1</v>
      </c>
    </row>
    <row r="95" spans="1:90" s="6" customFormat="1" ht="27" customHeight="1">
      <c r="A95" s="69" t="s">
        <v>76</v>
      </c>
      <c r="B95" s="70"/>
      <c r="C95" s="71"/>
      <c r="D95" s="199" t="s">
        <v>12</v>
      </c>
      <c r="E95" s="199"/>
      <c r="F95" s="199"/>
      <c r="G95" s="199"/>
      <c r="H95" s="199"/>
      <c r="I95" s="72"/>
      <c r="J95" s="199" t="s">
        <v>15</v>
      </c>
      <c r="K95" s="19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  <c r="Z95" s="199"/>
      <c r="AA95" s="199"/>
      <c r="AB95" s="199"/>
      <c r="AC95" s="199"/>
      <c r="AD95" s="199"/>
      <c r="AE95" s="199"/>
      <c r="AF95" s="199"/>
      <c r="AG95" s="197">
        <f>'2019-040 - Rekonštrukcia ...'!J28</f>
        <v>0</v>
      </c>
      <c r="AH95" s="198"/>
      <c r="AI95" s="198"/>
      <c r="AJ95" s="198"/>
      <c r="AK95" s="198"/>
      <c r="AL95" s="198"/>
      <c r="AM95" s="198"/>
      <c r="AN95" s="197">
        <f>SUM(AG95,AT95)</f>
        <v>0</v>
      </c>
      <c r="AO95" s="198"/>
      <c r="AP95" s="198"/>
      <c r="AQ95" s="73" t="s">
        <v>77</v>
      </c>
      <c r="AR95" s="70"/>
      <c r="AS95" s="74">
        <v>0</v>
      </c>
      <c r="AT95" s="75">
        <f>ROUND(SUM(AV95:AW95),2)</f>
        <v>0</v>
      </c>
      <c r="AU95" s="76">
        <f>'2019-040 - Rekonštrukcia ...'!P118</f>
        <v>0</v>
      </c>
      <c r="AV95" s="75">
        <f>'2019-040 - Rekonštrukcia ...'!J31</f>
        <v>0</v>
      </c>
      <c r="AW95" s="75">
        <f>'2019-040 - Rekonštrukcia ...'!J32</f>
        <v>0</v>
      </c>
      <c r="AX95" s="75">
        <f>'2019-040 - Rekonštrukcia ...'!J33</f>
        <v>0</v>
      </c>
      <c r="AY95" s="75">
        <f>'2019-040 - Rekonštrukcia ...'!J34</f>
        <v>0</v>
      </c>
      <c r="AZ95" s="75">
        <f>'2019-040 - Rekonštrukcia ...'!F31</f>
        <v>0</v>
      </c>
      <c r="BA95" s="75">
        <f>'2019-040 - Rekonštrukcia ...'!F32</f>
        <v>0</v>
      </c>
      <c r="BB95" s="75">
        <f>'2019-040 - Rekonštrukcia ...'!F33</f>
        <v>0</v>
      </c>
      <c r="BC95" s="75">
        <f>'2019-040 - Rekonštrukcia ...'!F34</f>
        <v>0</v>
      </c>
      <c r="BD95" s="77">
        <f>'2019-040 - Rekonštrukcia ...'!F35</f>
        <v>0</v>
      </c>
      <c r="BT95" s="78" t="s">
        <v>78</v>
      </c>
      <c r="BU95" s="78" t="s">
        <v>79</v>
      </c>
      <c r="BV95" s="78" t="s">
        <v>74</v>
      </c>
      <c r="BW95" s="78" t="s">
        <v>4</v>
      </c>
      <c r="BX95" s="78" t="s">
        <v>75</v>
      </c>
      <c r="CL95" s="78" t="s">
        <v>1</v>
      </c>
    </row>
    <row r="96" spans="1:90" s="1" customFormat="1" ht="30" customHeight="1">
      <c r="B96" s="28"/>
      <c r="AR96" s="28"/>
    </row>
    <row r="97" spans="2:44" s="1" customFormat="1" ht="6.95" customHeight="1"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28"/>
    </row>
  </sheetData>
  <mergeCells count="42"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2019-040 - Rekonštrukcia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56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79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3" t="s">
        <v>4</v>
      </c>
    </row>
    <row r="3" spans="2:46" ht="6.95" customHeight="1">
      <c r="B3" s="14"/>
      <c r="C3" s="15"/>
      <c r="D3" s="15"/>
      <c r="E3" s="15"/>
      <c r="F3" s="15"/>
      <c r="G3" s="15"/>
      <c r="H3" s="15"/>
      <c r="I3" s="80"/>
      <c r="J3" s="15"/>
      <c r="K3" s="15"/>
      <c r="L3" s="16"/>
      <c r="AT3" s="13" t="s">
        <v>73</v>
      </c>
    </row>
    <row r="4" spans="2:46" ht="24.95" customHeight="1">
      <c r="B4" s="16"/>
      <c r="D4" s="17" t="s">
        <v>80</v>
      </c>
      <c r="L4" s="16"/>
      <c r="M4" s="81" t="s">
        <v>9</v>
      </c>
      <c r="AT4" s="13" t="s">
        <v>3</v>
      </c>
    </row>
    <row r="5" spans="2:46" ht="6.95" customHeight="1">
      <c r="B5" s="16"/>
      <c r="L5" s="16"/>
    </row>
    <row r="6" spans="2:46" s="1" customFormat="1" ht="12" customHeight="1">
      <c r="B6" s="28"/>
      <c r="D6" s="23" t="s">
        <v>14</v>
      </c>
      <c r="I6" s="82"/>
      <c r="L6" s="28"/>
    </row>
    <row r="7" spans="2:46" s="1" customFormat="1" ht="36.950000000000003" customHeight="1">
      <c r="B7" s="28"/>
      <c r="E7" s="185" t="s">
        <v>15</v>
      </c>
      <c r="F7" s="209"/>
      <c r="G7" s="209"/>
      <c r="H7" s="209"/>
      <c r="I7" s="82"/>
      <c r="L7" s="28"/>
    </row>
    <row r="8" spans="2:46" s="1" customFormat="1" ht="11.25">
      <c r="B8" s="28"/>
      <c r="I8" s="82"/>
      <c r="L8" s="28"/>
    </row>
    <row r="9" spans="2:46" s="1" customFormat="1" ht="12" customHeight="1">
      <c r="B9" s="28"/>
      <c r="D9" s="23" t="s">
        <v>16</v>
      </c>
      <c r="F9" s="21" t="s">
        <v>1</v>
      </c>
      <c r="I9" s="83" t="s">
        <v>17</v>
      </c>
      <c r="J9" s="21" t="s">
        <v>1</v>
      </c>
      <c r="L9" s="28"/>
    </row>
    <row r="10" spans="2:46" s="1" customFormat="1" ht="12" customHeight="1">
      <c r="B10" s="28"/>
      <c r="D10" s="23" t="s">
        <v>18</v>
      </c>
      <c r="F10" s="21" t="s">
        <v>19</v>
      </c>
      <c r="I10" s="83" t="s">
        <v>20</v>
      </c>
      <c r="J10" s="48" t="str">
        <f>'Rekapitulácia stavby'!AN8</f>
        <v>27. 3. 2019</v>
      </c>
      <c r="L10" s="28"/>
    </row>
    <row r="11" spans="2:46" s="1" customFormat="1" ht="10.9" customHeight="1">
      <c r="B11" s="28"/>
      <c r="I11" s="82"/>
      <c r="L11" s="28"/>
    </row>
    <row r="12" spans="2:46" s="1" customFormat="1" ht="12" customHeight="1">
      <c r="B12" s="28"/>
      <c r="D12" s="23" t="s">
        <v>22</v>
      </c>
      <c r="I12" s="83" t="s">
        <v>23</v>
      </c>
      <c r="J12" s="21" t="s">
        <v>1</v>
      </c>
      <c r="L12" s="28"/>
    </row>
    <row r="13" spans="2:46" s="1" customFormat="1" ht="18" customHeight="1">
      <c r="B13" s="28"/>
      <c r="E13" s="21" t="s">
        <v>24</v>
      </c>
      <c r="I13" s="83" t="s">
        <v>25</v>
      </c>
      <c r="J13" s="21" t="s">
        <v>1</v>
      </c>
      <c r="L13" s="28"/>
    </row>
    <row r="14" spans="2:46" s="1" customFormat="1" ht="6.95" customHeight="1">
      <c r="B14" s="28"/>
      <c r="I14" s="82"/>
      <c r="L14" s="28"/>
    </row>
    <row r="15" spans="2:46" s="1" customFormat="1" ht="12" customHeight="1">
      <c r="B15" s="28"/>
      <c r="D15" s="23" t="s">
        <v>26</v>
      </c>
      <c r="I15" s="83" t="s">
        <v>23</v>
      </c>
      <c r="J15" s="24" t="str">
        <f>'Rekapitulácia stavby'!AN13</f>
        <v>Vyplň údaj</v>
      </c>
      <c r="L15" s="28"/>
    </row>
    <row r="16" spans="2:46" s="1" customFormat="1" ht="18" customHeight="1">
      <c r="B16" s="28"/>
      <c r="E16" s="210" t="str">
        <f>'Rekapitulácia stavby'!E14</f>
        <v>Vyplň údaj</v>
      </c>
      <c r="F16" s="202"/>
      <c r="G16" s="202"/>
      <c r="H16" s="202"/>
      <c r="I16" s="83" t="s">
        <v>25</v>
      </c>
      <c r="J16" s="24" t="str">
        <f>'Rekapitulácia stavby'!AN14</f>
        <v>Vyplň údaj</v>
      </c>
      <c r="L16" s="28"/>
    </row>
    <row r="17" spans="2:12" s="1" customFormat="1" ht="6.95" customHeight="1">
      <c r="B17" s="28"/>
      <c r="I17" s="82"/>
      <c r="L17" s="28"/>
    </row>
    <row r="18" spans="2:12" s="1" customFormat="1" ht="12" customHeight="1">
      <c r="B18" s="28"/>
      <c r="D18" s="23" t="s">
        <v>28</v>
      </c>
      <c r="I18" s="83" t="s">
        <v>23</v>
      </c>
      <c r="J18" s="21" t="str">
        <f>IF('Rekapitulácia stavby'!AN16="","",'Rekapitulácia stavby'!AN16)</f>
        <v/>
      </c>
      <c r="L18" s="28"/>
    </row>
    <row r="19" spans="2:12" s="1" customFormat="1" ht="18" customHeight="1">
      <c r="B19" s="28"/>
      <c r="E19" s="21" t="str">
        <f>IF('Rekapitulácia stavby'!E17="","",'Rekapitulácia stavby'!E17)</f>
        <v xml:space="preserve"> </v>
      </c>
      <c r="I19" s="83" t="s">
        <v>25</v>
      </c>
      <c r="J19" s="21" t="str">
        <f>IF('Rekapitulácia stavby'!AN17="","",'Rekapitulácia stavby'!AN17)</f>
        <v/>
      </c>
      <c r="L19" s="28"/>
    </row>
    <row r="20" spans="2:12" s="1" customFormat="1" ht="6.95" customHeight="1">
      <c r="B20" s="28"/>
      <c r="I20" s="82"/>
      <c r="L20" s="28"/>
    </row>
    <row r="21" spans="2:12" s="1" customFormat="1" ht="12" customHeight="1">
      <c r="B21" s="28"/>
      <c r="D21" s="23" t="s">
        <v>31</v>
      </c>
      <c r="I21" s="83" t="s">
        <v>23</v>
      </c>
      <c r="J21" s="21" t="str">
        <f>IF('Rekapitulácia stavby'!AN19="","",'Rekapitulácia stavby'!AN19)</f>
        <v/>
      </c>
      <c r="L21" s="28"/>
    </row>
    <row r="22" spans="2:12" s="1" customFormat="1" ht="18" customHeight="1">
      <c r="B22" s="28"/>
      <c r="E22" s="21" t="str">
        <f>IF('Rekapitulácia stavby'!E20="","",'Rekapitulácia stavby'!E20)</f>
        <v xml:space="preserve"> </v>
      </c>
      <c r="I22" s="83" t="s">
        <v>25</v>
      </c>
      <c r="J22" s="21" t="str">
        <f>IF('Rekapitulácia stavby'!AN20="","",'Rekapitulácia stavby'!AN20)</f>
        <v/>
      </c>
      <c r="L22" s="28"/>
    </row>
    <row r="23" spans="2:12" s="1" customFormat="1" ht="6.95" customHeight="1">
      <c r="B23" s="28"/>
      <c r="I23" s="82"/>
      <c r="L23" s="28"/>
    </row>
    <row r="24" spans="2:12" s="1" customFormat="1" ht="12" customHeight="1">
      <c r="B24" s="28"/>
      <c r="D24" s="23" t="s">
        <v>32</v>
      </c>
      <c r="I24" s="82"/>
      <c r="L24" s="28"/>
    </row>
    <row r="25" spans="2:12" s="7" customFormat="1" ht="16.5" customHeight="1">
      <c r="B25" s="84"/>
      <c r="E25" s="206" t="s">
        <v>1</v>
      </c>
      <c r="F25" s="206"/>
      <c r="G25" s="206"/>
      <c r="H25" s="206"/>
      <c r="I25" s="85"/>
      <c r="L25" s="84"/>
    </row>
    <row r="26" spans="2:12" s="1" customFormat="1" ht="6.95" customHeight="1">
      <c r="B26" s="28"/>
      <c r="I26" s="82"/>
      <c r="L26" s="28"/>
    </row>
    <row r="27" spans="2:12" s="1" customFormat="1" ht="6.95" customHeight="1">
      <c r="B27" s="28"/>
      <c r="D27" s="49"/>
      <c r="E27" s="49"/>
      <c r="F27" s="49"/>
      <c r="G27" s="49"/>
      <c r="H27" s="49"/>
      <c r="I27" s="86"/>
      <c r="J27" s="49"/>
      <c r="K27" s="49"/>
      <c r="L27" s="28"/>
    </row>
    <row r="28" spans="2:12" s="1" customFormat="1" ht="25.35" customHeight="1">
      <c r="B28" s="28"/>
      <c r="D28" s="87" t="s">
        <v>33</v>
      </c>
      <c r="I28" s="82"/>
      <c r="J28" s="62">
        <f>ROUND(J118, 2)</f>
        <v>0</v>
      </c>
      <c r="L28" s="28"/>
    </row>
    <row r="29" spans="2:12" s="1" customFormat="1" ht="6.95" customHeight="1">
      <c r="B29" s="28"/>
      <c r="D29" s="49"/>
      <c r="E29" s="49"/>
      <c r="F29" s="49"/>
      <c r="G29" s="49"/>
      <c r="H29" s="49"/>
      <c r="I29" s="86"/>
      <c r="J29" s="49"/>
      <c r="K29" s="49"/>
      <c r="L29" s="28"/>
    </row>
    <row r="30" spans="2:12" s="1" customFormat="1" ht="14.45" customHeight="1">
      <c r="B30" s="28"/>
      <c r="F30" s="31" t="s">
        <v>35</v>
      </c>
      <c r="I30" s="88" t="s">
        <v>34</v>
      </c>
      <c r="J30" s="31" t="s">
        <v>36</v>
      </c>
      <c r="L30" s="28"/>
    </row>
    <row r="31" spans="2:12" s="1" customFormat="1" ht="14.45" customHeight="1">
      <c r="B31" s="28"/>
      <c r="D31" s="89" t="s">
        <v>37</v>
      </c>
      <c r="E31" s="23" t="s">
        <v>38</v>
      </c>
      <c r="F31" s="90">
        <f>ROUND((SUM(BE118:BE155)),  2)</f>
        <v>0</v>
      </c>
      <c r="I31" s="91">
        <v>0.2</v>
      </c>
      <c r="J31" s="90">
        <f>ROUND(((SUM(BE118:BE155))*I31),  2)</f>
        <v>0</v>
      </c>
      <c r="L31" s="28"/>
    </row>
    <row r="32" spans="2:12" s="1" customFormat="1" ht="14.45" customHeight="1">
      <c r="B32" s="28"/>
      <c r="E32" s="23" t="s">
        <v>39</v>
      </c>
      <c r="F32" s="90">
        <f>ROUND((SUM(BF118:BF155)),  2)</f>
        <v>0</v>
      </c>
      <c r="I32" s="91">
        <v>0.2</v>
      </c>
      <c r="J32" s="90">
        <f>ROUND(((SUM(BF118:BF155))*I32),  2)</f>
        <v>0</v>
      </c>
      <c r="L32" s="28"/>
    </row>
    <row r="33" spans="2:12" s="1" customFormat="1" ht="14.45" hidden="1" customHeight="1">
      <c r="B33" s="28"/>
      <c r="E33" s="23" t="s">
        <v>40</v>
      </c>
      <c r="F33" s="90">
        <f>ROUND((SUM(BG118:BG155)),  2)</f>
        <v>0</v>
      </c>
      <c r="I33" s="91">
        <v>0.2</v>
      </c>
      <c r="J33" s="90">
        <f>0</f>
        <v>0</v>
      </c>
      <c r="L33" s="28"/>
    </row>
    <row r="34" spans="2:12" s="1" customFormat="1" ht="14.45" hidden="1" customHeight="1">
      <c r="B34" s="28"/>
      <c r="E34" s="23" t="s">
        <v>41</v>
      </c>
      <c r="F34" s="90">
        <f>ROUND((SUM(BH118:BH155)),  2)</f>
        <v>0</v>
      </c>
      <c r="I34" s="91">
        <v>0.2</v>
      </c>
      <c r="J34" s="90">
        <f>0</f>
        <v>0</v>
      </c>
      <c r="L34" s="28"/>
    </row>
    <row r="35" spans="2:12" s="1" customFormat="1" ht="14.45" hidden="1" customHeight="1">
      <c r="B35" s="28"/>
      <c r="E35" s="23" t="s">
        <v>42</v>
      </c>
      <c r="F35" s="90">
        <f>ROUND((SUM(BI118:BI155)),  2)</f>
        <v>0</v>
      </c>
      <c r="I35" s="91">
        <v>0</v>
      </c>
      <c r="J35" s="90">
        <f>0</f>
        <v>0</v>
      </c>
      <c r="L35" s="28"/>
    </row>
    <row r="36" spans="2:12" s="1" customFormat="1" ht="6.95" customHeight="1">
      <c r="B36" s="28"/>
      <c r="I36" s="82"/>
      <c r="L36" s="28"/>
    </row>
    <row r="37" spans="2:12" s="1" customFormat="1" ht="25.35" customHeight="1">
      <c r="B37" s="28"/>
      <c r="C37" s="92"/>
      <c r="D37" s="93" t="s">
        <v>43</v>
      </c>
      <c r="E37" s="53"/>
      <c r="F37" s="53"/>
      <c r="G37" s="94" t="s">
        <v>44</v>
      </c>
      <c r="H37" s="95" t="s">
        <v>45</v>
      </c>
      <c r="I37" s="96"/>
      <c r="J37" s="97">
        <f>SUM(J28:J35)</f>
        <v>0</v>
      </c>
      <c r="K37" s="98"/>
      <c r="L37" s="28"/>
    </row>
    <row r="38" spans="2:12" s="1" customFormat="1" ht="14.45" customHeight="1">
      <c r="B38" s="28"/>
      <c r="I38" s="82"/>
      <c r="L38" s="28"/>
    </row>
    <row r="39" spans="2:12" ht="14.45" customHeight="1">
      <c r="B39" s="16"/>
      <c r="L39" s="16"/>
    </row>
    <row r="40" spans="2:12" ht="14.45" customHeight="1">
      <c r="B40" s="16"/>
      <c r="L40" s="16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7" t="s">
        <v>46</v>
      </c>
      <c r="E50" s="38"/>
      <c r="F50" s="38"/>
      <c r="G50" s="37" t="s">
        <v>47</v>
      </c>
      <c r="H50" s="38"/>
      <c r="I50" s="99"/>
      <c r="J50" s="38"/>
      <c r="K50" s="38"/>
      <c r="L50" s="28"/>
    </row>
    <row r="51" spans="2:12" ht="11.25">
      <c r="B51" s="16"/>
      <c r="L51" s="16"/>
    </row>
    <row r="52" spans="2:12" ht="11.25">
      <c r="B52" s="16"/>
      <c r="L52" s="16"/>
    </row>
    <row r="53" spans="2:12" ht="11.25">
      <c r="B53" s="16"/>
      <c r="L53" s="16"/>
    </row>
    <row r="54" spans="2:12" ht="11.25">
      <c r="B54" s="16"/>
      <c r="L54" s="16"/>
    </row>
    <row r="55" spans="2:12" ht="11.25">
      <c r="B55" s="16"/>
      <c r="L55" s="16"/>
    </row>
    <row r="56" spans="2:12" ht="11.25">
      <c r="B56" s="16"/>
      <c r="L56" s="16"/>
    </row>
    <row r="57" spans="2:12" ht="11.25">
      <c r="B57" s="16"/>
      <c r="L57" s="16"/>
    </row>
    <row r="58" spans="2:12" ht="11.25">
      <c r="B58" s="16"/>
      <c r="L58" s="16"/>
    </row>
    <row r="59" spans="2:12" ht="11.25">
      <c r="B59" s="16"/>
      <c r="L59" s="16"/>
    </row>
    <row r="60" spans="2:12" ht="11.25">
      <c r="B60" s="16"/>
      <c r="L60" s="16"/>
    </row>
    <row r="61" spans="2:12" s="1" customFormat="1" ht="12.75">
      <c r="B61" s="28"/>
      <c r="D61" s="39" t="s">
        <v>48</v>
      </c>
      <c r="E61" s="30"/>
      <c r="F61" s="100" t="s">
        <v>49</v>
      </c>
      <c r="G61" s="39" t="s">
        <v>48</v>
      </c>
      <c r="H61" s="30"/>
      <c r="I61" s="101"/>
      <c r="J61" s="102" t="s">
        <v>49</v>
      </c>
      <c r="K61" s="30"/>
      <c r="L61" s="28"/>
    </row>
    <row r="62" spans="2:12" ht="11.25">
      <c r="B62" s="16"/>
      <c r="L62" s="16"/>
    </row>
    <row r="63" spans="2:12" ht="11.25">
      <c r="B63" s="16"/>
      <c r="L63" s="16"/>
    </row>
    <row r="64" spans="2:12" ht="11.25">
      <c r="B64" s="16"/>
      <c r="L64" s="16"/>
    </row>
    <row r="65" spans="2:12" s="1" customFormat="1" ht="12.75">
      <c r="B65" s="28"/>
      <c r="D65" s="37" t="s">
        <v>50</v>
      </c>
      <c r="E65" s="38"/>
      <c r="F65" s="38"/>
      <c r="G65" s="37" t="s">
        <v>51</v>
      </c>
      <c r="H65" s="38"/>
      <c r="I65" s="99"/>
      <c r="J65" s="38"/>
      <c r="K65" s="38"/>
      <c r="L65" s="28"/>
    </row>
    <row r="66" spans="2:12" ht="11.25">
      <c r="B66" s="16"/>
      <c r="L66" s="16"/>
    </row>
    <row r="67" spans="2:12" ht="11.25">
      <c r="B67" s="16"/>
      <c r="L67" s="16"/>
    </row>
    <row r="68" spans="2:12" ht="11.25">
      <c r="B68" s="16"/>
      <c r="L68" s="16"/>
    </row>
    <row r="69" spans="2:12" ht="11.25">
      <c r="B69" s="16"/>
      <c r="L69" s="16"/>
    </row>
    <row r="70" spans="2:12" ht="11.25">
      <c r="B70" s="16"/>
      <c r="L70" s="16"/>
    </row>
    <row r="71" spans="2:12" ht="11.25">
      <c r="B71" s="16"/>
      <c r="L71" s="16"/>
    </row>
    <row r="72" spans="2:12" ht="11.25">
      <c r="B72" s="16"/>
      <c r="L72" s="16"/>
    </row>
    <row r="73" spans="2:12" ht="11.25">
      <c r="B73" s="16"/>
      <c r="L73" s="16"/>
    </row>
    <row r="74" spans="2:12" ht="11.25">
      <c r="B74" s="16"/>
      <c r="L74" s="16"/>
    </row>
    <row r="75" spans="2:12" ht="11.25">
      <c r="B75" s="16"/>
      <c r="L75" s="16"/>
    </row>
    <row r="76" spans="2:12" s="1" customFormat="1" ht="12.75">
      <c r="B76" s="28"/>
      <c r="D76" s="39" t="s">
        <v>48</v>
      </c>
      <c r="E76" s="30"/>
      <c r="F76" s="100" t="s">
        <v>49</v>
      </c>
      <c r="G76" s="39" t="s">
        <v>48</v>
      </c>
      <c r="H76" s="30"/>
      <c r="I76" s="101"/>
      <c r="J76" s="102" t="s">
        <v>49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103"/>
      <c r="J77" s="41"/>
      <c r="K77" s="41"/>
      <c r="L77" s="28"/>
    </row>
    <row r="81" spans="2:47" s="1" customFormat="1" ht="6.95" customHeight="1">
      <c r="B81" s="42"/>
      <c r="C81" s="43"/>
      <c r="D81" s="43"/>
      <c r="E81" s="43"/>
      <c r="F81" s="43"/>
      <c r="G81" s="43"/>
      <c r="H81" s="43"/>
      <c r="I81" s="104"/>
      <c r="J81" s="43"/>
      <c r="K81" s="43"/>
      <c r="L81" s="28"/>
    </row>
    <row r="82" spans="2:47" s="1" customFormat="1" ht="24.95" customHeight="1">
      <c r="B82" s="28"/>
      <c r="C82" s="17" t="s">
        <v>81</v>
      </c>
      <c r="I82" s="82"/>
      <c r="L82" s="28"/>
    </row>
    <row r="83" spans="2:47" s="1" customFormat="1" ht="6.95" customHeight="1">
      <c r="B83" s="28"/>
      <c r="I83" s="82"/>
      <c r="L83" s="28"/>
    </row>
    <row r="84" spans="2:47" s="1" customFormat="1" ht="12" customHeight="1">
      <c r="B84" s="28"/>
      <c r="C84" s="23" t="s">
        <v>14</v>
      </c>
      <c r="I84" s="82"/>
      <c r="L84" s="28"/>
    </row>
    <row r="85" spans="2:47" s="1" customFormat="1" ht="16.5" customHeight="1">
      <c r="B85" s="28"/>
      <c r="E85" s="185" t="str">
        <f>E7</f>
        <v>Rekonštrukcia spevnenej plochy na Obuvníckej ul.</v>
      </c>
      <c r="F85" s="209"/>
      <c r="G85" s="209"/>
      <c r="H85" s="209"/>
      <c r="I85" s="82"/>
      <c r="L85" s="28"/>
    </row>
    <row r="86" spans="2:47" s="1" customFormat="1" ht="6.95" customHeight="1">
      <c r="B86" s="28"/>
      <c r="I86" s="82"/>
      <c r="L86" s="28"/>
    </row>
    <row r="87" spans="2:47" s="1" customFormat="1" ht="12" customHeight="1">
      <c r="B87" s="28"/>
      <c r="C87" s="23" t="s">
        <v>18</v>
      </c>
      <c r="F87" s="21" t="str">
        <f>F10</f>
        <v xml:space="preserve"> </v>
      </c>
      <c r="I87" s="83" t="s">
        <v>20</v>
      </c>
      <c r="J87" s="48" t="str">
        <f>IF(J10="","",J10)</f>
        <v>27. 3. 2019</v>
      </c>
      <c r="L87" s="28"/>
    </row>
    <row r="88" spans="2:47" s="1" customFormat="1" ht="6.95" customHeight="1">
      <c r="B88" s="28"/>
      <c r="I88" s="82"/>
      <c r="L88" s="28"/>
    </row>
    <row r="89" spans="2:47" s="1" customFormat="1" ht="15.2" customHeight="1">
      <c r="B89" s="28"/>
      <c r="C89" s="23" t="s">
        <v>22</v>
      </c>
      <c r="F89" s="21" t="str">
        <f>E13</f>
        <v>Mesto Partizánske</v>
      </c>
      <c r="I89" s="83" t="s">
        <v>28</v>
      </c>
      <c r="J89" s="26" t="str">
        <f>E19</f>
        <v xml:space="preserve"> </v>
      </c>
      <c r="L89" s="28"/>
    </row>
    <row r="90" spans="2:47" s="1" customFormat="1" ht="15.2" customHeight="1">
      <c r="B90" s="28"/>
      <c r="C90" s="23" t="s">
        <v>26</v>
      </c>
      <c r="F90" s="21" t="str">
        <f>IF(E16="","",E16)</f>
        <v>Vyplň údaj</v>
      </c>
      <c r="I90" s="83" t="s">
        <v>31</v>
      </c>
      <c r="J90" s="26" t="str">
        <f>E22</f>
        <v xml:space="preserve"> </v>
      </c>
      <c r="L90" s="28"/>
    </row>
    <row r="91" spans="2:47" s="1" customFormat="1" ht="10.35" customHeight="1">
      <c r="B91" s="28"/>
      <c r="I91" s="82"/>
      <c r="L91" s="28"/>
    </row>
    <row r="92" spans="2:47" s="1" customFormat="1" ht="29.25" customHeight="1">
      <c r="B92" s="28"/>
      <c r="C92" s="105" t="s">
        <v>82</v>
      </c>
      <c r="D92" s="92"/>
      <c r="E92" s="92"/>
      <c r="F92" s="92"/>
      <c r="G92" s="92"/>
      <c r="H92" s="92"/>
      <c r="I92" s="106"/>
      <c r="J92" s="107" t="s">
        <v>83</v>
      </c>
      <c r="K92" s="92"/>
      <c r="L92" s="28"/>
    </row>
    <row r="93" spans="2:47" s="1" customFormat="1" ht="10.35" customHeight="1">
      <c r="B93" s="28"/>
      <c r="I93" s="82"/>
      <c r="L93" s="28"/>
    </row>
    <row r="94" spans="2:47" s="1" customFormat="1" ht="22.9" customHeight="1">
      <c r="B94" s="28"/>
      <c r="C94" s="108" t="s">
        <v>84</v>
      </c>
      <c r="I94" s="82"/>
      <c r="J94" s="62">
        <f>J118</f>
        <v>0</v>
      </c>
      <c r="L94" s="28"/>
      <c r="AU94" s="13" t="s">
        <v>85</v>
      </c>
    </row>
    <row r="95" spans="2:47" s="8" customFormat="1" ht="24.95" customHeight="1">
      <c r="B95" s="109"/>
      <c r="D95" s="110" t="s">
        <v>86</v>
      </c>
      <c r="E95" s="111"/>
      <c r="F95" s="111"/>
      <c r="G95" s="111"/>
      <c r="H95" s="111"/>
      <c r="I95" s="112"/>
      <c r="J95" s="113">
        <f>J119</f>
        <v>0</v>
      </c>
      <c r="L95" s="109"/>
    </row>
    <row r="96" spans="2:47" s="9" customFormat="1" ht="19.899999999999999" customHeight="1">
      <c r="B96" s="114"/>
      <c r="D96" s="115" t="s">
        <v>87</v>
      </c>
      <c r="E96" s="116"/>
      <c r="F96" s="116"/>
      <c r="G96" s="116"/>
      <c r="H96" s="116"/>
      <c r="I96" s="117"/>
      <c r="J96" s="118">
        <f>J120</f>
        <v>0</v>
      </c>
      <c r="L96" s="114"/>
    </row>
    <row r="97" spans="2:12" s="9" customFormat="1" ht="19.899999999999999" customHeight="1">
      <c r="B97" s="114"/>
      <c r="D97" s="115" t="s">
        <v>88</v>
      </c>
      <c r="E97" s="116"/>
      <c r="F97" s="116"/>
      <c r="G97" s="116"/>
      <c r="H97" s="116"/>
      <c r="I97" s="117"/>
      <c r="J97" s="118">
        <f>J136</f>
        <v>0</v>
      </c>
      <c r="L97" s="114"/>
    </row>
    <row r="98" spans="2:12" s="9" customFormat="1" ht="19.899999999999999" customHeight="1">
      <c r="B98" s="114"/>
      <c r="D98" s="115" t="s">
        <v>89</v>
      </c>
      <c r="E98" s="116"/>
      <c r="F98" s="116"/>
      <c r="G98" s="116"/>
      <c r="H98" s="116"/>
      <c r="I98" s="117"/>
      <c r="J98" s="118">
        <f>J142</f>
        <v>0</v>
      </c>
      <c r="L98" s="114"/>
    </row>
    <row r="99" spans="2:12" s="9" customFormat="1" ht="19.899999999999999" customHeight="1">
      <c r="B99" s="114"/>
      <c r="D99" s="115" t="s">
        <v>90</v>
      </c>
      <c r="E99" s="116"/>
      <c r="F99" s="116"/>
      <c r="G99" s="116"/>
      <c r="H99" s="116"/>
      <c r="I99" s="117"/>
      <c r="J99" s="118">
        <f>J151</f>
        <v>0</v>
      </c>
      <c r="L99" s="114"/>
    </row>
    <row r="100" spans="2:12" s="8" customFormat="1" ht="24.95" customHeight="1">
      <c r="B100" s="109"/>
      <c r="D100" s="110" t="s">
        <v>91</v>
      </c>
      <c r="E100" s="111"/>
      <c r="F100" s="111"/>
      <c r="G100" s="111"/>
      <c r="H100" s="111"/>
      <c r="I100" s="112"/>
      <c r="J100" s="113">
        <f>J153</f>
        <v>0</v>
      </c>
      <c r="L100" s="109"/>
    </row>
    <row r="101" spans="2:12" s="1" customFormat="1" ht="21.75" customHeight="1">
      <c r="B101" s="28"/>
      <c r="I101" s="82"/>
      <c r="L101" s="28"/>
    </row>
    <row r="102" spans="2:12" s="1" customFormat="1" ht="6.95" customHeight="1">
      <c r="B102" s="40"/>
      <c r="C102" s="41"/>
      <c r="D102" s="41"/>
      <c r="E102" s="41"/>
      <c r="F102" s="41"/>
      <c r="G102" s="41"/>
      <c r="H102" s="41"/>
      <c r="I102" s="103"/>
      <c r="J102" s="41"/>
      <c r="K102" s="41"/>
      <c r="L102" s="28"/>
    </row>
    <row r="106" spans="2:12" s="1" customFormat="1" ht="6.95" customHeight="1">
      <c r="B106" s="42"/>
      <c r="C106" s="43"/>
      <c r="D106" s="43"/>
      <c r="E106" s="43"/>
      <c r="F106" s="43"/>
      <c r="G106" s="43"/>
      <c r="H106" s="43"/>
      <c r="I106" s="104"/>
      <c r="J106" s="43"/>
      <c r="K106" s="43"/>
      <c r="L106" s="28"/>
    </row>
    <row r="107" spans="2:12" s="1" customFormat="1" ht="24.95" customHeight="1">
      <c r="B107" s="28"/>
      <c r="C107" s="17" t="s">
        <v>92</v>
      </c>
      <c r="I107" s="82"/>
      <c r="L107" s="28"/>
    </row>
    <row r="108" spans="2:12" s="1" customFormat="1" ht="6.95" customHeight="1">
      <c r="B108" s="28"/>
      <c r="I108" s="82"/>
      <c r="L108" s="28"/>
    </row>
    <row r="109" spans="2:12" s="1" customFormat="1" ht="12" customHeight="1">
      <c r="B109" s="28"/>
      <c r="C109" s="23" t="s">
        <v>14</v>
      </c>
      <c r="I109" s="82"/>
      <c r="L109" s="28"/>
    </row>
    <row r="110" spans="2:12" s="1" customFormat="1" ht="16.5" customHeight="1">
      <c r="B110" s="28"/>
      <c r="E110" s="185" t="str">
        <f>E7</f>
        <v>Rekonštrukcia spevnenej plochy na Obuvníckej ul.</v>
      </c>
      <c r="F110" s="209"/>
      <c r="G110" s="209"/>
      <c r="H110" s="209"/>
      <c r="I110" s="82"/>
      <c r="L110" s="28"/>
    </row>
    <row r="111" spans="2:12" s="1" customFormat="1" ht="6.95" customHeight="1">
      <c r="B111" s="28"/>
      <c r="I111" s="82"/>
      <c r="L111" s="28"/>
    </row>
    <row r="112" spans="2:12" s="1" customFormat="1" ht="12" customHeight="1">
      <c r="B112" s="28"/>
      <c r="C112" s="23" t="s">
        <v>18</v>
      </c>
      <c r="F112" s="21" t="str">
        <f>F10</f>
        <v xml:space="preserve"> </v>
      </c>
      <c r="I112" s="83" t="s">
        <v>20</v>
      </c>
      <c r="J112" s="48" t="str">
        <f>IF(J10="","",J10)</f>
        <v>27. 3. 2019</v>
      </c>
      <c r="L112" s="28"/>
    </row>
    <row r="113" spans="2:65" s="1" customFormat="1" ht="6.95" customHeight="1">
      <c r="B113" s="28"/>
      <c r="I113" s="82"/>
      <c r="L113" s="28"/>
    </row>
    <row r="114" spans="2:65" s="1" customFormat="1" ht="15.2" customHeight="1">
      <c r="B114" s="28"/>
      <c r="C114" s="23" t="s">
        <v>22</v>
      </c>
      <c r="F114" s="21" t="str">
        <f>E13</f>
        <v>Mesto Partizánske</v>
      </c>
      <c r="I114" s="83" t="s">
        <v>28</v>
      </c>
      <c r="J114" s="26" t="str">
        <f>E19</f>
        <v xml:space="preserve"> </v>
      </c>
      <c r="L114" s="28"/>
    </row>
    <row r="115" spans="2:65" s="1" customFormat="1" ht="15.2" customHeight="1">
      <c r="B115" s="28"/>
      <c r="C115" s="23" t="s">
        <v>26</v>
      </c>
      <c r="F115" s="21" t="str">
        <f>IF(E16="","",E16)</f>
        <v>Vyplň údaj</v>
      </c>
      <c r="I115" s="83" t="s">
        <v>31</v>
      </c>
      <c r="J115" s="26" t="str">
        <f>E22</f>
        <v xml:space="preserve"> </v>
      </c>
      <c r="L115" s="28"/>
    </row>
    <row r="116" spans="2:65" s="1" customFormat="1" ht="10.35" customHeight="1">
      <c r="B116" s="28"/>
      <c r="I116" s="82"/>
      <c r="L116" s="28"/>
    </row>
    <row r="117" spans="2:65" s="10" customFormat="1" ht="29.25" customHeight="1">
      <c r="B117" s="119"/>
      <c r="C117" s="120" t="s">
        <v>93</v>
      </c>
      <c r="D117" s="121" t="s">
        <v>58</v>
      </c>
      <c r="E117" s="121" t="s">
        <v>54</v>
      </c>
      <c r="F117" s="121" t="s">
        <v>55</v>
      </c>
      <c r="G117" s="121" t="s">
        <v>94</v>
      </c>
      <c r="H117" s="121" t="s">
        <v>95</v>
      </c>
      <c r="I117" s="122" t="s">
        <v>96</v>
      </c>
      <c r="J117" s="123" t="s">
        <v>83</v>
      </c>
      <c r="K117" s="124" t="s">
        <v>97</v>
      </c>
      <c r="L117" s="119"/>
      <c r="M117" s="55" t="s">
        <v>1</v>
      </c>
      <c r="N117" s="56" t="s">
        <v>37</v>
      </c>
      <c r="O117" s="56" t="s">
        <v>98</v>
      </c>
      <c r="P117" s="56" t="s">
        <v>99</v>
      </c>
      <c r="Q117" s="56" t="s">
        <v>100</v>
      </c>
      <c r="R117" s="56" t="s">
        <v>101</v>
      </c>
      <c r="S117" s="56" t="s">
        <v>102</v>
      </c>
      <c r="T117" s="57" t="s">
        <v>103</v>
      </c>
    </row>
    <row r="118" spans="2:65" s="1" customFormat="1" ht="22.9" customHeight="1">
      <c r="B118" s="28"/>
      <c r="C118" s="60" t="s">
        <v>84</v>
      </c>
      <c r="I118" s="82"/>
      <c r="J118" s="125">
        <f>BK118</f>
        <v>0</v>
      </c>
      <c r="L118" s="28"/>
      <c r="M118" s="58"/>
      <c r="N118" s="49"/>
      <c r="O118" s="49"/>
      <c r="P118" s="126">
        <f>P119+P153</f>
        <v>0</v>
      </c>
      <c r="Q118" s="49"/>
      <c r="R118" s="126">
        <f>R119+R153</f>
        <v>290.55597999999998</v>
      </c>
      <c r="S118" s="49"/>
      <c r="T118" s="127">
        <f>T119+T153</f>
        <v>11.25</v>
      </c>
      <c r="AT118" s="13" t="s">
        <v>72</v>
      </c>
      <c r="AU118" s="13" t="s">
        <v>85</v>
      </c>
      <c r="BK118" s="128">
        <f>BK119+BK153</f>
        <v>0</v>
      </c>
    </row>
    <row r="119" spans="2:65" s="11" customFormat="1" ht="25.9" customHeight="1">
      <c r="B119" s="129"/>
      <c r="D119" s="130" t="s">
        <v>72</v>
      </c>
      <c r="E119" s="131" t="s">
        <v>104</v>
      </c>
      <c r="F119" s="131" t="s">
        <v>105</v>
      </c>
      <c r="I119" s="132"/>
      <c r="J119" s="133">
        <f>BK119</f>
        <v>0</v>
      </c>
      <c r="L119" s="129"/>
      <c r="M119" s="134"/>
      <c r="N119" s="135"/>
      <c r="O119" s="135"/>
      <c r="P119" s="136">
        <f>P120+P136+P142+P151</f>
        <v>0</v>
      </c>
      <c r="Q119" s="135"/>
      <c r="R119" s="136">
        <f>R120+R136+R142+R151</f>
        <v>290.55597999999998</v>
      </c>
      <c r="S119" s="135"/>
      <c r="T119" s="137">
        <f>T120+T136+T142+T151</f>
        <v>11.25</v>
      </c>
      <c r="AR119" s="130" t="s">
        <v>78</v>
      </c>
      <c r="AT119" s="138" t="s">
        <v>72</v>
      </c>
      <c r="AU119" s="138" t="s">
        <v>73</v>
      </c>
      <c r="AY119" s="130" t="s">
        <v>106</v>
      </c>
      <c r="BK119" s="139">
        <f>BK120+BK136+BK142+BK151</f>
        <v>0</v>
      </c>
    </row>
    <row r="120" spans="2:65" s="11" customFormat="1" ht="22.9" customHeight="1">
      <c r="B120" s="129"/>
      <c r="D120" s="130" t="s">
        <v>72</v>
      </c>
      <c r="E120" s="140" t="s">
        <v>78</v>
      </c>
      <c r="F120" s="140" t="s">
        <v>107</v>
      </c>
      <c r="I120" s="132"/>
      <c r="J120" s="141">
        <f>BK120</f>
        <v>0</v>
      </c>
      <c r="L120" s="129"/>
      <c r="M120" s="134"/>
      <c r="N120" s="135"/>
      <c r="O120" s="135"/>
      <c r="P120" s="136">
        <f>SUM(P121:P135)</f>
        <v>0</v>
      </c>
      <c r="Q120" s="135"/>
      <c r="R120" s="136">
        <f>SUM(R121:R135)</f>
        <v>2.0000000000000002E-5</v>
      </c>
      <c r="S120" s="135"/>
      <c r="T120" s="137">
        <f>SUM(T121:T135)</f>
        <v>11.25</v>
      </c>
      <c r="AR120" s="130" t="s">
        <v>78</v>
      </c>
      <c r="AT120" s="138" t="s">
        <v>72</v>
      </c>
      <c r="AU120" s="138" t="s">
        <v>78</v>
      </c>
      <c r="AY120" s="130" t="s">
        <v>106</v>
      </c>
      <c r="BK120" s="139">
        <f>SUM(BK121:BK135)</f>
        <v>0</v>
      </c>
    </row>
    <row r="121" spans="2:65" s="1" customFormat="1" ht="24" customHeight="1">
      <c r="B121" s="142"/>
      <c r="C121" s="143" t="s">
        <v>78</v>
      </c>
      <c r="D121" s="143" t="s">
        <v>108</v>
      </c>
      <c r="E121" s="144" t="s">
        <v>109</v>
      </c>
      <c r="F121" s="145" t="s">
        <v>110</v>
      </c>
      <c r="G121" s="146" t="s">
        <v>111</v>
      </c>
      <c r="H121" s="147">
        <v>40</v>
      </c>
      <c r="I121" s="148"/>
      <c r="J121" s="147">
        <f t="shared" ref="J121:J135" si="0">ROUND(I121*H121,3)</f>
        <v>0</v>
      </c>
      <c r="K121" s="145" t="s">
        <v>112</v>
      </c>
      <c r="L121" s="28"/>
      <c r="M121" s="149" t="s">
        <v>1</v>
      </c>
      <c r="N121" s="150" t="s">
        <v>39</v>
      </c>
      <c r="O121" s="51"/>
      <c r="P121" s="151">
        <f t="shared" ref="P121:P135" si="1">O121*H121</f>
        <v>0</v>
      </c>
      <c r="Q121" s="151">
        <v>0</v>
      </c>
      <c r="R121" s="151">
        <f t="shared" ref="R121:R135" si="2">Q121*H121</f>
        <v>0</v>
      </c>
      <c r="S121" s="151">
        <v>0</v>
      </c>
      <c r="T121" s="152">
        <f t="shared" ref="T121:T135" si="3">S121*H121</f>
        <v>0</v>
      </c>
      <c r="AR121" s="153" t="s">
        <v>113</v>
      </c>
      <c r="AT121" s="153" t="s">
        <v>108</v>
      </c>
      <c r="AU121" s="153" t="s">
        <v>114</v>
      </c>
      <c r="AY121" s="13" t="s">
        <v>106</v>
      </c>
      <c r="BE121" s="154">
        <f t="shared" ref="BE121:BE135" si="4">IF(N121="základná",J121,0)</f>
        <v>0</v>
      </c>
      <c r="BF121" s="154">
        <f t="shared" ref="BF121:BF135" si="5">IF(N121="znížená",J121,0)</f>
        <v>0</v>
      </c>
      <c r="BG121" s="154">
        <f t="shared" ref="BG121:BG135" si="6">IF(N121="zákl. prenesená",J121,0)</f>
        <v>0</v>
      </c>
      <c r="BH121" s="154">
        <f t="shared" ref="BH121:BH135" si="7">IF(N121="zníž. prenesená",J121,0)</f>
        <v>0</v>
      </c>
      <c r="BI121" s="154">
        <f t="shared" ref="BI121:BI135" si="8">IF(N121="nulová",J121,0)</f>
        <v>0</v>
      </c>
      <c r="BJ121" s="13" t="s">
        <v>114</v>
      </c>
      <c r="BK121" s="155">
        <f t="shared" ref="BK121:BK135" si="9">ROUND(I121*H121,3)</f>
        <v>0</v>
      </c>
      <c r="BL121" s="13" t="s">
        <v>113</v>
      </c>
      <c r="BM121" s="153" t="s">
        <v>115</v>
      </c>
    </row>
    <row r="122" spans="2:65" s="1" customFormat="1" ht="24" customHeight="1">
      <c r="B122" s="142"/>
      <c r="C122" s="143" t="s">
        <v>114</v>
      </c>
      <c r="D122" s="143" t="s">
        <v>108</v>
      </c>
      <c r="E122" s="144" t="s">
        <v>116</v>
      </c>
      <c r="F122" s="145" t="s">
        <v>117</v>
      </c>
      <c r="G122" s="146" t="s">
        <v>118</v>
      </c>
      <c r="H122" s="147">
        <v>2</v>
      </c>
      <c r="I122" s="148"/>
      <c r="J122" s="147">
        <f t="shared" si="0"/>
        <v>0</v>
      </c>
      <c r="K122" s="145" t="s">
        <v>112</v>
      </c>
      <c r="L122" s="28"/>
      <c r="M122" s="149" t="s">
        <v>1</v>
      </c>
      <c r="N122" s="150" t="s">
        <v>39</v>
      </c>
      <c r="O122" s="51"/>
      <c r="P122" s="151">
        <f t="shared" si="1"/>
        <v>0</v>
      </c>
      <c r="Q122" s="151">
        <v>0</v>
      </c>
      <c r="R122" s="151">
        <f t="shared" si="2"/>
        <v>0</v>
      </c>
      <c r="S122" s="151">
        <v>0</v>
      </c>
      <c r="T122" s="152">
        <f t="shared" si="3"/>
        <v>0</v>
      </c>
      <c r="AR122" s="153" t="s">
        <v>113</v>
      </c>
      <c r="AT122" s="153" t="s">
        <v>108</v>
      </c>
      <c r="AU122" s="153" t="s">
        <v>114</v>
      </c>
      <c r="AY122" s="13" t="s">
        <v>106</v>
      </c>
      <c r="BE122" s="154">
        <f t="shared" si="4"/>
        <v>0</v>
      </c>
      <c r="BF122" s="154">
        <f t="shared" si="5"/>
        <v>0</v>
      </c>
      <c r="BG122" s="154">
        <f t="shared" si="6"/>
        <v>0</v>
      </c>
      <c r="BH122" s="154">
        <f t="shared" si="7"/>
        <v>0</v>
      </c>
      <c r="BI122" s="154">
        <f t="shared" si="8"/>
        <v>0</v>
      </c>
      <c r="BJ122" s="13" t="s">
        <v>114</v>
      </c>
      <c r="BK122" s="155">
        <f t="shared" si="9"/>
        <v>0</v>
      </c>
      <c r="BL122" s="13" t="s">
        <v>113</v>
      </c>
      <c r="BM122" s="153" t="s">
        <v>119</v>
      </c>
    </row>
    <row r="123" spans="2:65" s="1" customFormat="1" ht="24" customHeight="1">
      <c r="B123" s="142"/>
      <c r="C123" s="143" t="s">
        <v>120</v>
      </c>
      <c r="D123" s="143" t="s">
        <v>108</v>
      </c>
      <c r="E123" s="144" t="s">
        <v>121</v>
      </c>
      <c r="F123" s="145" t="s">
        <v>122</v>
      </c>
      <c r="G123" s="146" t="s">
        <v>118</v>
      </c>
      <c r="H123" s="147">
        <v>2</v>
      </c>
      <c r="I123" s="148"/>
      <c r="J123" s="147">
        <f t="shared" si="0"/>
        <v>0</v>
      </c>
      <c r="K123" s="145" t="s">
        <v>112</v>
      </c>
      <c r="L123" s="28"/>
      <c r="M123" s="149" t="s">
        <v>1</v>
      </c>
      <c r="N123" s="150" t="s">
        <v>39</v>
      </c>
      <c r="O123" s="51"/>
      <c r="P123" s="151">
        <f t="shared" si="1"/>
        <v>0</v>
      </c>
      <c r="Q123" s="151">
        <v>1.0000000000000001E-5</v>
      </c>
      <c r="R123" s="151">
        <f t="shared" si="2"/>
        <v>2.0000000000000002E-5</v>
      </c>
      <c r="S123" s="151">
        <v>0</v>
      </c>
      <c r="T123" s="152">
        <f t="shared" si="3"/>
        <v>0</v>
      </c>
      <c r="AR123" s="153" t="s">
        <v>113</v>
      </c>
      <c r="AT123" s="153" t="s">
        <v>108</v>
      </c>
      <c r="AU123" s="153" t="s">
        <v>114</v>
      </c>
      <c r="AY123" s="13" t="s">
        <v>106</v>
      </c>
      <c r="BE123" s="154">
        <f t="shared" si="4"/>
        <v>0</v>
      </c>
      <c r="BF123" s="154">
        <f t="shared" si="5"/>
        <v>0</v>
      </c>
      <c r="BG123" s="154">
        <f t="shared" si="6"/>
        <v>0</v>
      </c>
      <c r="BH123" s="154">
        <f t="shared" si="7"/>
        <v>0</v>
      </c>
      <c r="BI123" s="154">
        <f t="shared" si="8"/>
        <v>0</v>
      </c>
      <c r="BJ123" s="13" t="s">
        <v>114</v>
      </c>
      <c r="BK123" s="155">
        <f t="shared" si="9"/>
        <v>0</v>
      </c>
      <c r="BL123" s="13" t="s">
        <v>113</v>
      </c>
      <c r="BM123" s="153" t="s">
        <v>123</v>
      </c>
    </row>
    <row r="124" spans="2:65" s="1" customFormat="1" ht="24" customHeight="1">
      <c r="B124" s="142"/>
      <c r="C124" s="143" t="s">
        <v>113</v>
      </c>
      <c r="D124" s="143" t="s">
        <v>108</v>
      </c>
      <c r="E124" s="144" t="s">
        <v>124</v>
      </c>
      <c r="F124" s="145" t="s">
        <v>125</v>
      </c>
      <c r="G124" s="146" t="s">
        <v>111</v>
      </c>
      <c r="H124" s="147">
        <v>50</v>
      </c>
      <c r="I124" s="148"/>
      <c r="J124" s="147">
        <f t="shared" si="0"/>
        <v>0</v>
      </c>
      <c r="K124" s="145" t="s">
        <v>112</v>
      </c>
      <c r="L124" s="28"/>
      <c r="M124" s="149" t="s">
        <v>1</v>
      </c>
      <c r="N124" s="150" t="s">
        <v>39</v>
      </c>
      <c r="O124" s="51"/>
      <c r="P124" s="151">
        <f t="shared" si="1"/>
        <v>0</v>
      </c>
      <c r="Q124" s="151">
        <v>0</v>
      </c>
      <c r="R124" s="151">
        <f t="shared" si="2"/>
        <v>0</v>
      </c>
      <c r="S124" s="151">
        <v>0.22500000000000001</v>
      </c>
      <c r="T124" s="152">
        <f t="shared" si="3"/>
        <v>11.25</v>
      </c>
      <c r="AR124" s="153" t="s">
        <v>113</v>
      </c>
      <c r="AT124" s="153" t="s">
        <v>108</v>
      </c>
      <c r="AU124" s="153" t="s">
        <v>114</v>
      </c>
      <c r="AY124" s="13" t="s">
        <v>106</v>
      </c>
      <c r="BE124" s="154">
        <f t="shared" si="4"/>
        <v>0</v>
      </c>
      <c r="BF124" s="154">
        <f t="shared" si="5"/>
        <v>0</v>
      </c>
      <c r="BG124" s="154">
        <f t="shared" si="6"/>
        <v>0</v>
      </c>
      <c r="BH124" s="154">
        <f t="shared" si="7"/>
        <v>0</v>
      </c>
      <c r="BI124" s="154">
        <f t="shared" si="8"/>
        <v>0</v>
      </c>
      <c r="BJ124" s="13" t="s">
        <v>114</v>
      </c>
      <c r="BK124" s="155">
        <f t="shared" si="9"/>
        <v>0</v>
      </c>
      <c r="BL124" s="13" t="s">
        <v>113</v>
      </c>
      <c r="BM124" s="153" t="s">
        <v>126</v>
      </c>
    </row>
    <row r="125" spans="2:65" s="1" customFormat="1" ht="24" customHeight="1">
      <c r="B125" s="142"/>
      <c r="C125" s="143" t="s">
        <v>127</v>
      </c>
      <c r="D125" s="143" t="s">
        <v>108</v>
      </c>
      <c r="E125" s="144" t="s">
        <v>128</v>
      </c>
      <c r="F125" s="145" t="s">
        <v>129</v>
      </c>
      <c r="G125" s="146" t="s">
        <v>130</v>
      </c>
      <c r="H125" s="147">
        <v>129.5</v>
      </c>
      <c r="I125" s="148"/>
      <c r="J125" s="147">
        <f t="shared" si="0"/>
        <v>0</v>
      </c>
      <c r="K125" s="145" t="s">
        <v>112</v>
      </c>
      <c r="L125" s="28"/>
      <c r="M125" s="149" t="s">
        <v>1</v>
      </c>
      <c r="N125" s="150" t="s">
        <v>39</v>
      </c>
      <c r="O125" s="51"/>
      <c r="P125" s="151">
        <f t="shared" si="1"/>
        <v>0</v>
      </c>
      <c r="Q125" s="151">
        <v>0</v>
      </c>
      <c r="R125" s="151">
        <f t="shared" si="2"/>
        <v>0</v>
      </c>
      <c r="S125" s="151">
        <v>0</v>
      </c>
      <c r="T125" s="152">
        <f t="shared" si="3"/>
        <v>0</v>
      </c>
      <c r="AR125" s="153" t="s">
        <v>113</v>
      </c>
      <c r="AT125" s="153" t="s">
        <v>108</v>
      </c>
      <c r="AU125" s="153" t="s">
        <v>114</v>
      </c>
      <c r="AY125" s="13" t="s">
        <v>106</v>
      </c>
      <c r="BE125" s="154">
        <f t="shared" si="4"/>
        <v>0</v>
      </c>
      <c r="BF125" s="154">
        <f t="shared" si="5"/>
        <v>0</v>
      </c>
      <c r="BG125" s="154">
        <f t="shared" si="6"/>
        <v>0</v>
      </c>
      <c r="BH125" s="154">
        <f t="shared" si="7"/>
        <v>0</v>
      </c>
      <c r="BI125" s="154">
        <f t="shared" si="8"/>
        <v>0</v>
      </c>
      <c r="BJ125" s="13" t="s">
        <v>114</v>
      </c>
      <c r="BK125" s="155">
        <f t="shared" si="9"/>
        <v>0</v>
      </c>
      <c r="BL125" s="13" t="s">
        <v>113</v>
      </c>
      <c r="BM125" s="153" t="s">
        <v>131</v>
      </c>
    </row>
    <row r="126" spans="2:65" s="1" customFormat="1" ht="24" customHeight="1">
      <c r="B126" s="142"/>
      <c r="C126" s="143" t="s">
        <v>132</v>
      </c>
      <c r="D126" s="143" t="s">
        <v>108</v>
      </c>
      <c r="E126" s="144" t="s">
        <v>133</v>
      </c>
      <c r="F126" s="145" t="s">
        <v>134</v>
      </c>
      <c r="G126" s="146" t="s">
        <v>130</v>
      </c>
      <c r="H126" s="147">
        <v>129.5</v>
      </c>
      <c r="I126" s="148"/>
      <c r="J126" s="147">
        <f t="shared" si="0"/>
        <v>0</v>
      </c>
      <c r="K126" s="145" t="s">
        <v>112</v>
      </c>
      <c r="L126" s="28"/>
      <c r="M126" s="149" t="s">
        <v>1</v>
      </c>
      <c r="N126" s="150" t="s">
        <v>39</v>
      </c>
      <c r="O126" s="51"/>
      <c r="P126" s="151">
        <f t="shared" si="1"/>
        <v>0</v>
      </c>
      <c r="Q126" s="151">
        <v>0</v>
      </c>
      <c r="R126" s="151">
        <f t="shared" si="2"/>
        <v>0</v>
      </c>
      <c r="S126" s="151">
        <v>0</v>
      </c>
      <c r="T126" s="152">
        <f t="shared" si="3"/>
        <v>0</v>
      </c>
      <c r="AR126" s="153" t="s">
        <v>113</v>
      </c>
      <c r="AT126" s="153" t="s">
        <v>108</v>
      </c>
      <c r="AU126" s="153" t="s">
        <v>114</v>
      </c>
      <c r="AY126" s="13" t="s">
        <v>106</v>
      </c>
      <c r="BE126" s="154">
        <f t="shared" si="4"/>
        <v>0</v>
      </c>
      <c r="BF126" s="154">
        <f t="shared" si="5"/>
        <v>0</v>
      </c>
      <c r="BG126" s="154">
        <f t="shared" si="6"/>
        <v>0</v>
      </c>
      <c r="BH126" s="154">
        <f t="shared" si="7"/>
        <v>0</v>
      </c>
      <c r="BI126" s="154">
        <f t="shared" si="8"/>
        <v>0</v>
      </c>
      <c r="BJ126" s="13" t="s">
        <v>114</v>
      </c>
      <c r="BK126" s="155">
        <f t="shared" si="9"/>
        <v>0</v>
      </c>
      <c r="BL126" s="13" t="s">
        <v>113</v>
      </c>
      <c r="BM126" s="153" t="s">
        <v>135</v>
      </c>
    </row>
    <row r="127" spans="2:65" s="1" customFormat="1" ht="24" customHeight="1">
      <c r="B127" s="142"/>
      <c r="C127" s="143" t="s">
        <v>136</v>
      </c>
      <c r="D127" s="143" t="s">
        <v>108</v>
      </c>
      <c r="E127" s="144" t="s">
        <v>137</v>
      </c>
      <c r="F127" s="145" t="s">
        <v>138</v>
      </c>
      <c r="G127" s="146" t="s">
        <v>111</v>
      </c>
      <c r="H127" s="147">
        <v>40</v>
      </c>
      <c r="I127" s="148"/>
      <c r="J127" s="147">
        <f t="shared" si="0"/>
        <v>0</v>
      </c>
      <c r="K127" s="145" t="s">
        <v>112</v>
      </c>
      <c r="L127" s="28"/>
      <c r="M127" s="149" t="s">
        <v>1</v>
      </c>
      <c r="N127" s="150" t="s">
        <v>39</v>
      </c>
      <c r="O127" s="51"/>
      <c r="P127" s="151">
        <f t="shared" si="1"/>
        <v>0</v>
      </c>
      <c r="Q127" s="151">
        <v>0</v>
      </c>
      <c r="R127" s="151">
        <f t="shared" si="2"/>
        <v>0</v>
      </c>
      <c r="S127" s="151">
        <v>0</v>
      </c>
      <c r="T127" s="152">
        <f t="shared" si="3"/>
        <v>0</v>
      </c>
      <c r="AR127" s="153" t="s">
        <v>113</v>
      </c>
      <c r="AT127" s="153" t="s">
        <v>108</v>
      </c>
      <c r="AU127" s="153" t="s">
        <v>114</v>
      </c>
      <c r="AY127" s="13" t="s">
        <v>106</v>
      </c>
      <c r="BE127" s="154">
        <f t="shared" si="4"/>
        <v>0</v>
      </c>
      <c r="BF127" s="154">
        <f t="shared" si="5"/>
        <v>0</v>
      </c>
      <c r="BG127" s="154">
        <f t="shared" si="6"/>
        <v>0</v>
      </c>
      <c r="BH127" s="154">
        <f t="shared" si="7"/>
        <v>0</v>
      </c>
      <c r="BI127" s="154">
        <f t="shared" si="8"/>
        <v>0</v>
      </c>
      <c r="BJ127" s="13" t="s">
        <v>114</v>
      </c>
      <c r="BK127" s="155">
        <f t="shared" si="9"/>
        <v>0</v>
      </c>
      <c r="BL127" s="13" t="s">
        <v>113</v>
      </c>
      <c r="BM127" s="153" t="s">
        <v>139</v>
      </c>
    </row>
    <row r="128" spans="2:65" s="1" customFormat="1" ht="24" customHeight="1">
      <c r="B128" s="142"/>
      <c r="C128" s="143" t="s">
        <v>140</v>
      </c>
      <c r="D128" s="143" t="s">
        <v>108</v>
      </c>
      <c r="E128" s="144" t="s">
        <v>141</v>
      </c>
      <c r="F128" s="145" t="s">
        <v>142</v>
      </c>
      <c r="G128" s="146" t="s">
        <v>118</v>
      </c>
      <c r="H128" s="147">
        <v>2</v>
      </c>
      <c r="I128" s="148"/>
      <c r="J128" s="147">
        <f t="shared" si="0"/>
        <v>0</v>
      </c>
      <c r="K128" s="145" t="s">
        <v>112</v>
      </c>
      <c r="L128" s="28"/>
      <c r="M128" s="149" t="s">
        <v>1</v>
      </c>
      <c r="N128" s="150" t="s">
        <v>39</v>
      </c>
      <c r="O128" s="51"/>
      <c r="P128" s="151">
        <f t="shared" si="1"/>
        <v>0</v>
      </c>
      <c r="Q128" s="151">
        <v>0</v>
      </c>
      <c r="R128" s="151">
        <f t="shared" si="2"/>
        <v>0</v>
      </c>
      <c r="S128" s="151">
        <v>0</v>
      </c>
      <c r="T128" s="152">
        <f t="shared" si="3"/>
        <v>0</v>
      </c>
      <c r="AR128" s="153" t="s">
        <v>113</v>
      </c>
      <c r="AT128" s="153" t="s">
        <v>108</v>
      </c>
      <c r="AU128" s="153" t="s">
        <v>114</v>
      </c>
      <c r="AY128" s="13" t="s">
        <v>106</v>
      </c>
      <c r="BE128" s="154">
        <f t="shared" si="4"/>
        <v>0</v>
      </c>
      <c r="BF128" s="154">
        <f t="shared" si="5"/>
        <v>0</v>
      </c>
      <c r="BG128" s="154">
        <f t="shared" si="6"/>
        <v>0</v>
      </c>
      <c r="BH128" s="154">
        <f t="shared" si="7"/>
        <v>0</v>
      </c>
      <c r="BI128" s="154">
        <f t="shared" si="8"/>
        <v>0</v>
      </c>
      <c r="BJ128" s="13" t="s">
        <v>114</v>
      </c>
      <c r="BK128" s="155">
        <f t="shared" si="9"/>
        <v>0</v>
      </c>
      <c r="BL128" s="13" t="s">
        <v>113</v>
      </c>
      <c r="BM128" s="153" t="s">
        <v>143</v>
      </c>
    </row>
    <row r="129" spans="2:65" s="1" customFormat="1" ht="24" customHeight="1">
      <c r="B129" s="142"/>
      <c r="C129" s="143" t="s">
        <v>144</v>
      </c>
      <c r="D129" s="143" t="s">
        <v>108</v>
      </c>
      <c r="E129" s="144" t="s">
        <v>145</v>
      </c>
      <c r="F129" s="145" t="s">
        <v>146</v>
      </c>
      <c r="G129" s="146" t="s">
        <v>130</v>
      </c>
      <c r="H129" s="147">
        <v>129.5</v>
      </c>
      <c r="I129" s="148"/>
      <c r="J129" s="147">
        <f t="shared" si="0"/>
        <v>0</v>
      </c>
      <c r="K129" s="145" t="s">
        <v>112</v>
      </c>
      <c r="L129" s="28"/>
      <c r="M129" s="149" t="s">
        <v>1</v>
      </c>
      <c r="N129" s="150" t="s">
        <v>39</v>
      </c>
      <c r="O129" s="51"/>
      <c r="P129" s="151">
        <f t="shared" si="1"/>
        <v>0</v>
      </c>
      <c r="Q129" s="151">
        <v>0</v>
      </c>
      <c r="R129" s="151">
        <f t="shared" si="2"/>
        <v>0</v>
      </c>
      <c r="S129" s="151">
        <v>0</v>
      </c>
      <c r="T129" s="152">
        <f t="shared" si="3"/>
        <v>0</v>
      </c>
      <c r="AR129" s="153" t="s">
        <v>113</v>
      </c>
      <c r="AT129" s="153" t="s">
        <v>108</v>
      </c>
      <c r="AU129" s="153" t="s">
        <v>114</v>
      </c>
      <c r="AY129" s="13" t="s">
        <v>106</v>
      </c>
      <c r="BE129" s="154">
        <f t="shared" si="4"/>
        <v>0</v>
      </c>
      <c r="BF129" s="154">
        <f t="shared" si="5"/>
        <v>0</v>
      </c>
      <c r="BG129" s="154">
        <f t="shared" si="6"/>
        <v>0</v>
      </c>
      <c r="BH129" s="154">
        <f t="shared" si="7"/>
        <v>0</v>
      </c>
      <c r="BI129" s="154">
        <f t="shared" si="8"/>
        <v>0</v>
      </c>
      <c r="BJ129" s="13" t="s">
        <v>114</v>
      </c>
      <c r="BK129" s="155">
        <f t="shared" si="9"/>
        <v>0</v>
      </c>
      <c r="BL129" s="13" t="s">
        <v>113</v>
      </c>
      <c r="BM129" s="153" t="s">
        <v>147</v>
      </c>
    </row>
    <row r="130" spans="2:65" s="1" customFormat="1" ht="36" customHeight="1">
      <c r="B130" s="142"/>
      <c r="C130" s="143" t="s">
        <v>148</v>
      </c>
      <c r="D130" s="143" t="s">
        <v>108</v>
      </c>
      <c r="E130" s="144" t="s">
        <v>149</v>
      </c>
      <c r="F130" s="145" t="s">
        <v>150</v>
      </c>
      <c r="G130" s="146" t="s">
        <v>130</v>
      </c>
      <c r="H130" s="147">
        <v>129.5</v>
      </c>
      <c r="I130" s="148"/>
      <c r="J130" s="147">
        <f t="shared" si="0"/>
        <v>0</v>
      </c>
      <c r="K130" s="145" t="s">
        <v>112</v>
      </c>
      <c r="L130" s="28"/>
      <c r="M130" s="149" t="s">
        <v>1</v>
      </c>
      <c r="N130" s="150" t="s">
        <v>39</v>
      </c>
      <c r="O130" s="51"/>
      <c r="P130" s="151">
        <f t="shared" si="1"/>
        <v>0</v>
      </c>
      <c r="Q130" s="151">
        <v>0</v>
      </c>
      <c r="R130" s="151">
        <f t="shared" si="2"/>
        <v>0</v>
      </c>
      <c r="S130" s="151">
        <v>0</v>
      </c>
      <c r="T130" s="152">
        <f t="shared" si="3"/>
        <v>0</v>
      </c>
      <c r="AR130" s="153" t="s">
        <v>113</v>
      </c>
      <c r="AT130" s="153" t="s">
        <v>108</v>
      </c>
      <c r="AU130" s="153" t="s">
        <v>114</v>
      </c>
      <c r="AY130" s="13" t="s">
        <v>106</v>
      </c>
      <c r="BE130" s="154">
        <f t="shared" si="4"/>
        <v>0</v>
      </c>
      <c r="BF130" s="154">
        <f t="shared" si="5"/>
        <v>0</v>
      </c>
      <c r="BG130" s="154">
        <f t="shared" si="6"/>
        <v>0</v>
      </c>
      <c r="BH130" s="154">
        <f t="shared" si="7"/>
        <v>0</v>
      </c>
      <c r="BI130" s="154">
        <f t="shared" si="8"/>
        <v>0</v>
      </c>
      <c r="BJ130" s="13" t="s">
        <v>114</v>
      </c>
      <c r="BK130" s="155">
        <f t="shared" si="9"/>
        <v>0</v>
      </c>
      <c r="BL130" s="13" t="s">
        <v>113</v>
      </c>
      <c r="BM130" s="153" t="s">
        <v>151</v>
      </c>
    </row>
    <row r="131" spans="2:65" s="1" customFormat="1" ht="24" customHeight="1">
      <c r="B131" s="142"/>
      <c r="C131" s="143" t="s">
        <v>152</v>
      </c>
      <c r="D131" s="143" t="s">
        <v>108</v>
      </c>
      <c r="E131" s="144" t="s">
        <v>153</v>
      </c>
      <c r="F131" s="145" t="s">
        <v>154</v>
      </c>
      <c r="G131" s="146" t="s">
        <v>118</v>
      </c>
      <c r="H131" s="147">
        <v>2</v>
      </c>
      <c r="I131" s="148"/>
      <c r="J131" s="147">
        <f t="shared" si="0"/>
        <v>0</v>
      </c>
      <c r="K131" s="145" t="s">
        <v>112</v>
      </c>
      <c r="L131" s="28"/>
      <c r="M131" s="149" t="s">
        <v>1</v>
      </c>
      <c r="N131" s="150" t="s">
        <v>39</v>
      </c>
      <c r="O131" s="51"/>
      <c r="P131" s="151">
        <f t="shared" si="1"/>
        <v>0</v>
      </c>
      <c r="Q131" s="151">
        <v>0</v>
      </c>
      <c r="R131" s="151">
        <f t="shared" si="2"/>
        <v>0</v>
      </c>
      <c r="S131" s="151">
        <v>0</v>
      </c>
      <c r="T131" s="152">
        <f t="shared" si="3"/>
        <v>0</v>
      </c>
      <c r="AR131" s="153" t="s">
        <v>113</v>
      </c>
      <c r="AT131" s="153" t="s">
        <v>108</v>
      </c>
      <c r="AU131" s="153" t="s">
        <v>114</v>
      </c>
      <c r="AY131" s="13" t="s">
        <v>106</v>
      </c>
      <c r="BE131" s="154">
        <f t="shared" si="4"/>
        <v>0</v>
      </c>
      <c r="BF131" s="154">
        <f t="shared" si="5"/>
        <v>0</v>
      </c>
      <c r="BG131" s="154">
        <f t="shared" si="6"/>
        <v>0</v>
      </c>
      <c r="BH131" s="154">
        <f t="shared" si="7"/>
        <v>0</v>
      </c>
      <c r="BI131" s="154">
        <f t="shared" si="8"/>
        <v>0</v>
      </c>
      <c r="BJ131" s="13" t="s">
        <v>114</v>
      </c>
      <c r="BK131" s="155">
        <f t="shared" si="9"/>
        <v>0</v>
      </c>
      <c r="BL131" s="13" t="s">
        <v>113</v>
      </c>
      <c r="BM131" s="153" t="s">
        <v>155</v>
      </c>
    </row>
    <row r="132" spans="2:65" s="1" customFormat="1" ht="24" customHeight="1">
      <c r="B132" s="142"/>
      <c r="C132" s="143" t="s">
        <v>156</v>
      </c>
      <c r="D132" s="143" t="s">
        <v>108</v>
      </c>
      <c r="E132" s="144" t="s">
        <v>157</v>
      </c>
      <c r="F132" s="145" t="s">
        <v>158</v>
      </c>
      <c r="G132" s="146" t="s">
        <v>118</v>
      </c>
      <c r="H132" s="147">
        <v>2</v>
      </c>
      <c r="I132" s="148"/>
      <c r="J132" s="147">
        <f t="shared" si="0"/>
        <v>0</v>
      </c>
      <c r="K132" s="145" t="s">
        <v>112</v>
      </c>
      <c r="L132" s="28"/>
      <c r="M132" s="149" t="s">
        <v>1</v>
      </c>
      <c r="N132" s="150" t="s">
        <v>39</v>
      </c>
      <c r="O132" s="51"/>
      <c r="P132" s="151">
        <f t="shared" si="1"/>
        <v>0</v>
      </c>
      <c r="Q132" s="151">
        <v>0</v>
      </c>
      <c r="R132" s="151">
        <f t="shared" si="2"/>
        <v>0</v>
      </c>
      <c r="S132" s="151">
        <v>0</v>
      </c>
      <c r="T132" s="152">
        <f t="shared" si="3"/>
        <v>0</v>
      </c>
      <c r="AR132" s="153" t="s">
        <v>113</v>
      </c>
      <c r="AT132" s="153" t="s">
        <v>108</v>
      </c>
      <c r="AU132" s="153" t="s">
        <v>114</v>
      </c>
      <c r="AY132" s="13" t="s">
        <v>106</v>
      </c>
      <c r="BE132" s="154">
        <f t="shared" si="4"/>
        <v>0</v>
      </c>
      <c r="BF132" s="154">
        <f t="shared" si="5"/>
        <v>0</v>
      </c>
      <c r="BG132" s="154">
        <f t="shared" si="6"/>
        <v>0</v>
      </c>
      <c r="BH132" s="154">
        <f t="shared" si="7"/>
        <v>0</v>
      </c>
      <c r="BI132" s="154">
        <f t="shared" si="8"/>
        <v>0</v>
      </c>
      <c r="BJ132" s="13" t="s">
        <v>114</v>
      </c>
      <c r="BK132" s="155">
        <f t="shared" si="9"/>
        <v>0</v>
      </c>
      <c r="BL132" s="13" t="s">
        <v>113</v>
      </c>
      <c r="BM132" s="153" t="s">
        <v>159</v>
      </c>
    </row>
    <row r="133" spans="2:65" s="1" customFormat="1" ht="24" customHeight="1">
      <c r="B133" s="142"/>
      <c r="C133" s="143" t="s">
        <v>160</v>
      </c>
      <c r="D133" s="143" t="s">
        <v>108</v>
      </c>
      <c r="E133" s="144" t="s">
        <v>161</v>
      </c>
      <c r="F133" s="145" t="s">
        <v>162</v>
      </c>
      <c r="G133" s="146" t="s">
        <v>130</v>
      </c>
      <c r="H133" s="147">
        <v>129.5</v>
      </c>
      <c r="I133" s="148"/>
      <c r="J133" s="147">
        <f t="shared" si="0"/>
        <v>0</v>
      </c>
      <c r="K133" s="145" t="s">
        <v>112</v>
      </c>
      <c r="L133" s="28"/>
      <c r="M133" s="149" t="s">
        <v>1</v>
      </c>
      <c r="N133" s="150" t="s">
        <v>39</v>
      </c>
      <c r="O133" s="51"/>
      <c r="P133" s="151">
        <f t="shared" si="1"/>
        <v>0</v>
      </c>
      <c r="Q133" s="151">
        <v>0</v>
      </c>
      <c r="R133" s="151">
        <f t="shared" si="2"/>
        <v>0</v>
      </c>
      <c r="S133" s="151">
        <v>0</v>
      </c>
      <c r="T133" s="152">
        <f t="shared" si="3"/>
        <v>0</v>
      </c>
      <c r="AR133" s="153" t="s">
        <v>113</v>
      </c>
      <c r="AT133" s="153" t="s">
        <v>108</v>
      </c>
      <c r="AU133" s="153" t="s">
        <v>114</v>
      </c>
      <c r="AY133" s="13" t="s">
        <v>106</v>
      </c>
      <c r="BE133" s="154">
        <f t="shared" si="4"/>
        <v>0</v>
      </c>
      <c r="BF133" s="154">
        <f t="shared" si="5"/>
        <v>0</v>
      </c>
      <c r="BG133" s="154">
        <f t="shared" si="6"/>
        <v>0</v>
      </c>
      <c r="BH133" s="154">
        <f t="shared" si="7"/>
        <v>0</v>
      </c>
      <c r="BI133" s="154">
        <f t="shared" si="8"/>
        <v>0</v>
      </c>
      <c r="BJ133" s="13" t="s">
        <v>114</v>
      </c>
      <c r="BK133" s="155">
        <f t="shared" si="9"/>
        <v>0</v>
      </c>
      <c r="BL133" s="13" t="s">
        <v>113</v>
      </c>
      <c r="BM133" s="153" t="s">
        <v>163</v>
      </c>
    </row>
    <row r="134" spans="2:65" s="1" customFormat="1" ht="16.5" customHeight="1">
      <c r="B134" s="142"/>
      <c r="C134" s="143" t="s">
        <v>164</v>
      </c>
      <c r="D134" s="143" t="s">
        <v>108</v>
      </c>
      <c r="E134" s="144" t="s">
        <v>165</v>
      </c>
      <c r="F134" s="145" t="s">
        <v>166</v>
      </c>
      <c r="G134" s="146" t="s">
        <v>130</v>
      </c>
      <c r="H134" s="147">
        <v>129.5</v>
      </c>
      <c r="I134" s="148"/>
      <c r="J134" s="147">
        <f t="shared" si="0"/>
        <v>0</v>
      </c>
      <c r="K134" s="145" t="s">
        <v>112</v>
      </c>
      <c r="L134" s="28"/>
      <c r="M134" s="149" t="s">
        <v>1</v>
      </c>
      <c r="N134" s="150" t="s">
        <v>39</v>
      </c>
      <c r="O134" s="51"/>
      <c r="P134" s="151">
        <f t="shared" si="1"/>
        <v>0</v>
      </c>
      <c r="Q134" s="151">
        <v>0</v>
      </c>
      <c r="R134" s="151">
        <f t="shared" si="2"/>
        <v>0</v>
      </c>
      <c r="S134" s="151">
        <v>0</v>
      </c>
      <c r="T134" s="152">
        <f t="shared" si="3"/>
        <v>0</v>
      </c>
      <c r="AR134" s="153" t="s">
        <v>113</v>
      </c>
      <c r="AT134" s="153" t="s">
        <v>108</v>
      </c>
      <c r="AU134" s="153" t="s">
        <v>114</v>
      </c>
      <c r="AY134" s="13" t="s">
        <v>106</v>
      </c>
      <c r="BE134" s="154">
        <f t="shared" si="4"/>
        <v>0</v>
      </c>
      <c r="BF134" s="154">
        <f t="shared" si="5"/>
        <v>0</v>
      </c>
      <c r="BG134" s="154">
        <f t="shared" si="6"/>
        <v>0</v>
      </c>
      <c r="BH134" s="154">
        <f t="shared" si="7"/>
        <v>0</v>
      </c>
      <c r="BI134" s="154">
        <f t="shared" si="8"/>
        <v>0</v>
      </c>
      <c r="BJ134" s="13" t="s">
        <v>114</v>
      </c>
      <c r="BK134" s="155">
        <f t="shared" si="9"/>
        <v>0</v>
      </c>
      <c r="BL134" s="13" t="s">
        <v>113</v>
      </c>
      <c r="BM134" s="153" t="s">
        <v>167</v>
      </c>
    </row>
    <row r="135" spans="2:65" s="1" customFormat="1" ht="24" customHeight="1">
      <c r="B135" s="142"/>
      <c r="C135" s="143" t="s">
        <v>168</v>
      </c>
      <c r="D135" s="143" t="s">
        <v>108</v>
      </c>
      <c r="E135" s="144" t="s">
        <v>169</v>
      </c>
      <c r="F135" s="145" t="s">
        <v>170</v>
      </c>
      <c r="G135" s="146" t="s">
        <v>171</v>
      </c>
      <c r="H135" s="147">
        <v>233.1</v>
      </c>
      <c r="I135" s="148"/>
      <c r="J135" s="147">
        <f t="shared" si="0"/>
        <v>0</v>
      </c>
      <c r="K135" s="145" t="s">
        <v>112</v>
      </c>
      <c r="L135" s="28"/>
      <c r="M135" s="149" t="s">
        <v>1</v>
      </c>
      <c r="N135" s="150" t="s">
        <v>39</v>
      </c>
      <c r="O135" s="51"/>
      <c r="P135" s="151">
        <f t="shared" si="1"/>
        <v>0</v>
      </c>
      <c r="Q135" s="151">
        <v>0</v>
      </c>
      <c r="R135" s="151">
        <f t="shared" si="2"/>
        <v>0</v>
      </c>
      <c r="S135" s="151">
        <v>0</v>
      </c>
      <c r="T135" s="152">
        <f t="shared" si="3"/>
        <v>0</v>
      </c>
      <c r="AR135" s="153" t="s">
        <v>113</v>
      </c>
      <c r="AT135" s="153" t="s">
        <v>108</v>
      </c>
      <c r="AU135" s="153" t="s">
        <v>114</v>
      </c>
      <c r="AY135" s="13" t="s">
        <v>106</v>
      </c>
      <c r="BE135" s="154">
        <f t="shared" si="4"/>
        <v>0</v>
      </c>
      <c r="BF135" s="154">
        <f t="shared" si="5"/>
        <v>0</v>
      </c>
      <c r="BG135" s="154">
        <f t="shared" si="6"/>
        <v>0</v>
      </c>
      <c r="BH135" s="154">
        <f t="shared" si="7"/>
        <v>0</v>
      </c>
      <c r="BI135" s="154">
        <f t="shared" si="8"/>
        <v>0</v>
      </c>
      <c r="BJ135" s="13" t="s">
        <v>114</v>
      </c>
      <c r="BK135" s="155">
        <f t="shared" si="9"/>
        <v>0</v>
      </c>
      <c r="BL135" s="13" t="s">
        <v>113</v>
      </c>
      <c r="BM135" s="153" t="s">
        <v>172</v>
      </c>
    </row>
    <row r="136" spans="2:65" s="11" customFormat="1" ht="22.9" customHeight="1">
      <c r="B136" s="129"/>
      <c r="D136" s="130" t="s">
        <v>72</v>
      </c>
      <c r="E136" s="140" t="s">
        <v>127</v>
      </c>
      <c r="F136" s="140" t="s">
        <v>173</v>
      </c>
      <c r="I136" s="132"/>
      <c r="J136" s="141">
        <f>BK136</f>
        <v>0</v>
      </c>
      <c r="L136" s="129"/>
      <c r="M136" s="134"/>
      <c r="N136" s="135"/>
      <c r="O136" s="135"/>
      <c r="P136" s="136">
        <f>SUM(P137:P141)</f>
        <v>0</v>
      </c>
      <c r="Q136" s="135"/>
      <c r="R136" s="136">
        <f>SUM(R137:R141)</f>
        <v>279.37219999999996</v>
      </c>
      <c r="S136" s="135"/>
      <c r="T136" s="137">
        <f>SUM(T137:T141)</f>
        <v>0</v>
      </c>
      <c r="AR136" s="130" t="s">
        <v>78</v>
      </c>
      <c r="AT136" s="138" t="s">
        <v>72</v>
      </c>
      <c r="AU136" s="138" t="s">
        <v>78</v>
      </c>
      <c r="AY136" s="130" t="s">
        <v>106</v>
      </c>
      <c r="BK136" s="139">
        <f>SUM(BK137:BK141)</f>
        <v>0</v>
      </c>
    </row>
    <row r="137" spans="2:65" s="1" customFormat="1" ht="24" customHeight="1">
      <c r="B137" s="142"/>
      <c r="C137" s="143" t="s">
        <v>174</v>
      </c>
      <c r="D137" s="143" t="s">
        <v>108</v>
      </c>
      <c r="E137" s="144" t="s">
        <v>175</v>
      </c>
      <c r="F137" s="145" t="s">
        <v>176</v>
      </c>
      <c r="G137" s="146" t="s">
        <v>111</v>
      </c>
      <c r="H137" s="147">
        <v>370</v>
      </c>
      <c r="I137" s="148"/>
      <c r="J137" s="147">
        <f>ROUND(I137*H137,3)</f>
        <v>0</v>
      </c>
      <c r="K137" s="145" t="s">
        <v>112</v>
      </c>
      <c r="L137" s="28"/>
      <c r="M137" s="149" t="s">
        <v>1</v>
      </c>
      <c r="N137" s="150" t="s">
        <v>39</v>
      </c>
      <c r="O137" s="51"/>
      <c r="P137" s="151">
        <f>O137*H137</f>
        <v>0</v>
      </c>
      <c r="Q137" s="151">
        <v>0.34838999999999998</v>
      </c>
      <c r="R137" s="151">
        <f>Q137*H137</f>
        <v>128.90429999999998</v>
      </c>
      <c r="S137" s="151">
        <v>0</v>
      </c>
      <c r="T137" s="152">
        <f>S137*H137</f>
        <v>0</v>
      </c>
      <c r="AR137" s="153" t="s">
        <v>113</v>
      </c>
      <c r="AT137" s="153" t="s">
        <v>108</v>
      </c>
      <c r="AU137" s="153" t="s">
        <v>114</v>
      </c>
      <c r="AY137" s="13" t="s">
        <v>106</v>
      </c>
      <c r="BE137" s="154">
        <f>IF(N137="základná",J137,0)</f>
        <v>0</v>
      </c>
      <c r="BF137" s="154">
        <f>IF(N137="znížená",J137,0)</f>
        <v>0</v>
      </c>
      <c r="BG137" s="154">
        <f>IF(N137="zákl. prenesená",J137,0)</f>
        <v>0</v>
      </c>
      <c r="BH137" s="154">
        <f>IF(N137="zníž. prenesená",J137,0)</f>
        <v>0</v>
      </c>
      <c r="BI137" s="154">
        <f>IF(N137="nulová",J137,0)</f>
        <v>0</v>
      </c>
      <c r="BJ137" s="13" t="s">
        <v>114</v>
      </c>
      <c r="BK137" s="155">
        <f>ROUND(I137*H137,3)</f>
        <v>0</v>
      </c>
      <c r="BL137" s="13" t="s">
        <v>113</v>
      </c>
      <c r="BM137" s="153" t="s">
        <v>177</v>
      </c>
    </row>
    <row r="138" spans="2:65" s="1" customFormat="1" ht="24" customHeight="1">
      <c r="B138" s="142"/>
      <c r="C138" s="143" t="s">
        <v>178</v>
      </c>
      <c r="D138" s="143" t="s">
        <v>108</v>
      </c>
      <c r="E138" s="144" t="s">
        <v>179</v>
      </c>
      <c r="F138" s="145" t="s">
        <v>180</v>
      </c>
      <c r="G138" s="146" t="s">
        <v>111</v>
      </c>
      <c r="H138" s="147">
        <v>370</v>
      </c>
      <c r="I138" s="148"/>
      <c r="J138" s="147">
        <f>ROUND(I138*H138,3)</f>
        <v>0</v>
      </c>
      <c r="K138" s="145" t="s">
        <v>112</v>
      </c>
      <c r="L138" s="28"/>
      <c r="M138" s="149" t="s">
        <v>1</v>
      </c>
      <c r="N138" s="150" t="s">
        <v>39</v>
      </c>
      <c r="O138" s="51"/>
      <c r="P138" s="151">
        <f>O138*H138</f>
        <v>0</v>
      </c>
      <c r="Q138" s="151">
        <v>8.0030000000000004E-2</v>
      </c>
      <c r="R138" s="151">
        <f>Q138*H138</f>
        <v>29.6111</v>
      </c>
      <c r="S138" s="151">
        <v>0</v>
      </c>
      <c r="T138" s="152">
        <f>S138*H138</f>
        <v>0</v>
      </c>
      <c r="AR138" s="153" t="s">
        <v>113</v>
      </c>
      <c r="AT138" s="153" t="s">
        <v>108</v>
      </c>
      <c r="AU138" s="153" t="s">
        <v>114</v>
      </c>
      <c r="AY138" s="13" t="s">
        <v>106</v>
      </c>
      <c r="BE138" s="154">
        <f>IF(N138="základná",J138,0)</f>
        <v>0</v>
      </c>
      <c r="BF138" s="154">
        <f>IF(N138="znížená",J138,0)</f>
        <v>0</v>
      </c>
      <c r="BG138" s="154">
        <f>IF(N138="zákl. prenesená",J138,0)</f>
        <v>0</v>
      </c>
      <c r="BH138" s="154">
        <f>IF(N138="zníž. prenesená",J138,0)</f>
        <v>0</v>
      </c>
      <c r="BI138" s="154">
        <f>IF(N138="nulová",J138,0)</f>
        <v>0</v>
      </c>
      <c r="BJ138" s="13" t="s">
        <v>114</v>
      </c>
      <c r="BK138" s="155">
        <f>ROUND(I138*H138,3)</f>
        <v>0</v>
      </c>
      <c r="BL138" s="13" t="s">
        <v>113</v>
      </c>
      <c r="BM138" s="153" t="s">
        <v>181</v>
      </c>
    </row>
    <row r="139" spans="2:65" s="1" customFormat="1" ht="36" customHeight="1">
      <c r="B139" s="142"/>
      <c r="C139" s="143" t="s">
        <v>182</v>
      </c>
      <c r="D139" s="143" t="s">
        <v>108</v>
      </c>
      <c r="E139" s="144" t="s">
        <v>183</v>
      </c>
      <c r="F139" s="145" t="s">
        <v>184</v>
      </c>
      <c r="G139" s="146" t="s">
        <v>111</v>
      </c>
      <c r="H139" s="147">
        <v>370</v>
      </c>
      <c r="I139" s="148"/>
      <c r="J139" s="147">
        <f>ROUND(I139*H139,3)</f>
        <v>0</v>
      </c>
      <c r="K139" s="145" t="s">
        <v>112</v>
      </c>
      <c r="L139" s="28"/>
      <c r="M139" s="149" t="s">
        <v>1</v>
      </c>
      <c r="N139" s="150" t="s">
        <v>39</v>
      </c>
      <c r="O139" s="51"/>
      <c r="P139" s="151">
        <f>O139*H139</f>
        <v>0</v>
      </c>
      <c r="Q139" s="151">
        <v>0.112</v>
      </c>
      <c r="R139" s="151">
        <f>Q139*H139</f>
        <v>41.44</v>
      </c>
      <c r="S139" s="151">
        <v>0</v>
      </c>
      <c r="T139" s="152">
        <f>S139*H139</f>
        <v>0</v>
      </c>
      <c r="AR139" s="153" t="s">
        <v>113</v>
      </c>
      <c r="AT139" s="153" t="s">
        <v>108</v>
      </c>
      <c r="AU139" s="153" t="s">
        <v>114</v>
      </c>
      <c r="AY139" s="13" t="s">
        <v>106</v>
      </c>
      <c r="BE139" s="154">
        <f>IF(N139="základná",J139,0)</f>
        <v>0</v>
      </c>
      <c r="BF139" s="154">
        <f>IF(N139="znížená",J139,0)</f>
        <v>0</v>
      </c>
      <c r="BG139" s="154">
        <f>IF(N139="zákl. prenesená",J139,0)</f>
        <v>0</v>
      </c>
      <c r="BH139" s="154">
        <f>IF(N139="zníž. prenesená",J139,0)</f>
        <v>0</v>
      </c>
      <c r="BI139" s="154">
        <f>IF(N139="nulová",J139,0)</f>
        <v>0</v>
      </c>
      <c r="BJ139" s="13" t="s">
        <v>114</v>
      </c>
      <c r="BK139" s="155">
        <f>ROUND(I139*H139,3)</f>
        <v>0</v>
      </c>
      <c r="BL139" s="13" t="s">
        <v>113</v>
      </c>
      <c r="BM139" s="153" t="s">
        <v>185</v>
      </c>
    </row>
    <row r="140" spans="2:65" s="1" customFormat="1" ht="24" customHeight="1">
      <c r="B140" s="142"/>
      <c r="C140" s="156" t="s">
        <v>186</v>
      </c>
      <c r="D140" s="156" t="s">
        <v>187</v>
      </c>
      <c r="E140" s="157" t="s">
        <v>188</v>
      </c>
      <c r="F140" s="158" t="s">
        <v>189</v>
      </c>
      <c r="G140" s="159" t="s">
        <v>111</v>
      </c>
      <c r="H140" s="160">
        <v>373.7</v>
      </c>
      <c r="I140" s="161"/>
      <c r="J140" s="160">
        <f>ROUND(I140*H140,3)</f>
        <v>0</v>
      </c>
      <c r="K140" s="158" t="s">
        <v>112</v>
      </c>
      <c r="L140" s="162"/>
      <c r="M140" s="163" t="s">
        <v>1</v>
      </c>
      <c r="N140" s="164" t="s">
        <v>39</v>
      </c>
      <c r="O140" s="51"/>
      <c r="P140" s="151">
        <f>O140*H140</f>
        <v>0</v>
      </c>
      <c r="Q140" s="151">
        <v>0.11</v>
      </c>
      <c r="R140" s="151">
        <f>Q140*H140</f>
        <v>41.106999999999999</v>
      </c>
      <c r="S140" s="151">
        <v>0</v>
      </c>
      <c r="T140" s="152">
        <f>S140*H140</f>
        <v>0</v>
      </c>
      <c r="AR140" s="153" t="s">
        <v>140</v>
      </c>
      <c r="AT140" s="153" t="s">
        <v>187</v>
      </c>
      <c r="AU140" s="153" t="s">
        <v>114</v>
      </c>
      <c r="AY140" s="13" t="s">
        <v>106</v>
      </c>
      <c r="BE140" s="154">
        <f>IF(N140="základná",J140,0)</f>
        <v>0</v>
      </c>
      <c r="BF140" s="154">
        <f>IF(N140="znížená",J140,0)</f>
        <v>0</v>
      </c>
      <c r="BG140" s="154">
        <f>IF(N140="zákl. prenesená",J140,0)</f>
        <v>0</v>
      </c>
      <c r="BH140" s="154">
        <f>IF(N140="zníž. prenesená",J140,0)</f>
        <v>0</v>
      </c>
      <c r="BI140" s="154">
        <f>IF(N140="nulová",J140,0)</f>
        <v>0</v>
      </c>
      <c r="BJ140" s="13" t="s">
        <v>114</v>
      </c>
      <c r="BK140" s="155">
        <f>ROUND(I140*H140,3)</f>
        <v>0</v>
      </c>
      <c r="BL140" s="13" t="s">
        <v>113</v>
      </c>
      <c r="BM140" s="153" t="s">
        <v>190</v>
      </c>
    </row>
    <row r="141" spans="2:65" s="1" customFormat="1" ht="16.5" customHeight="1">
      <c r="B141" s="142"/>
      <c r="C141" s="143" t="s">
        <v>7</v>
      </c>
      <c r="D141" s="143" t="s">
        <v>108</v>
      </c>
      <c r="E141" s="144" t="s">
        <v>191</v>
      </c>
      <c r="F141" s="145" t="s">
        <v>192</v>
      </c>
      <c r="G141" s="146" t="s">
        <v>111</v>
      </c>
      <c r="H141" s="147">
        <v>370</v>
      </c>
      <c r="I141" s="148"/>
      <c r="J141" s="147">
        <f>ROUND(I141*H141,3)</f>
        <v>0</v>
      </c>
      <c r="K141" s="145" t="s">
        <v>112</v>
      </c>
      <c r="L141" s="28"/>
      <c r="M141" s="149" t="s">
        <v>1</v>
      </c>
      <c r="N141" s="150" t="s">
        <v>39</v>
      </c>
      <c r="O141" s="51"/>
      <c r="P141" s="151">
        <f>O141*H141</f>
        <v>0</v>
      </c>
      <c r="Q141" s="151">
        <v>0.10353999999999999</v>
      </c>
      <c r="R141" s="151">
        <f>Q141*H141</f>
        <v>38.309799999999996</v>
      </c>
      <c r="S141" s="151">
        <v>0</v>
      </c>
      <c r="T141" s="152">
        <f>S141*H141</f>
        <v>0</v>
      </c>
      <c r="AR141" s="153" t="s">
        <v>113</v>
      </c>
      <c r="AT141" s="153" t="s">
        <v>108</v>
      </c>
      <c r="AU141" s="153" t="s">
        <v>114</v>
      </c>
      <c r="AY141" s="13" t="s">
        <v>106</v>
      </c>
      <c r="BE141" s="154">
        <f>IF(N141="základná",J141,0)</f>
        <v>0</v>
      </c>
      <c r="BF141" s="154">
        <f>IF(N141="znížená",J141,0)</f>
        <v>0</v>
      </c>
      <c r="BG141" s="154">
        <f>IF(N141="zákl. prenesená",J141,0)</f>
        <v>0</v>
      </c>
      <c r="BH141" s="154">
        <f>IF(N141="zníž. prenesená",J141,0)</f>
        <v>0</v>
      </c>
      <c r="BI141" s="154">
        <f>IF(N141="nulová",J141,0)</f>
        <v>0</v>
      </c>
      <c r="BJ141" s="13" t="s">
        <v>114</v>
      </c>
      <c r="BK141" s="155">
        <f>ROUND(I141*H141,3)</f>
        <v>0</v>
      </c>
      <c r="BL141" s="13" t="s">
        <v>113</v>
      </c>
      <c r="BM141" s="153" t="s">
        <v>193</v>
      </c>
    </row>
    <row r="142" spans="2:65" s="11" customFormat="1" ht="22.9" customHeight="1">
      <c r="B142" s="129"/>
      <c r="D142" s="130" t="s">
        <v>72</v>
      </c>
      <c r="E142" s="140" t="s">
        <v>144</v>
      </c>
      <c r="F142" s="140" t="s">
        <v>194</v>
      </c>
      <c r="I142" s="132"/>
      <c r="J142" s="141">
        <f>BK142</f>
        <v>0</v>
      </c>
      <c r="L142" s="129"/>
      <c r="M142" s="134"/>
      <c r="N142" s="135"/>
      <c r="O142" s="135"/>
      <c r="P142" s="136">
        <f>SUM(P143:P150)</f>
        <v>0</v>
      </c>
      <c r="Q142" s="135"/>
      <c r="R142" s="136">
        <f>SUM(R143:R150)</f>
        <v>11.183759999999999</v>
      </c>
      <c r="S142" s="135"/>
      <c r="T142" s="137">
        <f>SUM(T143:T150)</f>
        <v>0</v>
      </c>
      <c r="AR142" s="130" t="s">
        <v>78</v>
      </c>
      <c r="AT142" s="138" t="s">
        <v>72</v>
      </c>
      <c r="AU142" s="138" t="s">
        <v>78</v>
      </c>
      <c r="AY142" s="130" t="s">
        <v>106</v>
      </c>
      <c r="BK142" s="139">
        <f>SUM(BK143:BK150)</f>
        <v>0</v>
      </c>
    </row>
    <row r="143" spans="2:65" s="1" customFormat="1" ht="24" customHeight="1">
      <c r="B143" s="142"/>
      <c r="C143" s="143" t="s">
        <v>195</v>
      </c>
      <c r="D143" s="143" t="s">
        <v>108</v>
      </c>
      <c r="E143" s="144" t="s">
        <v>196</v>
      </c>
      <c r="F143" s="145" t="s">
        <v>197</v>
      </c>
      <c r="G143" s="146" t="s">
        <v>198</v>
      </c>
      <c r="H143" s="147">
        <v>80</v>
      </c>
      <c r="I143" s="148"/>
      <c r="J143" s="147">
        <f t="shared" ref="J143:J150" si="10">ROUND(I143*H143,3)</f>
        <v>0</v>
      </c>
      <c r="K143" s="145" t="s">
        <v>112</v>
      </c>
      <c r="L143" s="28"/>
      <c r="M143" s="149" t="s">
        <v>1</v>
      </c>
      <c r="N143" s="150" t="s">
        <v>39</v>
      </c>
      <c r="O143" s="51"/>
      <c r="P143" s="151">
        <f t="shared" ref="P143:P150" si="11">O143*H143</f>
        <v>0</v>
      </c>
      <c r="Q143" s="151">
        <v>6.9999999999999994E-5</v>
      </c>
      <c r="R143" s="151">
        <f t="shared" ref="R143:R150" si="12">Q143*H143</f>
        <v>5.5999999999999991E-3</v>
      </c>
      <c r="S143" s="151">
        <v>0</v>
      </c>
      <c r="T143" s="152">
        <f t="shared" ref="T143:T150" si="13">S143*H143</f>
        <v>0</v>
      </c>
      <c r="AR143" s="153" t="s">
        <v>113</v>
      </c>
      <c r="AT143" s="153" t="s">
        <v>108</v>
      </c>
      <c r="AU143" s="153" t="s">
        <v>114</v>
      </c>
      <c r="AY143" s="13" t="s">
        <v>106</v>
      </c>
      <c r="BE143" s="154">
        <f t="shared" ref="BE143:BE150" si="14">IF(N143="základná",J143,0)</f>
        <v>0</v>
      </c>
      <c r="BF143" s="154">
        <f t="shared" ref="BF143:BF150" si="15">IF(N143="znížená",J143,0)</f>
        <v>0</v>
      </c>
      <c r="BG143" s="154">
        <f t="shared" ref="BG143:BG150" si="16">IF(N143="zákl. prenesená",J143,0)</f>
        <v>0</v>
      </c>
      <c r="BH143" s="154">
        <f t="shared" ref="BH143:BH150" si="17">IF(N143="zníž. prenesená",J143,0)</f>
        <v>0</v>
      </c>
      <c r="BI143" s="154">
        <f t="shared" ref="BI143:BI150" si="18">IF(N143="nulová",J143,0)</f>
        <v>0</v>
      </c>
      <c r="BJ143" s="13" t="s">
        <v>114</v>
      </c>
      <c r="BK143" s="155">
        <f t="shared" ref="BK143:BK150" si="19">ROUND(I143*H143,3)</f>
        <v>0</v>
      </c>
      <c r="BL143" s="13" t="s">
        <v>113</v>
      </c>
      <c r="BM143" s="153" t="s">
        <v>199</v>
      </c>
    </row>
    <row r="144" spans="2:65" s="1" customFormat="1" ht="24" customHeight="1">
      <c r="B144" s="142"/>
      <c r="C144" s="143" t="s">
        <v>200</v>
      </c>
      <c r="D144" s="143" t="s">
        <v>108</v>
      </c>
      <c r="E144" s="144" t="s">
        <v>201</v>
      </c>
      <c r="F144" s="145" t="s">
        <v>202</v>
      </c>
      <c r="G144" s="146" t="s">
        <v>198</v>
      </c>
      <c r="H144" s="147">
        <v>80</v>
      </c>
      <c r="I144" s="148"/>
      <c r="J144" s="147">
        <f t="shared" si="10"/>
        <v>0</v>
      </c>
      <c r="K144" s="145" t="s">
        <v>112</v>
      </c>
      <c r="L144" s="28"/>
      <c r="M144" s="149" t="s">
        <v>1</v>
      </c>
      <c r="N144" s="150" t="s">
        <v>39</v>
      </c>
      <c r="O144" s="51"/>
      <c r="P144" s="151">
        <f t="shared" si="11"/>
        <v>0</v>
      </c>
      <c r="Q144" s="151">
        <v>0</v>
      </c>
      <c r="R144" s="151">
        <f t="shared" si="12"/>
        <v>0</v>
      </c>
      <c r="S144" s="151">
        <v>0</v>
      </c>
      <c r="T144" s="152">
        <f t="shared" si="13"/>
        <v>0</v>
      </c>
      <c r="AR144" s="153" t="s">
        <v>113</v>
      </c>
      <c r="AT144" s="153" t="s">
        <v>108</v>
      </c>
      <c r="AU144" s="153" t="s">
        <v>114</v>
      </c>
      <c r="AY144" s="13" t="s">
        <v>106</v>
      </c>
      <c r="BE144" s="154">
        <f t="shared" si="14"/>
        <v>0</v>
      </c>
      <c r="BF144" s="154">
        <f t="shared" si="15"/>
        <v>0</v>
      </c>
      <c r="BG144" s="154">
        <f t="shared" si="16"/>
        <v>0</v>
      </c>
      <c r="BH144" s="154">
        <f t="shared" si="17"/>
        <v>0</v>
      </c>
      <c r="BI144" s="154">
        <f t="shared" si="18"/>
        <v>0</v>
      </c>
      <c r="BJ144" s="13" t="s">
        <v>114</v>
      </c>
      <c r="BK144" s="155">
        <f t="shared" si="19"/>
        <v>0</v>
      </c>
      <c r="BL144" s="13" t="s">
        <v>113</v>
      </c>
      <c r="BM144" s="153" t="s">
        <v>203</v>
      </c>
    </row>
    <row r="145" spans="2:65" s="1" customFormat="1" ht="36" customHeight="1">
      <c r="B145" s="142"/>
      <c r="C145" s="143" t="s">
        <v>204</v>
      </c>
      <c r="D145" s="143" t="s">
        <v>108</v>
      </c>
      <c r="E145" s="144" t="s">
        <v>205</v>
      </c>
      <c r="F145" s="145" t="s">
        <v>206</v>
      </c>
      <c r="G145" s="146" t="s">
        <v>198</v>
      </c>
      <c r="H145" s="147">
        <v>56</v>
      </c>
      <c r="I145" s="148"/>
      <c r="J145" s="147">
        <f t="shared" si="10"/>
        <v>0</v>
      </c>
      <c r="K145" s="145" t="s">
        <v>112</v>
      </c>
      <c r="L145" s="28"/>
      <c r="M145" s="149" t="s">
        <v>1</v>
      </c>
      <c r="N145" s="150" t="s">
        <v>39</v>
      </c>
      <c r="O145" s="51"/>
      <c r="P145" s="151">
        <f t="shared" si="11"/>
        <v>0</v>
      </c>
      <c r="Q145" s="151">
        <v>0.15112999999999999</v>
      </c>
      <c r="R145" s="151">
        <f t="shared" si="12"/>
        <v>8.4632799999999992</v>
      </c>
      <c r="S145" s="151">
        <v>0</v>
      </c>
      <c r="T145" s="152">
        <f t="shared" si="13"/>
        <v>0</v>
      </c>
      <c r="AR145" s="153" t="s">
        <v>113</v>
      </c>
      <c r="AT145" s="153" t="s">
        <v>108</v>
      </c>
      <c r="AU145" s="153" t="s">
        <v>114</v>
      </c>
      <c r="AY145" s="13" t="s">
        <v>106</v>
      </c>
      <c r="BE145" s="154">
        <f t="shared" si="14"/>
        <v>0</v>
      </c>
      <c r="BF145" s="154">
        <f t="shared" si="15"/>
        <v>0</v>
      </c>
      <c r="BG145" s="154">
        <f t="shared" si="16"/>
        <v>0</v>
      </c>
      <c r="BH145" s="154">
        <f t="shared" si="17"/>
        <v>0</v>
      </c>
      <c r="BI145" s="154">
        <f t="shared" si="18"/>
        <v>0</v>
      </c>
      <c r="BJ145" s="13" t="s">
        <v>114</v>
      </c>
      <c r="BK145" s="155">
        <f t="shared" si="19"/>
        <v>0</v>
      </c>
      <c r="BL145" s="13" t="s">
        <v>113</v>
      </c>
      <c r="BM145" s="153" t="s">
        <v>207</v>
      </c>
    </row>
    <row r="146" spans="2:65" s="1" customFormat="1" ht="24" customHeight="1">
      <c r="B146" s="142"/>
      <c r="C146" s="156" t="s">
        <v>208</v>
      </c>
      <c r="D146" s="156" t="s">
        <v>187</v>
      </c>
      <c r="E146" s="157" t="s">
        <v>209</v>
      </c>
      <c r="F146" s="158" t="s">
        <v>210</v>
      </c>
      <c r="G146" s="159" t="s">
        <v>118</v>
      </c>
      <c r="H146" s="160">
        <v>56.56</v>
      </c>
      <c r="I146" s="161"/>
      <c r="J146" s="160">
        <f t="shared" si="10"/>
        <v>0</v>
      </c>
      <c r="K146" s="158" t="s">
        <v>112</v>
      </c>
      <c r="L146" s="162"/>
      <c r="M146" s="163" t="s">
        <v>1</v>
      </c>
      <c r="N146" s="164" t="s">
        <v>39</v>
      </c>
      <c r="O146" s="51"/>
      <c r="P146" s="151">
        <f t="shared" si="11"/>
        <v>0</v>
      </c>
      <c r="Q146" s="151">
        <v>4.8000000000000001E-2</v>
      </c>
      <c r="R146" s="151">
        <f t="shared" si="12"/>
        <v>2.71488</v>
      </c>
      <c r="S146" s="151">
        <v>0</v>
      </c>
      <c r="T146" s="152">
        <f t="shared" si="13"/>
        <v>0</v>
      </c>
      <c r="AR146" s="153" t="s">
        <v>140</v>
      </c>
      <c r="AT146" s="153" t="s">
        <v>187</v>
      </c>
      <c r="AU146" s="153" t="s">
        <v>114</v>
      </c>
      <c r="AY146" s="13" t="s">
        <v>106</v>
      </c>
      <c r="BE146" s="154">
        <f t="shared" si="14"/>
        <v>0</v>
      </c>
      <c r="BF146" s="154">
        <f t="shared" si="15"/>
        <v>0</v>
      </c>
      <c r="BG146" s="154">
        <f t="shared" si="16"/>
        <v>0</v>
      </c>
      <c r="BH146" s="154">
        <f t="shared" si="17"/>
        <v>0</v>
      </c>
      <c r="BI146" s="154">
        <f t="shared" si="18"/>
        <v>0</v>
      </c>
      <c r="BJ146" s="13" t="s">
        <v>114</v>
      </c>
      <c r="BK146" s="155">
        <f t="shared" si="19"/>
        <v>0</v>
      </c>
      <c r="BL146" s="13" t="s">
        <v>113</v>
      </c>
      <c r="BM146" s="153" t="s">
        <v>211</v>
      </c>
    </row>
    <row r="147" spans="2:65" s="1" customFormat="1" ht="24" customHeight="1">
      <c r="B147" s="142"/>
      <c r="C147" s="143" t="s">
        <v>212</v>
      </c>
      <c r="D147" s="143" t="s">
        <v>108</v>
      </c>
      <c r="E147" s="144" t="s">
        <v>213</v>
      </c>
      <c r="F147" s="145" t="s">
        <v>214</v>
      </c>
      <c r="G147" s="146" t="s">
        <v>171</v>
      </c>
      <c r="H147" s="147">
        <v>11.25</v>
      </c>
      <c r="I147" s="148"/>
      <c r="J147" s="147">
        <f t="shared" si="10"/>
        <v>0</v>
      </c>
      <c r="K147" s="145" t="s">
        <v>112</v>
      </c>
      <c r="L147" s="28"/>
      <c r="M147" s="149" t="s">
        <v>1</v>
      </c>
      <c r="N147" s="150" t="s">
        <v>39</v>
      </c>
      <c r="O147" s="51"/>
      <c r="P147" s="151">
        <f t="shared" si="11"/>
        <v>0</v>
      </c>
      <c r="Q147" s="151">
        <v>0</v>
      </c>
      <c r="R147" s="151">
        <f t="shared" si="12"/>
        <v>0</v>
      </c>
      <c r="S147" s="151">
        <v>0</v>
      </c>
      <c r="T147" s="152">
        <f t="shared" si="13"/>
        <v>0</v>
      </c>
      <c r="AR147" s="153" t="s">
        <v>113</v>
      </c>
      <c r="AT147" s="153" t="s">
        <v>108</v>
      </c>
      <c r="AU147" s="153" t="s">
        <v>114</v>
      </c>
      <c r="AY147" s="13" t="s">
        <v>106</v>
      </c>
      <c r="BE147" s="154">
        <f t="shared" si="14"/>
        <v>0</v>
      </c>
      <c r="BF147" s="154">
        <f t="shared" si="15"/>
        <v>0</v>
      </c>
      <c r="BG147" s="154">
        <f t="shared" si="16"/>
        <v>0</v>
      </c>
      <c r="BH147" s="154">
        <f t="shared" si="17"/>
        <v>0</v>
      </c>
      <c r="BI147" s="154">
        <f t="shared" si="18"/>
        <v>0</v>
      </c>
      <c r="BJ147" s="13" t="s">
        <v>114</v>
      </c>
      <c r="BK147" s="155">
        <f t="shared" si="19"/>
        <v>0</v>
      </c>
      <c r="BL147" s="13" t="s">
        <v>113</v>
      </c>
      <c r="BM147" s="153" t="s">
        <v>215</v>
      </c>
    </row>
    <row r="148" spans="2:65" s="1" customFormat="1" ht="24" customHeight="1">
      <c r="B148" s="142"/>
      <c r="C148" s="143" t="s">
        <v>216</v>
      </c>
      <c r="D148" s="143" t="s">
        <v>108</v>
      </c>
      <c r="E148" s="144" t="s">
        <v>217</v>
      </c>
      <c r="F148" s="145" t="s">
        <v>218</v>
      </c>
      <c r="G148" s="146" t="s">
        <v>171</v>
      </c>
      <c r="H148" s="147">
        <v>56.25</v>
      </c>
      <c r="I148" s="148"/>
      <c r="J148" s="147">
        <f t="shared" si="10"/>
        <v>0</v>
      </c>
      <c r="K148" s="145" t="s">
        <v>112</v>
      </c>
      <c r="L148" s="28"/>
      <c r="M148" s="149" t="s">
        <v>1</v>
      </c>
      <c r="N148" s="150" t="s">
        <v>39</v>
      </c>
      <c r="O148" s="51"/>
      <c r="P148" s="151">
        <f t="shared" si="11"/>
        <v>0</v>
      </c>
      <c r="Q148" s="151">
        <v>0</v>
      </c>
      <c r="R148" s="151">
        <f t="shared" si="12"/>
        <v>0</v>
      </c>
      <c r="S148" s="151">
        <v>0</v>
      </c>
      <c r="T148" s="152">
        <f t="shared" si="13"/>
        <v>0</v>
      </c>
      <c r="AR148" s="153" t="s">
        <v>113</v>
      </c>
      <c r="AT148" s="153" t="s">
        <v>108</v>
      </c>
      <c r="AU148" s="153" t="s">
        <v>114</v>
      </c>
      <c r="AY148" s="13" t="s">
        <v>106</v>
      </c>
      <c r="BE148" s="154">
        <f t="shared" si="14"/>
        <v>0</v>
      </c>
      <c r="BF148" s="154">
        <f t="shared" si="15"/>
        <v>0</v>
      </c>
      <c r="BG148" s="154">
        <f t="shared" si="16"/>
        <v>0</v>
      </c>
      <c r="BH148" s="154">
        <f t="shared" si="17"/>
        <v>0</v>
      </c>
      <c r="BI148" s="154">
        <f t="shared" si="18"/>
        <v>0</v>
      </c>
      <c r="BJ148" s="13" t="s">
        <v>114</v>
      </c>
      <c r="BK148" s="155">
        <f t="shared" si="19"/>
        <v>0</v>
      </c>
      <c r="BL148" s="13" t="s">
        <v>113</v>
      </c>
      <c r="BM148" s="153" t="s">
        <v>219</v>
      </c>
    </row>
    <row r="149" spans="2:65" s="1" customFormat="1" ht="24" customHeight="1">
      <c r="B149" s="142"/>
      <c r="C149" s="143" t="s">
        <v>220</v>
      </c>
      <c r="D149" s="143" t="s">
        <v>108</v>
      </c>
      <c r="E149" s="144" t="s">
        <v>221</v>
      </c>
      <c r="F149" s="145" t="s">
        <v>222</v>
      </c>
      <c r="G149" s="146" t="s">
        <v>171</v>
      </c>
      <c r="H149" s="147">
        <v>11.25</v>
      </c>
      <c r="I149" s="148"/>
      <c r="J149" s="147">
        <f t="shared" si="10"/>
        <v>0</v>
      </c>
      <c r="K149" s="145" t="s">
        <v>112</v>
      </c>
      <c r="L149" s="28"/>
      <c r="M149" s="149" t="s">
        <v>1</v>
      </c>
      <c r="N149" s="150" t="s">
        <v>39</v>
      </c>
      <c r="O149" s="51"/>
      <c r="P149" s="151">
        <f t="shared" si="11"/>
        <v>0</v>
      </c>
      <c r="Q149" s="151">
        <v>0</v>
      </c>
      <c r="R149" s="151">
        <f t="shared" si="12"/>
        <v>0</v>
      </c>
      <c r="S149" s="151">
        <v>0</v>
      </c>
      <c r="T149" s="152">
        <f t="shared" si="13"/>
        <v>0</v>
      </c>
      <c r="AR149" s="153" t="s">
        <v>113</v>
      </c>
      <c r="AT149" s="153" t="s">
        <v>108</v>
      </c>
      <c r="AU149" s="153" t="s">
        <v>114</v>
      </c>
      <c r="AY149" s="13" t="s">
        <v>106</v>
      </c>
      <c r="BE149" s="154">
        <f t="shared" si="14"/>
        <v>0</v>
      </c>
      <c r="BF149" s="154">
        <f t="shared" si="15"/>
        <v>0</v>
      </c>
      <c r="BG149" s="154">
        <f t="shared" si="16"/>
        <v>0</v>
      </c>
      <c r="BH149" s="154">
        <f t="shared" si="17"/>
        <v>0</v>
      </c>
      <c r="BI149" s="154">
        <f t="shared" si="18"/>
        <v>0</v>
      </c>
      <c r="BJ149" s="13" t="s">
        <v>114</v>
      </c>
      <c r="BK149" s="155">
        <f t="shared" si="19"/>
        <v>0</v>
      </c>
      <c r="BL149" s="13" t="s">
        <v>113</v>
      </c>
      <c r="BM149" s="153" t="s">
        <v>223</v>
      </c>
    </row>
    <row r="150" spans="2:65" s="1" customFormat="1" ht="24" customHeight="1">
      <c r="B150" s="142"/>
      <c r="C150" s="143" t="s">
        <v>224</v>
      </c>
      <c r="D150" s="143" t="s">
        <v>108</v>
      </c>
      <c r="E150" s="144" t="s">
        <v>225</v>
      </c>
      <c r="F150" s="145" t="s">
        <v>226</v>
      </c>
      <c r="G150" s="146" t="s">
        <v>171</v>
      </c>
      <c r="H150" s="147">
        <v>11.25</v>
      </c>
      <c r="I150" s="148"/>
      <c r="J150" s="147">
        <f t="shared" si="10"/>
        <v>0</v>
      </c>
      <c r="K150" s="145" t="s">
        <v>112</v>
      </c>
      <c r="L150" s="28"/>
      <c r="M150" s="149" t="s">
        <v>1</v>
      </c>
      <c r="N150" s="150" t="s">
        <v>39</v>
      </c>
      <c r="O150" s="51"/>
      <c r="P150" s="151">
        <f t="shared" si="11"/>
        <v>0</v>
      </c>
      <c r="Q150" s="151">
        <v>0</v>
      </c>
      <c r="R150" s="151">
        <f t="shared" si="12"/>
        <v>0</v>
      </c>
      <c r="S150" s="151">
        <v>0</v>
      </c>
      <c r="T150" s="152">
        <f t="shared" si="13"/>
        <v>0</v>
      </c>
      <c r="AR150" s="153" t="s">
        <v>113</v>
      </c>
      <c r="AT150" s="153" t="s">
        <v>108</v>
      </c>
      <c r="AU150" s="153" t="s">
        <v>114</v>
      </c>
      <c r="AY150" s="13" t="s">
        <v>106</v>
      </c>
      <c r="BE150" s="154">
        <f t="shared" si="14"/>
        <v>0</v>
      </c>
      <c r="BF150" s="154">
        <f t="shared" si="15"/>
        <v>0</v>
      </c>
      <c r="BG150" s="154">
        <f t="shared" si="16"/>
        <v>0</v>
      </c>
      <c r="BH150" s="154">
        <f t="shared" si="17"/>
        <v>0</v>
      </c>
      <c r="BI150" s="154">
        <f t="shared" si="18"/>
        <v>0</v>
      </c>
      <c r="BJ150" s="13" t="s">
        <v>114</v>
      </c>
      <c r="BK150" s="155">
        <f t="shared" si="19"/>
        <v>0</v>
      </c>
      <c r="BL150" s="13" t="s">
        <v>113</v>
      </c>
      <c r="BM150" s="153" t="s">
        <v>227</v>
      </c>
    </row>
    <row r="151" spans="2:65" s="11" customFormat="1" ht="22.9" customHeight="1">
      <c r="B151" s="129"/>
      <c r="D151" s="130" t="s">
        <v>72</v>
      </c>
      <c r="E151" s="140" t="s">
        <v>228</v>
      </c>
      <c r="F151" s="140" t="s">
        <v>229</v>
      </c>
      <c r="I151" s="132"/>
      <c r="J151" s="141">
        <f>BK151</f>
        <v>0</v>
      </c>
      <c r="L151" s="129"/>
      <c r="M151" s="134"/>
      <c r="N151" s="135"/>
      <c r="O151" s="135"/>
      <c r="P151" s="136">
        <f>P152</f>
        <v>0</v>
      </c>
      <c r="Q151" s="135"/>
      <c r="R151" s="136">
        <f>R152</f>
        <v>0</v>
      </c>
      <c r="S151" s="135"/>
      <c r="T151" s="137">
        <f>T152</f>
        <v>0</v>
      </c>
      <c r="AR151" s="130" t="s">
        <v>78</v>
      </c>
      <c r="AT151" s="138" t="s">
        <v>72</v>
      </c>
      <c r="AU151" s="138" t="s">
        <v>78</v>
      </c>
      <c r="AY151" s="130" t="s">
        <v>106</v>
      </c>
      <c r="BK151" s="139">
        <f>BK152</f>
        <v>0</v>
      </c>
    </row>
    <row r="152" spans="2:65" s="1" customFormat="1" ht="24" customHeight="1">
      <c r="B152" s="142"/>
      <c r="C152" s="143" t="s">
        <v>230</v>
      </c>
      <c r="D152" s="143" t="s">
        <v>108</v>
      </c>
      <c r="E152" s="144" t="s">
        <v>231</v>
      </c>
      <c r="F152" s="145" t="s">
        <v>232</v>
      </c>
      <c r="G152" s="146" t="s">
        <v>171</v>
      </c>
      <c r="H152" s="147">
        <v>290.55599999999998</v>
      </c>
      <c r="I152" s="148"/>
      <c r="J152" s="147">
        <f>ROUND(I152*H152,3)</f>
        <v>0</v>
      </c>
      <c r="K152" s="145" t="s">
        <v>112</v>
      </c>
      <c r="L152" s="28"/>
      <c r="M152" s="149" t="s">
        <v>1</v>
      </c>
      <c r="N152" s="150" t="s">
        <v>39</v>
      </c>
      <c r="O152" s="51"/>
      <c r="P152" s="151">
        <f>O152*H152</f>
        <v>0</v>
      </c>
      <c r="Q152" s="151">
        <v>0</v>
      </c>
      <c r="R152" s="151">
        <f>Q152*H152</f>
        <v>0</v>
      </c>
      <c r="S152" s="151">
        <v>0</v>
      </c>
      <c r="T152" s="152">
        <f>S152*H152</f>
        <v>0</v>
      </c>
      <c r="AR152" s="153" t="s">
        <v>113</v>
      </c>
      <c r="AT152" s="153" t="s">
        <v>108</v>
      </c>
      <c r="AU152" s="153" t="s">
        <v>114</v>
      </c>
      <c r="AY152" s="13" t="s">
        <v>106</v>
      </c>
      <c r="BE152" s="154">
        <f>IF(N152="základná",J152,0)</f>
        <v>0</v>
      </c>
      <c r="BF152" s="154">
        <f>IF(N152="znížená",J152,0)</f>
        <v>0</v>
      </c>
      <c r="BG152" s="154">
        <f>IF(N152="zákl. prenesená",J152,0)</f>
        <v>0</v>
      </c>
      <c r="BH152" s="154">
        <f>IF(N152="zníž. prenesená",J152,0)</f>
        <v>0</v>
      </c>
      <c r="BI152" s="154">
        <f>IF(N152="nulová",J152,0)</f>
        <v>0</v>
      </c>
      <c r="BJ152" s="13" t="s">
        <v>114</v>
      </c>
      <c r="BK152" s="155">
        <f>ROUND(I152*H152,3)</f>
        <v>0</v>
      </c>
      <c r="BL152" s="13" t="s">
        <v>113</v>
      </c>
      <c r="BM152" s="153" t="s">
        <v>233</v>
      </c>
    </row>
    <row r="153" spans="2:65" s="11" customFormat="1" ht="25.9" customHeight="1">
      <c r="B153" s="129"/>
      <c r="D153" s="130" t="s">
        <v>72</v>
      </c>
      <c r="E153" s="131" t="s">
        <v>234</v>
      </c>
      <c r="F153" s="131" t="s">
        <v>235</v>
      </c>
      <c r="I153" s="132"/>
      <c r="J153" s="133">
        <f>BK153</f>
        <v>0</v>
      </c>
      <c r="L153" s="129"/>
      <c r="M153" s="134"/>
      <c r="N153" s="135"/>
      <c r="O153" s="135"/>
      <c r="P153" s="136">
        <f>SUM(P154:P155)</f>
        <v>0</v>
      </c>
      <c r="Q153" s="135"/>
      <c r="R153" s="136">
        <f>SUM(R154:R155)</f>
        <v>0</v>
      </c>
      <c r="S153" s="135"/>
      <c r="T153" s="137">
        <f>SUM(T154:T155)</f>
        <v>0</v>
      </c>
      <c r="AR153" s="130" t="s">
        <v>127</v>
      </c>
      <c r="AT153" s="138" t="s">
        <v>72</v>
      </c>
      <c r="AU153" s="138" t="s">
        <v>73</v>
      </c>
      <c r="AY153" s="130" t="s">
        <v>106</v>
      </c>
      <c r="BK153" s="139">
        <f>SUM(BK154:BK155)</f>
        <v>0</v>
      </c>
    </row>
    <row r="154" spans="2:65" s="1" customFormat="1" ht="24" customHeight="1">
      <c r="B154" s="142"/>
      <c r="C154" s="143" t="s">
        <v>236</v>
      </c>
      <c r="D154" s="143" t="s">
        <v>108</v>
      </c>
      <c r="E154" s="144" t="s">
        <v>237</v>
      </c>
      <c r="F154" s="145" t="s">
        <v>238</v>
      </c>
      <c r="G154" s="146" t="s">
        <v>239</v>
      </c>
      <c r="H154" s="147">
        <v>1</v>
      </c>
      <c r="I154" s="148"/>
      <c r="J154" s="147">
        <f>ROUND(I154*H154,3)</f>
        <v>0</v>
      </c>
      <c r="K154" s="145" t="s">
        <v>112</v>
      </c>
      <c r="L154" s="28"/>
      <c r="M154" s="149" t="s">
        <v>1</v>
      </c>
      <c r="N154" s="150" t="s">
        <v>39</v>
      </c>
      <c r="O154" s="51"/>
      <c r="P154" s="151">
        <f>O154*H154</f>
        <v>0</v>
      </c>
      <c r="Q154" s="151">
        <v>0</v>
      </c>
      <c r="R154" s="151">
        <f>Q154*H154</f>
        <v>0</v>
      </c>
      <c r="S154" s="151">
        <v>0</v>
      </c>
      <c r="T154" s="152">
        <f>S154*H154</f>
        <v>0</v>
      </c>
      <c r="AR154" s="153" t="s">
        <v>240</v>
      </c>
      <c r="AT154" s="153" t="s">
        <v>108</v>
      </c>
      <c r="AU154" s="153" t="s">
        <v>78</v>
      </c>
      <c r="AY154" s="13" t="s">
        <v>106</v>
      </c>
      <c r="BE154" s="154">
        <f>IF(N154="základná",J154,0)</f>
        <v>0</v>
      </c>
      <c r="BF154" s="154">
        <f>IF(N154="znížená",J154,0)</f>
        <v>0</v>
      </c>
      <c r="BG154" s="154">
        <f>IF(N154="zákl. prenesená",J154,0)</f>
        <v>0</v>
      </c>
      <c r="BH154" s="154">
        <f>IF(N154="zníž. prenesená",J154,0)</f>
        <v>0</v>
      </c>
      <c r="BI154" s="154">
        <f>IF(N154="nulová",J154,0)</f>
        <v>0</v>
      </c>
      <c r="BJ154" s="13" t="s">
        <v>114</v>
      </c>
      <c r="BK154" s="155">
        <f>ROUND(I154*H154,3)</f>
        <v>0</v>
      </c>
      <c r="BL154" s="13" t="s">
        <v>240</v>
      </c>
      <c r="BM154" s="153" t="s">
        <v>241</v>
      </c>
    </row>
    <row r="155" spans="2:65" s="1" customFormat="1" ht="24" customHeight="1">
      <c r="B155" s="142"/>
      <c r="C155" s="143" t="s">
        <v>242</v>
      </c>
      <c r="D155" s="143" t="s">
        <v>108</v>
      </c>
      <c r="E155" s="144" t="s">
        <v>243</v>
      </c>
      <c r="F155" s="145" t="s">
        <v>244</v>
      </c>
      <c r="G155" s="146" t="s">
        <v>239</v>
      </c>
      <c r="H155" s="147">
        <v>1</v>
      </c>
      <c r="I155" s="148"/>
      <c r="J155" s="147">
        <f>ROUND(I155*H155,3)</f>
        <v>0</v>
      </c>
      <c r="K155" s="145" t="s">
        <v>112</v>
      </c>
      <c r="L155" s="28"/>
      <c r="M155" s="165" t="s">
        <v>1</v>
      </c>
      <c r="N155" s="166" t="s">
        <v>39</v>
      </c>
      <c r="O155" s="167"/>
      <c r="P155" s="168">
        <f>O155*H155</f>
        <v>0</v>
      </c>
      <c r="Q155" s="168">
        <v>0</v>
      </c>
      <c r="R155" s="168">
        <f>Q155*H155</f>
        <v>0</v>
      </c>
      <c r="S155" s="168">
        <v>0</v>
      </c>
      <c r="T155" s="169">
        <f>S155*H155</f>
        <v>0</v>
      </c>
      <c r="AR155" s="153" t="s">
        <v>240</v>
      </c>
      <c r="AT155" s="153" t="s">
        <v>108</v>
      </c>
      <c r="AU155" s="153" t="s">
        <v>78</v>
      </c>
      <c r="AY155" s="13" t="s">
        <v>106</v>
      </c>
      <c r="BE155" s="154">
        <f>IF(N155="základná",J155,0)</f>
        <v>0</v>
      </c>
      <c r="BF155" s="154">
        <f>IF(N155="znížená",J155,0)</f>
        <v>0</v>
      </c>
      <c r="BG155" s="154">
        <f>IF(N155="zákl. prenesená",J155,0)</f>
        <v>0</v>
      </c>
      <c r="BH155" s="154">
        <f>IF(N155="zníž. prenesená",J155,0)</f>
        <v>0</v>
      </c>
      <c r="BI155" s="154">
        <f>IF(N155="nulová",J155,0)</f>
        <v>0</v>
      </c>
      <c r="BJ155" s="13" t="s">
        <v>114</v>
      </c>
      <c r="BK155" s="155">
        <f>ROUND(I155*H155,3)</f>
        <v>0</v>
      </c>
      <c r="BL155" s="13" t="s">
        <v>240</v>
      </c>
      <c r="BM155" s="153" t="s">
        <v>245</v>
      </c>
    </row>
    <row r="156" spans="2:65" s="1" customFormat="1" ht="6.95" customHeight="1">
      <c r="B156" s="40"/>
      <c r="C156" s="41"/>
      <c r="D156" s="41"/>
      <c r="E156" s="41"/>
      <c r="F156" s="41"/>
      <c r="G156" s="41"/>
      <c r="H156" s="41"/>
      <c r="I156" s="103"/>
      <c r="J156" s="41"/>
      <c r="K156" s="41"/>
      <c r="L156" s="28"/>
    </row>
  </sheetData>
  <autoFilter ref="C117:K155"/>
  <mergeCells count="6">
    <mergeCell ref="L2:V2"/>
    <mergeCell ref="E7:H7"/>
    <mergeCell ref="E16:H16"/>
    <mergeCell ref="E25:H25"/>
    <mergeCell ref="E85:H85"/>
    <mergeCell ref="E110:H11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2019-040 - Rekonštrukcia ...</vt:lpstr>
      <vt:lpstr>'2019-040 - Rekonštrukcia ...'!Názvy_tlače</vt:lpstr>
      <vt:lpstr>'Rekapitulácia stavby'!Názvy_tlače</vt:lpstr>
      <vt:lpstr>'2019-040 - Rekonštrukcia ...'!Oblasť_tlače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Marcela Samsonová</cp:lastModifiedBy>
  <dcterms:created xsi:type="dcterms:W3CDTF">2019-04-12T09:55:13Z</dcterms:created>
  <dcterms:modified xsi:type="dcterms:W3CDTF">2019-04-16T12:27:05Z</dcterms:modified>
</cp:coreProperties>
</file>