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57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'2019-057 - Rekonštrukcia ...'!$C$118:$K$181</definedName>
    <definedName name="_xlnm.Print_Area" localSheetId="1">'2019-057 - Rekonštrukcia ...'!$C$4:$J$76,'2019-057 - Rekonštrukcia ...'!$C$82:$J$102,'2019-057 - Rekonštrukcia ...'!$C$108:$K$181</definedName>
    <definedName name="_xlnm.Print_Titles" localSheetId="1">'2019-057 -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81"/>
  <c r="BH181"/>
  <c r="BG181"/>
  <c r="BE181"/>
  <c r="T181"/>
  <c r="R181"/>
  <c r="P181"/>
  <c r="BK181"/>
  <c r="J181"/>
  <c r="BF181"/>
  <c r="BI180"/>
  <c r="BH180"/>
  <c r="BG180"/>
  <c r="BE180"/>
  <c r="T180"/>
  <c r="R180"/>
  <c r="P180"/>
  <c r="BK180"/>
  <c r="J180"/>
  <c r="BF180"/>
  <c r="BI179"/>
  <c r="BH179"/>
  <c r="BG179"/>
  <c r="BE179"/>
  <c r="T179"/>
  <c r="R179"/>
  <c r="P179"/>
  <c r="BK179"/>
  <c r="J179"/>
  <c r="BF179"/>
  <c r="BI178"/>
  <c r="BH178"/>
  <c r="BG178"/>
  <c r="BE178"/>
  <c r="T178"/>
  <c r="T177"/>
  <c r="R178"/>
  <c r="R177"/>
  <c r="P178"/>
  <c r="P177"/>
  <c r="BK178"/>
  <c r="BK177"/>
  <c r="J177"/>
  <c r="J178"/>
  <c r="BF178"/>
  <c r="J101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/>
  <c r="BI174"/>
  <c r="BH174"/>
  <c r="BG174"/>
  <c r="BE174"/>
  <c r="T174"/>
  <c r="R174"/>
  <c r="P174"/>
  <c r="BK174"/>
  <c r="J174"/>
  <c r="BF174"/>
  <c r="BI173"/>
  <c r="BH173"/>
  <c r="BG173"/>
  <c r="BE173"/>
  <c r="T173"/>
  <c r="T172"/>
  <c r="R173"/>
  <c r="R172"/>
  <c r="P173"/>
  <c r="P172"/>
  <c r="BK173"/>
  <c r="BK172"/>
  <c r="J172"/>
  <c r="J173"/>
  <c r="BF173"/>
  <c r="J100"/>
  <c r="BI171"/>
  <c r="BH171"/>
  <c r="BG171"/>
  <c r="BE171"/>
  <c r="T171"/>
  <c r="R171"/>
  <c r="P171"/>
  <c r="BK171"/>
  <c r="J171"/>
  <c r="BF171"/>
  <c r="BI170"/>
  <c r="BH170"/>
  <c r="BG170"/>
  <c r="BE170"/>
  <c r="T170"/>
  <c r="R170"/>
  <c r="P170"/>
  <c r="BK170"/>
  <c r="J170"/>
  <c r="BF170"/>
  <c r="BI169"/>
  <c r="BH169"/>
  <c r="BG169"/>
  <c r="BE169"/>
  <c r="T169"/>
  <c r="R169"/>
  <c r="P169"/>
  <c r="BK169"/>
  <c r="J169"/>
  <c r="BF169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6"/>
  <c r="BH166"/>
  <c r="BG166"/>
  <c r="BE166"/>
  <c r="T166"/>
  <c r="R166"/>
  <c r="P166"/>
  <c r="BK166"/>
  <c r="J166"/>
  <c r="BF166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T158"/>
  <c r="R159"/>
  <c r="R158"/>
  <c r="P159"/>
  <c r="P158"/>
  <c r="BK159"/>
  <c r="BK158"/>
  <c r="J158"/>
  <c r="J159"/>
  <c r="BF159"/>
  <c r="J99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T125"/>
  <c r="T124"/>
  <c r="R126"/>
  <c r="R125"/>
  <c r="R124"/>
  <c r="P126"/>
  <c r="P125"/>
  <c r="P124"/>
  <c r="BK126"/>
  <c r="BK125"/>
  <c r="J125"/>
  <c r="BK124"/>
  <c r="J124"/>
  <c r="J126"/>
  <c r="BF126"/>
  <c r="J98"/>
  <c r="J97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<sst xmlns="http://schemas.openxmlformats.org/spreadsheetml/2006/main">
  <si>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</si>
  <si>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</si>
  <si>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</si>
  <si>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</si>
  <si>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{5b26da56-5552-4084-92d4-3f681b197d0b}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</si>
  <si>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</si>
  <si>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</si>
  <si>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</si>
  <si>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</si>
  <si>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</si>
  <si>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</si>
  <si>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</si>
  <si>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2019-057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</si>
  <si>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</si>
  <si>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</si>
  <si>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verejného osvetlenia na ul. Záhradnícka a Bezručova - elektoinštalačné práce</t>
  </si>
  <si>
    <t>JKSO:</t>
  </si>
  <si>
    <t>KS:</t>
  </si>
  <si>
    <t>Miesto:</t>
  </si>
  <si>
    <t xml:space="preserve"> </t>
  </si>
  <si>
    <t>Dátum:</t>
  </si>
  <si>
    <t>17. 4. 2019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</si>
  <si>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</si>
  <si>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</si>
  <si>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</si>
  <si>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</si>
  <si>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</si>
  <si>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</si>
  <si>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</si>
  <si>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</si>
  <si>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</si>
  <si>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</si>
  <si>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</si>
  <si>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</si>
  <si>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</si>
  <si>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</si>
  <si>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</si>
  <si>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</si>
  <si>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</si>
  <si>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</si>
  <si>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</si>
  <si>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</si>
  <si>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</si>
  <si>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</si>
  <si>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</si>
  <si>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</si>
  <si>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</si>
  <si>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</si>
  <si>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</si>
  <si>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</si>
  <si>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</si>
  <si>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</si>
  <si>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</si>
  <si>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</si>
  <si>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</si>
  <si>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</si>
  <si>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</si>
  <si>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</si>
  <si>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</si>
  <si>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</si>
  <si>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</si>
  <si>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</si>
  <si>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</si>
  <si>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</si>
  <si>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</si>
  <si>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</si>
  <si>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</si>
  <si>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</si>
  <si>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</si>
  <si>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</si>
  <si>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</si>
  <si>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</si>
  <si>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</si>
  <si>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</si>
  <si>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</si>
  <si>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</si>
  <si>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</si>
  <si>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</si>
  <si>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</si>
  <si>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</si>
  <si>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</si>
  <si>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</si>
  <si>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</si>
  <si>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</si>
  <si>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</si>
  <si>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</si>
  <si>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</si>
  <si>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2 - Zakladanie</t>
  </si>
  <si>
    <t>M - Práce a dodávky M</t>
  </si>
  <si>
    <t xml:space="preserve">    21-M - Elektromontáže</t>
  </si>
  <si>
    <t xml:space="preserve">    46-M - Zemné práce pri extr.mont.prácach</t>
  </si>
  <si>
    <t>HZS - Hodinové zúčtovacie sadzby</t>
  </si>
  <si>
    <t>OST - Ostatné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</si>
  <si>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</si>
  <si>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</si>
  <si>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</si>
  <si>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</si>
  <si>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</si>
  <si>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</si>
  <si>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</si>
  <si>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</si>
  <si>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</si>
  <si>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</si>
  <si>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</si>
  <si>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</si>
  <si>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</si>
  <si>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</si>
  <si>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</si>
  <si>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2</t>
  </si>
  <si>
    <t>Zakladanie</t>
  </si>
  <si>
    <t>K</t>
  </si>
  <si>
    <t>275351217</t>
  </si>
  <si>
    <t>Debnenie základových pätiek, zhotovenie-tradičné</t>
  </si>
  <si>
    <t>m2</t>
  </si>
  <si>
    <t>4</t>
  </si>
  <si>
    <t>-1394177574</t>
  </si>
  <si>
    <t>275351218</t>
  </si>
  <si>
    <t>Debnenie základových pätiek, odstránenie-tradičné</t>
  </si>
  <si>
    <t>1702873726</t>
  </si>
  <si>
    <t>M</t>
  </si>
  <si>
    <t>Práce a dodávky M</t>
  </si>
  <si>
    <t>3</t>
  </si>
  <si>
    <t>21-M</t>
  </si>
  <si>
    <t>Elektromontáže</t>
  </si>
  <si>
    <t>210040011</t>
  </si>
  <si>
    <t>Rúrkový oceľový stožiar dľžky 9-12 m, vrátane rozvozu, vztýčenia, očíslovania, zloženia ,ale bez výstroja</t>
  </si>
  <si>
    <t>ks</t>
  </si>
  <si>
    <t>64</t>
  </si>
  <si>
    <t>1983485285</t>
  </si>
  <si>
    <t>3160103700</t>
  </si>
  <si>
    <t>Stožiar ST-RSV80-100 pozinkovaný (ekvivalent)</t>
  </si>
  <si>
    <t>256</t>
  </si>
  <si>
    <t>-21627590</t>
  </si>
  <si>
    <t>5</t>
  </si>
  <si>
    <t>01</t>
  </si>
  <si>
    <t>Elektrická výzbroj ROSA TB-1</t>
  </si>
  <si>
    <t>-1726300212</t>
  </si>
  <si>
    <t>6</t>
  </si>
  <si>
    <t>210100252</t>
  </si>
  <si>
    <t>Ukončenie celoplastových káblov zmrašť. záklopkou alebo páskou do 4 x 25 mm2</t>
  </si>
  <si>
    <t>-829868699</t>
  </si>
  <si>
    <t>7</t>
  </si>
  <si>
    <t>2830165500</t>
  </si>
  <si>
    <t xml:space="preserve">Zmršťovacia káblová koncovka 4 x    6 - 4 x 25 mm2  typ:  VE3512</t>
  </si>
  <si>
    <t>-2108471153</t>
  </si>
  <si>
    <t>8</t>
  </si>
  <si>
    <t>210101444</t>
  </si>
  <si>
    <t>Chránička kábla verejného osvetlenia v betonovej pätke dn 50mm</t>
  </si>
  <si>
    <t>m</t>
  </si>
  <si>
    <t>137238881</t>
  </si>
  <si>
    <t>9</t>
  </si>
  <si>
    <t>3451316119</t>
  </si>
  <si>
    <t>Chránička KOPOFLEX 50</t>
  </si>
  <si>
    <t>-788984380</t>
  </si>
  <si>
    <t>10</t>
  </si>
  <si>
    <t>210120101</t>
  </si>
  <si>
    <t>Poistkový náboj vrátane montáže do 60 A vrátane styč. krúžku</t>
  </si>
  <si>
    <t>-555020882</t>
  </si>
  <si>
    <t>11</t>
  </si>
  <si>
    <t>3450112600</t>
  </si>
  <si>
    <t>Poistkový patrón 10A</t>
  </si>
  <si>
    <t>-347349971</t>
  </si>
  <si>
    <t>12</t>
  </si>
  <si>
    <t>210120311</t>
  </si>
  <si>
    <t>Bleskoistky NN a VN vrátane zapojenia do 10 kV, 2.5 kA</t>
  </si>
  <si>
    <t>-1756670566</t>
  </si>
  <si>
    <t>13</t>
  </si>
  <si>
    <t>99</t>
  </si>
  <si>
    <t>SPD pre LED , SP-T2+T3-320/Y-CLT-LED</t>
  </si>
  <si>
    <t>-796179879</t>
  </si>
  <si>
    <t>14</t>
  </si>
  <si>
    <t>210120312</t>
  </si>
  <si>
    <t>Bleskoistky NN a VN vrátane zapojenia do 25 kV, 2.5 kA</t>
  </si>
  <si>
    <t>-428949178</t>
  </si>
  <si>
    <t>15</t>
  </si>
  <si>
    <t>100</t>
  </si>
  <si>
    <t>SPD typ 2 SLP-275 V/1</t>
  </si>
  <si>
    <t>-120864464</t>
  </si>
  <si>
    <t>16</t>
  </si>
  <si>
    <t>210201064</t>
  </si>
  <si>
    <t>Montáž a zapojenie svietidiel</t>
  </si>
  <si>
    <t>-194391396</t>
  </si>
  <si>
    <t>17</t>
  </si>
  <si>
    <t>210204122</t>
  </si>
  <si>
    <t>Stožiarová pätka betónová</t>
  </si>
  <si>
    <t>-1310227126</t>
  </si>
  <si>
    <t>18</t>
  </si>
  <si>
    <t>03</t>
  </si>
  <si>
    <t>Betón B20</t>
  </si>
  <si>
    <t>m3</t>
  </si>
  <si>
    <t>47106525</t>
  </si>
  <si>
    <t>19</t>
  </si>
  <si>
    <t>04</t>
  </si>
  <si>
    <t>PVC rúra DN 200</t>
  </si>
  <si>
    <t>-990167455</t>
  </si>
  <si>
    <t>210204201</t>
  </si>
  <si>
    <t>Elektrovýstroj stožiara pre 1 okruh</t>
  </si>
  <si>
    <t>741969105</t>
  </si>
  <si>
    <t>21</t>
  </si>
  <si>
    <t>210220020</t>
  </si>
  <si>
    <t>Uzemňovacie vedenie v zemi FeZn</t>
  </si>
  <si>
    <t>-14439275</t>
  </si>
  <si>
    <t>22</t>
  </si>
  <si>
    <t>3544223850</t>
  </si>
  <si>
    <t xml:space="preserve">Územňovacia pásovina   ocelová žiarovo zinkovaná  označenie   30 x 4 mm, ZIN Hronský Beňadik</t>
  </si>
  <si>
    <t>kg</t>
  </si>
  <si>
    <t>1167875099</t>
  </si>
  <si>
    <t>23</t>
  </si>
  <si>
    <t>3544224150</t>
  </si>
  <si>
    <t xml:space="preserve">Územňovací vodič    ocelový žiarovo zinkovaný  označenie     O 10, ZIN Hronský Beňadik</t>
  </si>
  <si>
    <t>573906863</t>
  </si>
  <si>
    <t>24</t>
  </si>
  <si>
    <t>210220245</t>
  </si>
  <si>
    <t>Svorka FeZn pripojovacia SP</t>
  </si>
  <si>
    <t>-527778229</t>
  </si>
  <si>
    <t>25</t>
  </si>
  <si>
    <t>3544219850</t>
  </si>
  <si>
    <t xml:space="preserve">Svorka  pripojovacia  ocelová žiarovo zinkovaná  označenie  SP 1, ZIN Hronský Beňadik</t>
  </si>
  <si>
    <t>-361231603</t>
  </si>
  <si>
    <t>26</t>
  </si>
  <si>
    <t>210220253</t>
  </si>
  <si>
    <t>Svorka FeZn uzemňovacia SR03</t>
  </si>
  <si>
    <t>5124193</t>
  </si>
  <si>
    <t>27</t>
  </si>
  <si>
    <t>3544221300</t>
  </si>
  <si>
    <t xml:space="preserve">Svorka  odbočná spojovacia  ocelová žiarovo zinkovaná  označenie  SR 03 A, ZIN Hronský Beňadik</t>
  </si>
  <si>
    <t>1885167190</t>
  </si>
  <si>
    <t>28</t>
  </si>
  <si>
    <t>210810005</t>
  </si>
  <si>
    <t>Silový kábel medený 750 - 1000 V /mm2/ voľne uložený CYKY-CYKYm 750 V 3x1.5</t>
  </si>
  <si>
    <t>1381512568</t>
  </si>
  <si>
    <t>29</t>
  </si>
  <si>
    <t>3410105000</t>
  </si>
  <si>
    <t xml:space="preserve">Kábel/vodič pre pevné uloženie - medený CYKY-J   3x  1,5</t>
  </si>
  <si>
    <t>-1460885810</t>
  </si>
  <si>
    <t>30</t>
  </si>
  <si>
    <t>210901070</t>
  </si>
  <si>
    <t>Silový kábel hliníkový 750-1000 V (v mm2) voľne uložený "Solidal" AYKY 1 kV 4x25</t>
  </si>
  <si>
    <t>-1489082280</t>
  </si>
  <si>
    <t>31</t>
  </si>
  <si>
    <t>3410205800</t>
  </si>
  <si>
    <t>Kábel/vodič pre pevné uloženie - hliníkový AYKY-J 4x25</t>
  </si>
  <si>
    <t>152943991</t>
  </si>
  <si>
    <t>32</t>
  </si>
  <si>
    <t>MV</t>
  </si>
  <si>
    <t>Murárske výpomoci</t>
  </si>
  <si>
    <t>%</t>
  </si>
  <si>
    <t>-1079425638</t>
  </si>
  <si>
    <t>33</t>
  </si>
  <si>
    <t>PM</t>
  </si>
  <si>
    <t>Podružný materiál</t>
  </si>
  <si>
    <t>990657116</t>
  </si>
  <si>
    <t>34</t>
  </si>
  <si>
    <t>PPV</t>
  </si>
  <si>
    <t>Podiel pridružených výkonov</t>
  </si>
  <si>
    <t>1476513547</t>
  </si>
  <si>
    <t>46-M</t>
  </si>
  <si>
    <t>Zemné práce pri extr.mont.prácach</t>
  </si>
  <si>
    <t>35</t>
  </si>
  <si>
    <t>460050004</t>
  </si>
  <si>
    <t>Jama pre jednoduchý stožiar nepätkovaný dĺžky 6-8 m, v rovine,zásyp a zhutnenie,zemina tr.4</t>
  </si>
  <si>
    <t>160140536</t>
  </si>
  <si>
    <t>36</t>
  </si>
  <si>
    <t>460200163</t>
  </si>
  <si>
    <t>Hĺbenie káblovej ryhy 35 cm širokej a 80 cm hlbokej, v zemine triedy 3</t>
  </si>
  <si>
    <t>-1576611315</t>
  </si>
  <si>
    <t>37</t>
  </si>
  <si>
    <t>460420351</t>
  </si>
  <si>
    <t>Zriadenie káblového lôžka z piesku vrstvy 5 cm so zakrytím tehlami v smere kábla na šírku 35 cm</t>
  </si>
  <si>
    <t>-833297499</t>
  </si>
  <si>
    <t>38</t>
  </si>
  <si>
    <t>5833110300</t>
  </si>
  <si>
    <t>Kamenivo ťažené drobné 0-1 b</t>
  </si>
  <si>
    <t>t</t>
  </si>
  <si>
    <t>1589669709</t>
  </si>
  <si>
    <t>39</t>
  </si>
  <si>
    <t>5961001200</t>
  </si>
  <si>
    <t>Tehla plná 29x14x6,5cm P20 1,spotreba:pri hr.6,5cm=22ks/m2,pri hr.14cm=44ks,pri hr.29cm=89ks/m2,pri hr.6,5cm=339ks/m3</t>
  </si>
  <si>
    <t>-478148157</t>
  </si>
  <si>
    <t>40</t>
  </si>
  <si>
    <t>460490012</t>
  </si>
  <si>
    <t>Rozvinutie a uloženie výstražnej fólie z PVC do ryhy, šírka 33 cm</t>
  </si>
  <si>
    <t>-1972779704</t>
  </si>
  <si>
    <t>41</t>
  </si>
  <si>
    <t>2830002000</t>
  </si>
  <si>
    <t>Fólia červená v m</t>
  </si>
  <si>
    <t>-1966607405</t>
  </si>
  <si>
    <t>42</t>
  </si>
  <si>
    <t>460510111</t>
  </si>
  <si>
    <t xml:space="preserve">Káblové priestupy v pretlačovaných otvoroch  rúr do D 100 mm</t>
  </si>
  <si>
    <t>171396403</t>
  </si>
  <si>
    <t>43</t>
  </si>
  <si>
    <t>2861124500</t>
  </si>
  <si>
    <t>Rúra KOPOFLEX 90</t>
  </si>
  <si>
    <t>1548854431</t>
  </si>
  <si>
    <t>44</t>
  </si>
  <si>
    <t>460560163</t>
  </si>
  <si>
    <t>Ručný zásyp nezap. káblovej ryhy bez zhutn. zeminy, 35 cm širokej, 80 cm hlbokej v zemine tr. 3</t>
  </si>
  <si>
    <t>-926733389</t>
  </si>
  <si>
    <t>45</t>
  </si>
  <si>
    <t>460600001</t>
  </si>
  <si>
    <t>Naloženie zeminy, odvoz do 1 km a zloženie na skládke a jazda späť</t>
  </si>
  <si>
    <t>-1011952227</t>
  </si>
  <si>
    <t>46</t>
  </si>
  <si>
    <t>460620014</t>
  </si>
  <si>
    <t>Proviz. úprava terénu v zemine tr. 4, aby nerovnosti terénu neboli väčšie ako 2 cm od vodor.hladiny</t>
  </si>
  <si>
    <t>-1643148150</t>
  </si>
  <si>
    <t>47</t>
  </si>
  <si>
    <t>814696616</t>
  </si>
  <si>
    <t>HZS</t>
  </si>
  <si>
    <t>Hodinové zúčtovacie sadzby</t>
  </si>
  <si>
    <t>48</t>
  </si>
  <si>
    <t>HZS000111.1</t>
  </si>
  <si>
    <t>Zameranie jednotlivých sieti , vedení , zameranie nového osvetlenia</t>
  </si>
  <si>
    <t>kpl</t>
  </si>
  <si>
    <t>262144</t>
  </si>
  <si>
    <t>1099358359</t>
  </si>
  <si>
    <t>49</t>
  </si>
  <si>
    <t>HZS000112</t>
  </si>
  <si>
    <t>Stavebno montážne práce náročnejšie, ucelené, obtiažne, rutinné (Tr.2) v rozsahu viac ako 8 hodín náročnejšie - demontáž jestvujúceho osvetlenia</t>
  </si>
  <si>
    <t>hod</t>
  </si>
  <si>
    <t>1410860842</t>
  </si>
  <si>
    <t>50</t>
  </si>
  <si>
    <t>HZS000111</t>
  </si>
  <si>
    <t>Stavebno montážne práce menej náročne, pomocné alebo manupulačné (Tr 1) v rozsahu viac ako 8 hodín - výkon plošiny</t>
  </si>
  <si>
    <t>1114734730</t>
  </si>
  <si>
    <t>51</t>
  </si>
  <si>
    <t>HZS000114</t>
  </si>
  <si>
    <t>Stavebno montážne práce najnáročnejšie na odbornosť - prehliadky pracoviska a revízie (Tr 4) v rozsahu viac ako 8 hodín</t>
  </si>
  <si>
    <t>1586458842</t>
  </si>
  <si>
    <t>OST</t>
  </si>
  <si>
    <t>Ostatné</t>
  </si>
  <si>
    <t>52</t>
  </si>
  <si>
    <t>210812059</t>
  </si>
  <si>
    <t>Kábel medený silový uložený voľne NYY 0,6/1 kV 5x4 mm</t>
  </si>
  <si>
    <t>CS CENEKON 2018 02</t>
  </si>
  <si>
    <t>1334362980</t>
  </si>
  <si>
    <t>53</t>
  </si>
  <si>
    <t>341110018500</t>
  </si>
  <si>
    <t>Kábel medený NYY 5x4 mm2</t>
  </si>
  <si>
    <t>128</t>
  </si>
  <si>
    <t>-435375664</t>
  </si>
  <si>
    <t>54</t>
  </si>
  <si>
    <t>220185001</t>
  </si>
  <si>
    <t>Chránička optického kábla, vonk. sieť - rezervná káblová chránička</t>
  </si>
  <si>
    <t>-1004466478</t>
  </si>
  <si>
    <t>55</t>
  </si>
  <si>
    <t>286130067200</t>
  </si>
  <si>
    <t>Multichránička optického kábla oranžová na bubne, DN 38, HDPE, 7 káblov</t>
  </si>
  <si>
    <t>-36162027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</si>
</sst>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30" fillId="3" borderId="19" xfId="0" applyFont="1" applyFill="1" applyBorder="1" applyAlignment="1" applyProtection="1">
      <alignment horizontal="left" vertical="center"/>
      <protection locked="0"/>
    </xf>
    <xf numFmtId="0" fontId="3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2019-057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verejného osvetlenia na ul. Záhradnícka a Bezručova - elektoinštalačné práce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17. 4. 2019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40.5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'2019-057 -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'2019-057 - Rekonštrukcia ...'!P119</f>
        <v>0</v>
      </c>
      <c r="AV95" s="101">
        <f>'2019-057 - Rekonštrukcia ...'!J31</f>
        <v>0</v>
      </c>
      <c r="AW95" s="101">
        <f>'2019-057 - Rekonštrukcia ...'!J32</f>
        <v>0</v>
      </c>
      <c r="AX95" s="101">
        <f>'2019-057 - Rekonštrukcia ...'!J33</f>
        <v>0</v>
      </c>
      <c r="AY95" s="101">
        <f>'2019-057 - Rekonštrukcia ...'!J34</f>
        <v>0</v>
      </c>
      <c r="AZ95" s="101">
        <f>'2019-057 - Rekonštrukcia ...'!F31</f>
        <v>0</v>
      </c>
      <c r="BA95" s="101">
        <f>'2019-057 - Rekonštrukcia ...'!F32</f>
        <v>0</v>
      </c>
      <c r="BB95" s="101">
        <f>'2019-057 - Rekonštrukcia ...'!F33</f>
        <v>0</v>
      </c>
      <c r="BC95" s="101">
        <f>'2019-057 - Rekonštrukcia ...'!F34</f>
        <v>0</v>
      </c>
      <c r="BD95" s="103">
        <f>'2019-057 -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57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17. 4. 2019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ROUND((SUM(BE119:BE181)),  2)</f>
        <v>0</v>
      </c>
      <c r="I31" s="117">
        <v>0.20000000000000001</v>
      </c>
      <c r="J31" s="116">
        <f>ROUND(((SUM(BE119:BE181))*I31),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ROUND((SUM(BF119:BF181)),  2)</f>
        <v>0</v>
      </c>
      <c r="I32" s="117">
        <v>0.20000000000000001</v>
      </c>
      <c r="J32" s="116">
        <f>ROUND(((SUM(BF119:BF181))*I32),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ROUND((SUM(BG119:BG181)),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ROUND((SUM(BH119:BH181)),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ROUND((SUM(BI119:BI181)),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verejného osvetlenia na ul. Záhradnícka a Bezručova - elektoinštalačné práce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17. 4. 2019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8" customFormat="1" ht="24.96" customHeight="1">
      <c r="B97" s="135"/>
      <c r="D97" s="136" t="s">
        <v>88</v>
      </c>
      <c r="E97" s="137"/>
      <c r="F97" s="137"/>
      <c r="G97" s="137"/>
      <c r="H97" s="137"/>
      <c r="I97" s="138"/>
      <c r="J97" s="139">
        <f>J124</f>
        <v>0</v>
      </c>
      <c r="L97" s="135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J125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J158</f>
        <v>0</v>
      </c>
      <c r="L99" s="140"/>
    </row>
    <row r="100" s="8" customFormat="1" ht="24.96" customHeight="1">
      <c r="B100" s="135"/>
      <c r="D100" s="136" t="s">
        <v>91</v>
      </c>
      <c r="E100" s="137"/>
      <c r="F100" s="137"/>
      <c r="G100" s="137"/>
      <c r="H100" s="137"/>
      <c r="I100" s="138"/>
      <c r="J100" s="139">
        <f>J172</f>
        <v>0</v>
      </c>
      <c r="L100" s="135"/>
    </row>
    <row r="101" s="8" customFormat="1" ht="24.96" customHeight="1">
      <c r="B101" s="135"/>
      <c r="D101" s="136" t="s">
        <v>92</v>
      </c>
      <c r="E101" s="137"/>
      <c r="F101" s="137"/>
      <c r="G101" s="137"/>
      <c r="H101" s="137"/>
      <c r="I101" s="138"/>
      <c r="J101" s="139">
        <f>J177</f>
        <v>0</v>
      </c>
      <c r="L101" s="135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verejného osvetlenia na ul. Záhradnícka a Bezručova - elektoinštalačné práce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17. 4. 2019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P120+P124+P172+P177</f>
        <v>0</v>
      </c>
      <c r="Q119" s="65"/>
      <c r="R119" s="152">
        <f>R120+R124+R172+R177</f>
        <v>31.066970000000001</v>
      </c>
      <c r="S119" s="65"/>
      <c r="T119" s="153">
        <f>T120+T124+T172+T177</f>
        <v>0</v>
      </c>
      <c r="AT119" s="14" t="s">
        <v>72</v>
      </c>
      <c r="AU119" s="14" t="s">
        <v>85</v>
      </c>
      <c r="BK119" s="154">
        <f>BK120+BK124+BK172+BK177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</f>
        <v>0</v>
      </c>
      <c r="Q120" s="161"/>
      <c r="R120" s="162">
        <f>R121</f>
        <v>0.13024</v>
      </c>
      <c r="S120" s="161"/>
      <c r="T120" s="163">
        <f>T121</f>
        <v>0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</f>
        <v>0</v>
      </c>
    </row>
    <row r="121" s="11" customFormat="1" ht="22.8" customHeight="1">
      <c r="B121" s="155"/>
      <c r="D121" s="156" t="s">
        <v>72</v>
      </c>
      <c r="E121" s="166" t="s">
        <v>108</v>
      </c>
      <c r="F121" s="166" t="s">
        <v>109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SUM(P122:P123)</f>
        <v>0</v>
      </c>
      <c r="Q121" s="161"/>
      <c r="R121" s="162">
        <f>SUM(R122:R123)</f>
        <v>0.13024</v>
      </c>
      <c r="S121" s="161"/>
      <c r="T121" s="163">
        <f>SUM(T122:T123)</f>
        <v>0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SUM(BK122:BK123)</f>
        <v>0</v>
      </c>
    </row>
    <row r="122" s="1" customFormat="1" ht="16.5" customHeight="1">
      <c r="B122" s="168"/>
      <c r="C122" s="169" t="s">
        <v>78</v>
      </c>
      <c r="D122" s="169" t="s">
        <v>110</v>
      </c>
      <c r="E122" s="170" t="s">
        <v>111</v>
      </c>
      <c r="F122" s="171" t="s">
        <v>112</v>
      </c>
      <c r="G122" s="172" t="s">
        <v>113</v>
      </c>
      <c r="H122" s="173">
        <v>32</v>
      </c>
      <c r="I122" s="174"/>
      <c r="J122" s="173">
        <f>ROUND(I122*H122,3)</f>
        <v>0</v>
      </c>
      <c r="K122" s="171" t="s">
        <v>1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0.0040699999999999998</v>
      </c>
      <c r="R122" s="177">
        <f>Q122*H122</f>
        <v>0.13024</v>
      </c>
      <c r="S122" s="177">
        <v>0</v>
      </c>
      <c r="T122" s="178">
        <f>S122*H122</f>
        <v>0</v>
      </c>
      <c r="AR122" s="179" t="s">
        <v>114</v>
      </c>
      <c r="AT122" s="179" t="s">
        <v>110</v>
      </c>
      <c r="AU122" s="179" t="s">
        <v>108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108</v>
      </c>
      <c r="BK122" s="181">
        <f>ROUND(I122*H122,3)</f>
        <v>0</v>
      </c>
      <c r="BL122" s="14" t="s">
        <v>114</v>
      </c>
      <c r="BM122" s="179" t="s">
        <v>115</v>
      </c>
    </row>
    <row r="123" s="1" customFormat="1" ht="16.5" customHeight="1">
      <c r="B123" s="168"/>
      <c r="C123" s="169" t="s">
        <v>108</v>
      </c>
      <c r="D123" s="169" t="s">
        <v>110</v>
      </c>
      <c r="E123" s="170" t="s">
        <v>116</v>
      </c>
      <c r="F123" s="171" t="s">
        <v>117</v>
      </c>
      <c r="G123" s="172" t="s">
        <v>113</v>
      </c>
      <c r="H123" s="173">
        <v>32</v>
      </c>
      <c r="I123" s="174"/>
      <c r="J123" s="173">
        <f>ROUND(I123*H123,3)</f>
        <v>0</v>
      </c>
      <c r="K123" s="171" t="s">
        <v>1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</v>
      </c>
      <c r="T123" s="178">
        <f>S123*H123</f>
        <v>0</v>
      </c>
      <c r="AR123" s="179" t="s">
        <v>114</v>
      </c>
      <c r="AT123" s="179" t="s">
        <v>110</v>
      </c>
      <c r="AU123" s="179" t="s">
        <v>108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108</v>
      </c>
      <c r="BK123" s="181">
        <f>ROUND(I123*H123,3)</f>
        <v>0</v>
      </c>
      <c r="BL123" s="14" t="s">
        <v>114</v>
      </c>
      <c r="BM123" s="179" t="s">
        <v>118</v>
      </c>
    </row>
    <row r="124" s="11" customFormat="1" ht="25.92" customHeight="1">
      <c r="B124" s="155"/>
      <c r="D124" s="156" t="s">
        <v>72</v>
      </c>
      <c r="E124" s="157" t="s">
        <v>119</v>
      </c>
      <c r="F124" s="157" t="s">
        <v>120</v>
      </c>
      <c r="I124" s="158"/>
      <c r="J124" s="159">
        <f>BK124</f>
        <v>0</v>
      </c>
      <c r="L124" s="155"/>
      <c r="M124" s="160"/>
      <c r="N124" s="161"/>
      <c r="O124" s="161"/>
      <c r="P124" s="162">
        <f>P125+P158</f>
        <v>0</v>
      </c>
      <c r="Q124" s="161"/>
      <c r="R124" s="162">
        <f>R125+R158</f>
        <v>30.184329999999999</v>
      </c>
      <c r="S124" s="161"/>
      <c r="T124" s="163">
        <f>T125+T158</f>
        <v>0</v>
      </c>
      <c r="AR124" s="156" t="s">
        <v>121</v>
      </c>
      <c r="AT124" s="164" t="s">
        <v>72</v>
      </c>
      <c r="AU124" s="164" t="s">
        <v>73</v>
      </c>
      <c r="AY124" s="156" t="s">
        <v>107</v>
      </c>
      <c r="BK124" s="165">
        <f>BK125+BK158</f>
        <v>0</v>
      </c>
    </row>
    <row r="125" s="11" customFormat="1" ht="22.8" customHeight="1">
      <c r="B125" s="155"/>
      <c r="D125" s="156" t="s">
        <v>72</v>
      </c>
      <c r="E125" s="166" t="s">
        <v>122</v>
      </c>
      <c r="F125" s="166" t="s">
        <v>123</v>
      </c>
      <c r="I125" s="158"/>
      <c r="J125" s="167">
        <f>BK125</f>
        <v>0</v>
      </c>
      <c r="L125" s="155"/>
      <c r="M125" s="160"/>
      <c r="N125" s="161"/>
      <c r="O125" s="161"/>
      <c r="P125" s="162">
        <f>SUM(P126:P157)</f>
        <v>0</v>
      </c>
      <c r="Q125" s="161"/>
      <c r="R125" s="162">
        <f>SUM(R126:R157)</f>
        <v>4.5223299999999993</v>
      </c>
      <c r="S125" s="161"/>
      <c r="T125" s="163">
        <f>SUM(T126:T157)</f>
        <v>0</v>
      </c>
      <c r="AR125" s="156" t="s">
        <v>121</v>
      </c>
      <c r="AT125" s="164" t="s">
        <v>72</v>
      </c>
      <c r="AU125" s="164" t="s">
        <v>78</v>
      </c>
      <c r="AY125" s="156" t="s">
        <v>107</v>
      </c>
      <c r="BK125" s="165">
        <f>SUM(BK126:BK157)</f>
        <v>0</v>
      </c>
    </row>
    <row r="126" s="1" customFormat="1" ht="24" customHeight="1">
      <c r="B126" s="168"/>
      <c r="C126" s="169" t="s">
        <v>121</v>
      </c>
      <c r="D126" s="169" t="s">
        <v>110</v>
      </c>
      <c r="E126" s="170" t="s">
        <v>124</v>
      </c>
      <c r="F126" s="171" t="s">
        <v>125</v>
      </c>
      <c r="G126" s="172" t="s">
        <v>126</v>
      </c>
      <c r="H126" s="173">
        <v>20</v>
      </c>
      <c r="I126" s="174"/>
      <c r="J126" s="173">
        <f>ROUND(I126*H126,3)</f>
        <v>0</v>
      </c>
      <c r="K126" s="171" t="s">
        <v>1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127</v>
      </c>
      <c r="AT126" s="179" t="s">
        <v>110</v>
      </c>
      <c r="AU126" s="179" t="s">
        <v>108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108</v>
      </c>
      <c r="BK126" s="181">
        <f>ROUND(I126*H126,3)</f>
        <v>0</v>
      </c>
      <c r="BL126" s="14" t="s">
        <v>127</v>
      </c>
      <c r="BM126" s="179" t="s">
        <v>128</v>
      </c>
    </row>
    <row r="127" s="1" customFormat="1" ht="16.5" customHeight="1">
      <c r="B127" s="168"/>
      <c r="C127" s="182" t="s">
        <v>114</v>
      </c>
      <c r="D127" s="182" t="s">
        <v>119</v>
      </c>
      <c r="E127" s="183" t="s">
        <v>129</v>
      </c>
      <c r="F127" s="184" t="s">
        <v>130</v>
      </c>
      <c r="G127" s="185" t="s">
        <v>126</v>
      </c>
      <c r="H127" s="186">
        <v>20</v>
      </c>
      <c r="I127" s="187"/>
      <c r="J127" s="186">
        <f>ROUND(I127*H127,3)</f>
        <v>0</v>
      </c>
      <c r="K127" s="184" t="s">
        <v>1</v>
      </c>
      <c r="L127" s="188"/>
      <c r="M127" s="189" t="s">
        <v>1</v>
      </c>
      <c r="N127" s="190" t="s">
        <v>39</v>
      </c>
      <c r="O127" s="69"/>
      <c r="P127" s="177">
        <f>O127*H127</f>
        <v>0</v>
      </c>
      <c r="Q127" s="177">
        <v>0.17397000000000001</v>
      </c>
      <c r="R127" s="177">
        <f>Q127*H127</f>
        <v>3.4794</v>
      </c>
      <c r="S127" s="177">
        <v>0</v>
      </c>
      <c r="T127" s="178">
        <f>S127*H127</f>
        <v>0</v>
      </c>
      <c r="AR127" s="179" t="s">
        <v>131</v>
      </c>
      <c r="AT127" s="179" t="s">
        <v>119</v>
      </c>
      <c r="AU127" s="179" t="s">
        <v>108</v>
      </c>
      <c r="AY127" s="14" t="s">
        <v>107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108</v>
      </c>
      <c r="BK127" s="181">
        <f>ROUND(I127*H127,3)</f>
        <v>0</v>
      </c>
      <c r="BL127" s="14" t="s">
        <v>127</v>
      </c>
      <c r="BM127" s="179" t="s">
        <v>132</v>
      </c>
    </row>
    <row r="128" s="1" customFormat="1" ht="16.5" customHeight="1">
      <c r="B128" s="168"/>
      <c r="C128" s="182" t="s">
        <v>133</v>
      </c>
      <c r="D128" s="182" t="s">
        <v>119</v>
      </c>
      <c r="E128" s="183" t="s">
        <v>134</v>
      </c>
      <c r="F128" s="184" t="s">
        <v>135</v>
      </c>
      <c r="G128" s="185" t="s">
        <v>126</v>
      </c>
      <c r="H128" s="186">
        <v>20</v>
      </c>
      <c r="I128" s="187"/>
      <c r="J128" s="186">
        <f>ROUND(I128*H128,3)</f>
        <v>0</v>
      </c>
      <c r="K128" s="184" t="s">
        <v>1</v>
      </c>
      <c r="L128" s="188"/>
      <c r="M128" s="189" t="s">
        <v>1</v>
      </c>
      <c r="N128" s="190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</v>
      </c>
      <c r="T128" s="178">
        <f>S128*H128</f>
        <v>0</v>
      </c>
      <c r="AR128" s="179" t="s">
        <v>131</v>
      </c>
      <c r="AT128" s="179" t="s">
        <v>119</v>
      </c>
      <c r="AU128" s="179" t="s">
        <v>108</v>
      </c>
      <c r="AY128" s="14" t="s">
        <v>107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108</v>
      </c>
      <c r="BK128" s="181">
        <f>ROUND(I128*H128,3)</f>
        <v>0</v>
      </c>
      <c r="BL128" s="14" t="s">
        <v>127</v>
      </c>
      <c r="BM128" s="179" t="s">
        <v>136</v>
      </c>
    </row>
    <row r="129" s="1" customFormat="1" ht="24" customHeight="1">
      <c r="B129" s="168"/>
      <c r="C129" s="169" t="s">
        <v>137</v>
      </c>
      <c r="D129" s="169" t="s">
        <v>110</v>
      </c>
      <c r="E129" s="170" t="s">
        <v>138</v>
      </c>
      <c r="F129" s="171" t="s">
        <v>139</v>
      </c>
      <c r="G129" s="172" t="s">
        <v>126</v>
      </c>
      <c r="H129" s="173">
        <v>38</v>
      </c>
      <c r="I129" s="174"/>
      <c r="J129" s="173">
        <f>ROUND(I129*H129,3)</f>
        <v>0</v>
      </c>
      <c r="K129" s="171" t="s">
        <v>1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127</v>
      </c>
      <c r="AT129" s="179" t="s">
        <v>110</v>
      </c>
      <c r="AU129" s="179" t="s">
        <v>108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108</v>
      </c>
      <c r="BK129" s="181">
        <f>ROUND(I129*H129,3)</f>
        <v>0</v>
      </c>
      <c r="BL129" s="14" t="s">
        <v>127</v>
      </c>
      <c r="BM129" s="179" t="s">
        <v>140</v>
      </c>
    </row>
    <row r="130" s="1" customFormat="1" ht="24" customHeight="1">
      <c r="B130" s="168"/>
      <c r="C130" s="182" t="s">
        <v>141</v>
      </c>
      <c r="D130" s="182" t="s">
        <v>119</v>
      </c>
      <c r="E130" s="183" t="s">
        <v>142</v>
      </c>
      <c r="F130" s="184" t="s">
        <v>143</v>
      </c>
      <c r="G130" s="185" t="s">
        <v>126</v>
      </c>
      <c r="H130" s="186">
        <v>38</v>
      </c>
      <c r="I130" s="187"/>
      <c r="J130" s="186">
        <f>ROUND(I130*H130,3)</f>
        <v>0</v>
      </c>
      <c r="K130" s="184" t="s">
        <v>1</v>
      </c>
      <c r="L130" s="188"/>
      <c r="M130" s="189" t="s">
        <v>1</v>
      </c>
      <c r="N130" s="190" t="s">
        <v>39</v>
      </c>
      <c r="O130" s="69"/>
      <c r="P130" s="177">
        <f>O130*H130</f>
        <v>0</v>
      </c>
      <c r="Q130" s="177">
        <v>6.0000000000000002E-05</v>
      </c>
      <c r="R130" s="177">
        <f>Q130*H130</f>
        <v>0.0022799999999999999</v>
      </c>
      <c r="S130" s="177">
        <v>0</v>
      </c>
      <c r="T130" s="178">
        <f>S130*H130</f>
        <v>0</v>
      </c>
      <c r="AR130" s="179" t="s">
        <v>131</v>
      </c>
      <c r="AT130" s="179" t="s">
        <v>119</v>
      </c>
      <c r="AU130" s="179" t="s">
        <v>108</v>
      </c>
      <c r="AY130" s="14" t="s">
        <v>107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108</v>
      </c>
      <c r="BK130" s="181">
        <f>ROUND(I130*H130,3)</f>
        <v>0</v>
      </c>
      <c r="BL130" s="14" t="s">
        <v>127</v>
      </c>
      <c r="BM130" s="179" t="s">
        <v>144</v>
      </c>
    </row>
    <row r="131" s="1" customFormat="1" ht="24" customHeight="1">
      <c r="B131" s="168"/>
      <c r="C131" s="169" t="s">
        <v>145</v>
      </c>
      <c r="D131" s="169" t="s">
        <v>110</v>
      </c>
      <c r="E131" s="170" t="s">
        <v>146</v>
      </c>
      <c r="F131" s="171" t="s">
        <v>147</v>
      </c>
      <c r="G131" s="172" t="s">
        <v>148</v>
      </c>
      <c r="H131" s="173">
        <v>45</v>
      </c>
      <c r="I131" s="174"/>
      <c r="J131" s="173">
        <f>ROUND(I131*H131,3)</f>
        <v>0</v>
      </c>
      <c r="K131" s="171" t="s">
        <v>1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</v>
      </c>
      <c r="R131" s="177">
        <f>Q131*H131</f>
        <v>0</v>
      </c>
      <c r="S131" s="177">
        <v>0</v>
      </c>
      <c r="T131" s="178">
        <f>S131*H131</f>
        <v>0</v>
      </c>
      <c r="AR131" s="179" t="s">
        <v>127</v>
      </c>
      <c r="AT131" s="179" t="s">
        <v>110</v>
      </c>
      <c r="AU131" s="179" t="s">
        <v>108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108</v>
      </c>
      <c r="BK131" s="181">
        <f>ROUND(I131*H131,3)</f>
        <v>0</v>
      </c>
      <c r="BL131" s="14" t="s">
        <v>127</v>
      </c>
      <c r="BM131" s="179" t="s">
        <v>149</v>
      </c>
    </row>
    <row r="132" s="1" customFormat="1" ht="16.5" customHeight="1">
      <c r="B132" s="168"/>
      <c r="C132" s="182" t="s">
        <v>150</v>
      </c>
      <c r="D132" s="182" t="s">
        <v>119</v>
      </c>
      <c r="E132" s="183" t="s">
        <v>151</v>
      </c>
      <c r="F132" s="184" t="s">
        <v>152</v>
      </c>
      <c r="G132" s="185" t="s">
        <v>148</v>
      </c>
      <c r="H132" s="186">
        <v>45</v>
      </c>
      <c r="I132" s="187"/>
      <c r="J132" s="186">
        <f>ROUND(I132*H132,3)</f>
        <v>0</v>
      </c>
      <c r="K132" s="184" t="s">
        <v>1</v>
      </c>
      <c r="L132" s="188"/>
      <c r="M132" s="189" t="s">
        <v>1</v>
      </c>
      <c r="N132" s="190" t="s">
        <v>39</v>
      </c>
      <c r="O132" s="69"/>
      <c r="P132" s="177">
        <f>O132*H132</f>
        <v>0</v>
      </c>
      <c r="Q132" s="177">
        <v>0.0022699999999999999</v>
      </c>
      <c r="R132" s="177">
        <f>Q132*H132</f>
        <v>0.10214999999999999</v>
      </c>
      <c r="S132" s="177">
        <v>0</v>
      </c>
      <c r="T132" s="178">
        <f>S132*H132</f>
        <v>0</v>
      </c>
      <c r="AR132" s="179" t="s">
        <v>131</v>
      </c>
      <c r="AT132" s="179" t="s">
        <v>119</v>
      </c>
      <c r="AU132" s="179" t="s">
        <v>108</v>
      </c>
      <c r="AY132" s="14" t="s">
        <v>107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108</v>
      </c>
      <c r="BK132" s="181">
        <f>ROUND(I132*H132,3)</f>
        <v>0</v>
      </c>
      <c r="BL132" s="14" t="s">
        <v>127</v>
      </c>
      <c r="BM132" s="179" t="s">
        <v>153</v>
      </c>
    </row>
    <row r="133" s="1" customFormat="1" ht="24" customHeight="1">
      <c r="B133" s="168"/>
      <c r="C133" s="169" t="s">
        <v>154</v>
      </c>
      <c r="D133" s="169" t="s">
        <v>110</v>
      </c>
      <c r="E133" s="170" t="s">
        <v>155</v>
      </c>
      <c r="F133" s="171" t="s">
        <v>156</v>
      </c>
      <c r="G133" s="172" t="s">
        <v>126</v>
      </c>
      <c r="H133" s="173">
        <v>20</v>
      </c>
      <c r="I133" s="174"/>
      <c r="J133" s="173">
        <f>ROUND(I133*H133,3)</f>
        <v>0</v>
      </c>
      <c r="K133" s="171" t="s">
        <v>1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</v>
      </c>
      <c r="R133" s="177">
        <f>Q133*H133</f>
        <v>0</v>
      </c>
      <c r="S133" s="177">
        <v>0</v>
      </c>
      <c r="T133" s="178">
        <f>S133*H133</f>
        <v>0</v>
      </c>
      <c r="AR133" s="179" t="s">
        <v>127</v>
      </c>
      <c r="AT133" s="179" t="s">
        <v>110</v>
      </c>
      <c r="AU133" s="179" t="s">
        <v>108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108</v>
      </c>
      <c r="BK133" s="181">
        <f>ROUND(I133*H133,3)</f>
        <v>0</v>
      </c>
      <c r="BL133" s="14" t="s">
        <v>127</v>
      </c>
      <c r="BM133" s="179" t="s">
        <v>157</v>
      </c>
    </row>
    <row r="134" s="1" customFormat="1" ht="16.5" customHeight="1">
      <c r="B134" s="168"/>
      <c r="C134" s="182" t="s">
        <v>158</v>
      </c>
      <c r="D134" s="182" t="s">
        <v>119</v>
      </c>
      <c r="E134" s="183" t="s">
        <v>159</v>
      </c>
      <c r="F134" s="184" t="s">
        <v>160</v>
      </c>
      <c r="G134" s="185" t="s">
        <v>126</v>
      </c>
      <c r="H134" s="186">
        <v>20</v>
      </c>
      <c r="I134" s="187"/>
      <c r="J134" s="186">
        <f>ROUND(I134*H134,3)</f>
        <v>0</v>
      </c>
      <c r="K134" s="184" t="s">
        <v>1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6.0000000000000002E-05</v>
      </c>
      <c r="R134" s="177">
        <f>Q134*H134</f>
        <v>0.0012000000000000001</v>
      </c>
      <c r="S134" s="177">
        <v>0</v>
      </c>
      <c r="T134" s="178">
        <f>S134*H134</f>
        <v>0</v>
      </c>
      <c r="AR134" s="179" t="s">
        <v>131</v>
      </c>
      <c r="AT134" s="179" t="s">
        <v>119</v>
      </c>
      <c r="AU134" s="179" t="s">
        <v>108</v>
      </c>
      <c r="AY134" s="14" t="s">
        <v>107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108</v>
      </c>
      <c r="BK134" s="181">
        <f>ROUND(I134*H134,3)</f>
        <v>0</v>
      </c>
      <c r="BL134" s="14" t="s">
        <v>127</v>
      </c>
      <c r="BM134" s="179" t="s">
        <v>161</v>
      </c>
    </row>
    <row r="135" s="1" customFormat="1" ht="24" customHeight="1">
      <c r="B135" s="168"/>
      <c r="C135" s="169" t="s">
        <v>162</v>
      </c>
      <c r="D135" s="169" t="s">
        <v>110</v>
      </c>
      <c r="E135" s="170" t="s">
        <v>163</v>
      </c>
      <c r="F135" s="171" t="s">
        <v>164</v>
      </c>
      <c r="G135" s="172" t="s">
        <v>126</v>
      </c>
      <c r="H135" s="173">
        <v>20</v>
      </c>
      <c r="I135" s="174"/>
      <c r="J135" s="173">
        <f>ROUND(I135*H135,3)</f>
        <v>0</v>
      </c>
      <c r="K135" s="171" t="s">
        <v>1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</v>
      </c>
      <c r="R135" s="177">
        <f>Q135*H135</f>
        <v>0</v>
      </c>
      <c r="S135" s="177">
        <v>0</v>
      </c>
      <c r="T135" s="178">
        <f>S135*H135</f>
        <v>0</v>
      </c>
      <c r="AR135" s="179" t="s">
        <v>127</v>
      </c>
      <c r="AT135" s="179" t="s">
        <v>110</v>
      </c>
      <c r="AU135" s="179" t="s">
        <v>108</v>
      </c>
      <c r="AY135" s="14" t="s">
        <v>107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108</v>
      </c>
      <c r="BK135" s="181">
        <f>ROUND(I135*H135,3)</f>
        <v>0</v>
      </c>
      <c r="BL135" s="14" t="s">
        <v>127</v>
      </c>
      <c r="BM135" s="179" t="s">
        <v>165</v>
      </c>
    </row>
    <row r="136" s="1" customFormat="1" ht="16.5" customHeight="1">
      <c r="B136" s="168"/>
      <c r="C136" s="182" t="s">
        <v>166</v>
      </c>
      <c r="D136" s="182" t="s">
        <v>119</v>
      </c>
      <c r="E136" s="183" t="s">
        <v>167</v>
      </c>
      <c r="F136" s="184" t="s">
        <v>168</v>
      </c>
      <c r="G136" s="185" t="s">
        <v>126</v>
      </c>
      <c r="H136" s="186">
        <v>20</v>
      </c>
      <c r="I136" s="187"/>
      <c r="J136" s="186">
        <f>ROUND(I136*H136,3)</f>
        <v>0</v>
      </c>
      <c r="K136" s="184" t="s">
        <v>1</v>
      </c>
      <c r="L136" s="188"/>
      <c r="M136" s="189" t="s">
        <v>1</v>
      </c>
      <c r="N136" s="190" t="s">
        <v>39</v>
      </c>
      <c r="O136" s="69"/>
      <c r="P136" s="177">
        <f>O136*H136</f>
        <v>0</v>
      </c>
      <c r="Q136" s="177">
        <v>0</v>
      </c>
      <c r="R136" s="177">
        <f>Q136*H136</f>
        <v>0</v>
      </c>
      <c r="S136" s="177">
        <v>0</v>
      </c>
      <c r="T136" s="178">
        <f>S136*H136</f>
        <v>0</v>
      </c>
      <c r="AR136" s="179" t="s">
        <v>131</v>
      </c>
      <c r="AT136" s="179" t="s">
        <v>119</v>
      </c>
      <c r="AU136" s="179" t="s">
        <v>108</v>
      </c>
      <c r="AY136" s="14" t="s">
        <v>107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108</v>
      </c>
      <c r="BK136" s="181">
        <f>ROUND(I136*H136,3)</f>
        <v>0</v>
      </c>
      <c r="BL136" s="14" t="s">
        <v>127</v>
      </c>
      <c r="BM136" s="179" t="s">
        <v>169</v>
      </c>
    </row>
    <row r="137" s="1" customFormat="1" ht="24" customHeight="1">
      <c r="B137" s="168"/>
      <c r="C137" s="169" t="s">
        <v>170</v>
      </c>
      <c r="D137" s="169" t="s">
        <v>110</v>
      </c>
      <c r="E137" s="170" t="s">
        <v>171</v>
      </c>
      <c r="F137" s="171" t="s">
        <v>172</v>
      </c>
      <c r="G137" s="172" t="s">
        <v>126</v>
      </c>
      <c r="H137" s="173">
        <v>20</v>
      </c>
      <c r="I137" s="174"/>
      <c r="J137" s="173">
        <f>ROUND(I137*H137,3)</f>
        <v>0</v>
      </c>
      <c r="K137" s="171" t="s">
        <v>1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</v>
      </c>
      <c r="R137" s="177">
        <f>Q137*H137</f>
        <v>0</v>
      </c>
      <c r="S137" s="177">
        <v>0</v>
      </c>
      <c r="T137" s="178">
        <f>S137*H137</f>
        <v>0</v>
      </c>
      <c r="AR137" s="179" t="s">
        <v>127</v>
      </c>
      <c r="AT137" s="179" t="s">
        <v>110</v>
      </c>
      <c r="AU137" s="179" t="s">
        <v>108</v>
      </c>
      <c r="AY137" s="14" t="s">
        <v>107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108</v>
      </c>
      <c r="BK137" s="181">
        <f>ROUND(I137*H137,3)</f>
        <v>0</v>
      </c>
      <c r="BL137" s="14" t="s">
        <v>127</v>
      </c>
      <c r="BM137" s="179" t="s">
        <v>173</v>
      </c>
    </row>
    <row r="138" s="1" customFormat="1" ht="16.5" customHeight="1">
      <c r="B138" s="168"/>
      <c r="C138" s="182" t="s">
        <v>174</v>
      </c>
      <c r="D138" s="182" t="s">
        <v>119</v>
      </c>
      <c r="E138" s="183" t="s">
        <v>175</v>
      </c>
      <c r="F138" s="184" t="s">
        <v>176</v>
      </c>
      <c r="G138" s="185" t="s">
        <v>126</v>
      </c>
      <c r="H138" s="186">
        <v>20</v>
      </c>
      <c r="I138" s="187"/>
      <c r="J138" s="186">
        <f>ROUND(I138*H138,3)</f>
        <v>0</v>
      </c>
      <c r="K138" s="184" t="s">
        <v>1</v>
      </c>
      <c r="L138" s="188"/>
      <c r="M138" s="189" t="s">
        <v>1</v>
      </c>
      <c r="N138" s="190" t="s">
        <v>39</v>
      </c>
      <c r="O138" s="69"/>
      <c r="P138" s="177">
        <f>O138*H138</f>
        <v>0</v>
      </c>
      <c r="Q138" s="177">
        <v>0</v>
      </c>
      <c r="R138" s="177">
        <f>Q138*H138</f>
        <v>0</v>
      </c>
      <c r="S138" s="177">
        <v>0</v>
      </c>
      <c r="T138" s="178">
        <f>S138*H138</f>
        <v>0</v>
      </c>
      <c r="AR138" s="179" t="s">
        <v>131</v>
      </c>
      <c r="AT138" s="179" t="s">
        <v>119</v>
      </c>
      <c r="AU138" s="179" t="s">
        <v>108</v>
      </c>
      <c r="AY138" s="14" t="s">
        <v>107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108</v>
      </c>
      <c r="BK138" s="181">
        <f>ROUND(I138*H138,3)</f>
        <v>0</v>
      </c>
      <c r="BL138" s="14" t="s">
        <v>127</v>
      </c>
      <c r="BM138" s="179" t="s">
        <v>177</v>
      </c>
    </row>
    <row r="139" s="1" customFormat="1" ht="16.5" customHeight="1">
      <c r="B139" s="168"/>
      <c r="C139" s="169" t="s">
        <v>178</v>
      </c>
      <c r="D139" s="169" t="s">
        <v>110</v>
      </c>
      <c r="E139" s="170" t="s">
        <v>179</v>
      </c>
      <c r="F139" s="171" t="s">
        <v>180</v>
      </c>
      <c r="G139" s="172" t="s">
        <v>126</v>
      </c>
      <c r="H139" s="173">
        <v>20</v>
      </c>
      <c r="I139" s="174"/>
      <c r="J139" s="173">
        <f>ROUND(I139*H139,3)</f>
        <v>0</v>
      </c>
      <c r="K139" s="171" t="s">
        <v>1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</v>
      </c>
      <c r="R139" s="177">
        <f>Q139*H139</f>
        <v>0</v>
      </c>
      <c r="S139" s="177">
        <v>0</v>
      </c>
      <c r="T139" s="178">
        <f>S139*H139</f>
        <v>0</v>
      </c>
      <c r="AR139" s="179" t="s">
        <v>127</v>
      </c>
      <c r="AT139" s="179" t="s">
        <v>110</v>
      </c>
      <c r="AU139" s="179" t="s">
        <v>108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108</v>
      </c>
      <c r="BK139" s="181">
        <f>ROUND(I139*H139,3)</f>
        <v>0</v>
      </c>
      <c r="BL139" s="14" t="s">
        <v>127</v>
      </c>
      <c r="BM139" s="179" t="s">
        <v>181</v>
      </c>
    </row>
    <row r="140" s="1" customFormat="1" ht="16.5" customHeight="1">
      <c r="B140" s="168"/>
      <c r="C140" s="169" t="s">
        <v>182</v>
      </c>
      <c r="D140" s="169" t="s">
        <v>110</v>
      </c>
      <c r="E140" s="170" t="s">
        <v>183</v>
      </c>
      <c r="F140" s="171" t="s">
        <v>184</v>
      </c>
      <c r="G140" s="172" t="s">
        <v>126</v>
      </c>
      <c r="H140" s="173">
        <v>20</v>
      </c>
      <c r="I140" s="174"/>
      <c r="J140" s="173">
        <f>ROUND(I140*H140,3)</f>
        <v>0</v>
      </c>
      <c r="K140" s="171" t="s">
        <v>1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</v>
      </c>
      <c r="R140" s="177">
        <f>Q140*H140</f>
        <v>0</v>
      </c>
      <c r="S140" s="177">
        <v>0</v>
      </c>
      <c r="T140" s="178">
        <f>S140*H140</f>
        <v>0</v>
      </c>
      <c r="AR140" s="179" t="s">
        <v>127</v>
      </c>
      <c r="AT140" s="179" t="s">
        <v>110</v>
      </c>
      <c r="AU140" s="179" t="s">
        <v>108</v>
      </c>
      <c r="AY140" s="14" t="s">
        <v>107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108</v>
      </c>
      <c r="BK140" s="181">
        <f>ROUND(I140*H140,3)</f>
        <v>0</v>
      </c>
      <c r="BL140" s="14" t="s">
        <v>127</v>
      </c>
      <c r="BM140" s="179" t="s">
        <v>185</v>
      </c>
    </row>
    <row r="141" s="1" customFormat="1" ht="16.5" customHeight="1">
      <c r="B141" s="168"/>
      <c r="C141" s="182" t="s">
        <v>186</v>
      </c>
      <c r="D141" s="182" t="s">
        <v>119</v>
      </c>
      <c r="E141" s="183" t="s">
        <v>187</v>
      </c>
      <c r="F141" s="184" t="s">
        <v>188</v>
      </c>
      <c r="G141" s="185" t="s">
        <v>189</v>
      </c>
      <c r="H141" s="186">
        <v>13</v>
      </c>
      <c r="I141" s="187"/>
      <c r="J141" s="186">
        <f>ROUND(I141*H141,3)</f>
        <v>0</v>
      </c>
      <c r="K141" s="184" t="s">
        <v>1</v>
      </c>
      <c r="L141" s="188"/>
      <c r="M141" s="189" t="s">
        <v>1</v>
      </c>
      <c r="N141" s="190" t="s">
        <v>39</v>
      </c>
      <c r="O141" s="69"/>
      <c r="P141" s="177">
        <f>O141*H141</f>
        <v>0</v>
      </c>
      <c r="Q141" s="177">
        <v>0</v>
      </c>
      <c r="R141" s="177">
        <f>Q141*H141</f>
        <v>0</v>
      </c>
      <c r="S141" s="177">
        <v>0</v>
      </c>
      <c r="T141" s="178">
        <f>S141*H141</f>
        <v>0</v>
      </c>
      <c r="AR141" s="179" t="s">
        <v>131</v>
      </c>
      <c r="AT141" s="179" t="s">
        <v>119</v>
      </c>
      <c r="AU141" s="179" t="s">
        <v>108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108</v>
      </c>
      <c r="BK141" s="181">
        <f>ROUND(I141*H141,3)</f>
        <v>0</v>
      </c>
      <c r="BL141" s="14" t="s">
        <v>127</v>
      </c>
      <c r="BM141" s="179" t="s">
        <v>190</v>
      </c>
    </row>
    <row r="142" s="1" customFormat="1" ht="16.5" customHeight="1">
      <c r="B142" s="168"/>
      <c r="C142" s="182" t="s">
        <v>191</v>
      </c>
      <c r="D142" s="182" t="s">
        <v>119</v>
      </c>
      <c r="E142" s="183" t="s">
        <v>192</v>
      </c>
      <c r="F142" s="184" t="s">
        <v>193</v>
      </c>
      <c r="G142" s="185" t="s">
        <v>148</v>
      </c>
      <c r="H142" s="186">
        <v>30</v>
      </c>
      <c r="I142" s="187"/>
      <c r="J142" s="186">
        <f>ROUND(I142*H142,3)</f>
        <v>0</v>
      </c>
      <c r="K142" s="184" t="s">
        <v>1</v>
      </c>
      <c r="L142" s="188"/>
      <c r="M142" s="189" t="s">
        <v>1</v>
      </c>
      <c r="N142" s="190" t="s">
        <v>39</v>
      </c>
      <c r="O142" s="69"/>
      <c r="P142" s="177">
        <f>O142*H142</f>
        <v>0</v>
      </c>
      <c r="Q142" s="177">
        <v>0</v>
      </c>
      <c r="R142" s="177">
        <f>Q142*H142</f>
        <v>0</v>
      </c>
      <c r="S142" s="177">
        <v>0</v>
      </c>
      <c r="T142" s="178">
        <f>S142*H142</f>
        <v>0</v>
      </c>
      <c r="AR142" s="179" t="s">
        <v>131</v>
      </c>
      <c r="AT142" s="179" t="s">
        <v>119</v>
      </c>
      <c r="AU142" s="179" t="s">
        <v>108</v>
      </c>
      <c r="AY142" s="14" t="s">
        <v>107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108</v>
      </c>
      <c r="BK142" s="181">
        <f>ROUND(I142*H142,3)</f>
        <v>0</v>
      </c>
      <c r="BL142" s="14" t="s">
        <v>127</v>
      </c>
      <c r="BM142" s="179" t="s">
        <v>194</v>
      </c>
    </row>
    <row r="143" s="1" customFormat="1" ht="16.5" customHeight="1">
      <c r="B143" s="168"/>
      <c r="C143" s="169" t="s">
        <v>7</v>
      </c>
      <c r="D143" s="169" t="s">
        <v>110</v>
      </c>
      <c r="E143" s="170" t="s">
        <v>195</v>
      </c>
      <c r="F143" s="171" t="s">
        <v>196</v>
      </c>
      <c r="G143" s="172" t="s">
        <v>126</v>
      </c>
      <c r="H143" s="173">
        <v>20</v>
      </c>
      <c r="I143" s="174"/>
      <c r="J143" s="173">
        <f>ROUND(I143*H143,3)</f>
        <v>0</v>
      </c>
      <c r="K143" s="171" t="s">
        <v>1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</v>
      </c>
      <c r="R143" s="177">
        <f>Q143*H143</f>
        <v>0</v>
      </c>
      <c r="S143" s="177">
        <v>0</v>
      </c>
      <c r="T143" s="178">
        <f>S143*H143</f>
        <v>0</v>
      </c>
      <c r="AR143" s="179" t="s">
        <v>127</v>
      </c>
      <c r="AT143" s="179" t="s">
        <v>110</v>
      </c>
      <c r="AU143" s="179" t="s">
        <v>108</v>
      </c>
      <c r="AY143" s="14" t="s">
        <v>107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108</v>
      </c>
      <c r="BK143" s="181">
        <f>ROUND(I143*H143,3)</f>
        <v>0</v>
      </c>
      <c r="BL143" s="14" t="s">
        <v>127</v>
      </c>
      <c r="BM143" s="179" t="s">
        <v>197</v>
      </c>
    </row>
    <row r="144" s="1" customFormat="1" ht="16.5" customHeight="1">
      <c r="B144" s="168"/>
      <c r="C144" s="169" t="s">
        <v>198</v>
      </c>
      <c r="D144" s="169" t="s">
        <v>110</v>
      </c>
      <c r="E144" s="170" t="s">
        <v>199</v>
      </c>
      <c r="F144" s="171" t="s">
        <v>200</v>
      </c>
      <c r="G144" s="172" t="s">
        <v>148</v>
      </c>
      <c r="H144" s="173">
        <v>900</v>
      </c>
      <c r="I144" s="174"/>
      <c r="J144" s="173">
        <f>ROUND(I144*H144,3)</f>
        <v>0</v>
      </c>
      <c r="K144" s="171" t="s">
        <v>1</v>
      </c>
      <c r="L144" s="33"/>
      <c r="M144" s="175" t="s">
        <v>1</v>
      </c>
      <c r="N144" s="176" t="s">
        <v>39</v>
      </c>
      <c r="O144" s="69"/>
      <c r="P144" s="177">
        <f>O144*H144</f>
        <v>0</v>
      </c>
      <c r="Q144" s="177">
        <v>0</v>
      </c>
      <c r="R144" s="177">
        <f>Q144*H144</f>
        <v>0</v>
      </c>
      <c r="S144" s="177">
        <v>0</v>
      </c>
      <c r="T144" s="178">
        <f>S144*H144</f>
        <v>0</v>
      </c>
      <c r="AR144" s="179" t="s">
        <v>127</v>
      </c>
      <c r="AT144" s="179" t="s">
        <v>110</v>
      </c>
      <c r="AU144" s="179" t="s">
        <v>108</v>
      </c>
      <c r="AY144" s="14" t="s">
        <v>107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108</v>
      </c>
      <c r="BK144" s="181">
        <f>ROUND(I144*H144,3)</f>
        <v>0</v>
      </c>
      <c r="BL144" s="14" t="s">
        <v>127</v>
      </c>
      <c r="BM144" s="179" t="s">
        <v>201</v>
      </c>
    </row>
    <row r="145" s="1" customFormat="1" ht="24" customHeight="1">
      <c r="B145" s="168"/>
      <c r="C145" s="182" t="s">
        <v>202</v>
      </c>
      <c r="D145" s="182" t="s">
        <v>119</v>
      </c>
      <c r="E145" s="183" t="s">
        <v>203</v>
      </c>
      <c r="F145" s="184" t="s">
        <v>204</v>
      </c>
      <c r="G145" s="185" t="s">
        <v>205</v>
      </c>
      <c r="H145" s="186">
        <v>855.39200000000005</v>
      </c>
      <c r="I145" s="187"/>
      <c r="J145" s="186">
        <f>ROUND(I145*H145,3)</f>
        <v>0</v>
      </c>
      <c r="K145" s="184" t="s">
        <v>1</v>
      </c>
      <c r="L145" s="188"/>
      <c r="M145" s="189" t="s">
        <v>1</v>
      </c>
      <c r="N145" s="190" t="s">
        <v>39</v>
      </c>
      <c r="O145" s="69"/>
      <c r="P145" s="177">
        <f>O145*H145</f>
        <v>0</v>
      </c>
      <c r="Q145" s="177">
        <v>0.00099999766189068904</v>
      </c>
      <c r="R145" s="177">
        <f>Q145*H145</f>
        <v>0.85539000000000032</v>
      </c>
      <c r="S145" s="177">
        <v>0</v>
      </c>
      <c r="T145" s="178">
        <f>S145*H145</f>
        <v>0</v>
      </c>
      <c r="AR145" s="179" t="s">
        <v>131</v>
      </c>
      <c r="AT145" s="179" t="s">
        <v>119</v>
      </c>
      <c r="AU145" s="179" t="s">
        <v>108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108</v>
      </c>
      <c r="BK145" s="181">
        <f>ROUND(I145*H145,3)</f>
        <v>0</v>
      </c>
      <c r="BL145" s="14" t="s">
        <v>127</v>
      </c>
      <c r="BM145" s="179" t="s">
        <v>206</v>
      </c>
    </row>
    <row r="146" s="1" customFormat="1" ht="24" customHeight="1">
      <c r="B146" s="168"/>
      <c r="C146" s="182" t="s">
        <v>207</v>
      </c>
      <c r="D146" s="182" t="s">
        <v>119</v>
      </c>
      <c r="E146" s="183" t="s">
        <v>208</v>
      </c>
      <c r="F146" s="184" t="s">
        <v>209</v>
      </c>
      <c r="G146" s="185" t="s">
        <v>205</v>
      </c>
      <c r="H146" s="186">
        <v>44.607999999999997</v>
      </c>
      <c r="I146" s="187"/>
      <c r="J146" s="186">
        <f>ROUND(I146*H146,3)</f>
        <v>0</v>
      </c>
      <c r="K146" s="184" t="s">
        <v>1</v>
      </c>
      <c r="L146" s="188"/>
      <c r="M146" s="189" t="s">
        <v>1</v>
      </c>
      <c r="N146" s="190" t="s">
        <v>39</v>
      </c>
      <c r="O146" s="69"/>
      <c r="P146" s="177">
        <f>O146*H146</f>
        <v>0</v>
      </c>
      <c r="Q146" s="177">
        <v>0.00100004483500717</v>
      </c>
      <c r="R146" s="177">
        <f>Q146*H146</f>
        <v>0.044609999999999837</v>
      </c>
      <c r="S146" s="177">
        <v>0</v>
      </c>
      <c r="T146" s="178">
        <f>S146*H146</f>
        <v>0</v>
      </c>
      <c r="AR146" s="179" t="s">
        <v>131</v>
      </c>
      <c r="AT146" s="179" t="s">
        <v>119</v>
      </c>
      <c r="AU146" s="179" t="s">
        <v>108</v>
      </c>
      <c r="AY146" s="14" t="s">
        <v>107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108</v>
      </c>
      <c r="BK146" s="181">
        <f>ROUND(I146*H146,3)</f>
        <v>0</v>
      </c>
      <c r="BL146" s="14" t="s">
        <v>127</v>
      </c>
      <c r="BM146" s="179" t="s">
        <v>210</v>
      </c>
    </row>
    <row r="147" s="1" customFormat="1" ht="16.5" customHeight="1">
      <c r="B147" s="168"/>
      <c r="C147" s="169" t="s">
        <v>211</v>
      </c>
      <c r="D147" s="169" t="s">
        <v>110</v>
      </c>
      <c r="E147" s="170" t="s">
        <v>212</v>
      </c>
      <c r="F147" s="171" t="s">
        <v>213</v>
      </c>
      <c r="G147" s="172" t="s">
        <v>126</v>
      </c>
      <c r="H147" s="173">
        <v>20</v>
      </c>
      <c r="I147" s="174"/>
      <c r="J147" s="173">
        <f>ROUND(I147*H147,3)</f>
        <v>0</v>
      </c>
      <c r="K147" s="171" t="s">
        <v>1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</v>
      </c>
      <c r="R147" s="177">
        <f>Q147*H147</f>
        <v>0</v>
      </c>
      <c r="S147" s="177">
        <v>0</v>
      </c>
      <c r="T147" s="178">
        <f>S147*H147</f>
        <v>0</v>
      </c>
      <c r="AR147" s="179" t="s">
        <v>127</v>
      </c>
      <c r="AT147" s="179" t="s">
        <v>110</v>
      </c>
      <c r="AU147" s="179" t="s">
        <v>108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108</v>
      </c>
      <c r="BK147" s="181">
        <f>ROUND(I147*H147,3)</f>
        <v>0</v>
      </c>
      <c r="BL147" s="14" t="s">
        <v>127</v>
      </c>
      <c r="BM147" s="179" t="s">
        <v>214</v>
      </c>
    </row>
    <row r="148" s="1" customFormat="1" ht="24" customHeight="1">
      <c r="B148" s="168"/>
      <c r="C148" s="182" t="s">
        <v>215</v>
      </c>
      <c r="D148" s="182" t="s">
        <v>119</v>
      </c>
      <c r="E148" s="183" t="s">
        <v>216</v>
      </c>
      <c r="F148" s="184" t="s">
        <v>217</v>
      </c>
      <c r="G148" s="185" t="s">
        <v>126</v>
      </c>
      <c r="H148" s="186">
        <v>20</v>
      </c>
      <c r="I148" s="187"/>
      <c r="J148" s="186">
        <f>ROUND(I148*H148,3)</f>
        <v>0</v>
      </c>
      <c r="K148" s="184" t="s">
        <v>1</v>
      </c>
      <c r="L148" s="188"/>
      <c r="M148" s="189" t="s">
        <v>1</v>
      </c>
      <c r="N148" s="190" t="s">
        <v>39</v>
      </c>
      <c r="O148" s="69"/>
      <c r="P148" s="177">
        <f>O148*H148</f>
        <v>0</v>
      </c>
      <c r="Q148" s="177">
        <v>0.00025999999999999998</v>
      </c>
      <c r="R148" s="177">
        <f>Q148*H148</f>
        <v>0.0051999999999999998</v>
      </c>
      <c r="S148" s="177">
        <v>0</v>
      </c>
      <c r="T148" s="178">
        <f>S148*H148</f>
        <v>0</v>
      </c>
      <c r="AR148" s="179" t="s">
        <v>131</v>
      </c>
      <c r="AT148" s="179" t="s">
        <v>119</v>
      </c>
      <c r="AU148" s="179" t="s">
        <v>108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108</v>
      </c>
      <c r="BK148" s="181">
        <f>ROUND(I148*H148,3)</f>
        <v>0</v>
      </c>
      <c r="BL148" s="14" t="s">
        <v>127</v>
      </c>
      <c r="BM148" s="179" t="s">
        <v>218</v>
      </c>
    </row>
    <row r="149" s="1" customFormat="1" ht="16.5" customHeight="1">
      <c r="B149" s="168"/>
      <c r="C149" s="169" t="s">
        <v>219</v>
      </c>
      <c r="D149" s="169" t="s">
        <v>110</v>
      </c>
      <c r="E149" s="170" t="s">
        <v>220</v>
      </c>
      <c r="F149" s="171" t="s">
        <v>221</v>
      </c>
      <c r="G149" s="172" t="s">
        <v>126</v>
      </c>
      <c r="H149" s="173">
        <v>40</v>
      </c>
      <c r="I149" s="174"/>
      <c r="J149" s="173">
        <f>ROUND(I149*H149,3)</f>
        <v>0</v>
      </c>
      <c r="K149" s="171" t="s">
        <v>1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</v>
      </c>
      <c r="R149" s="177">
        <f>Q149*H149</f>
        <v>0</v>
      </c>
      <c r="S149" s="177">
        <v>0</v>
      </c>
      <c r="T149" s="178">
        <f>S149*H149</f>
        <v>0</v>
      </c>
      <c r="AR149" s="179" t="s">
        <v>127</v>
      </c>
      <c r="AT149" s="179" t="s">
        <v>110</v>
      </c>
      <c r="AU149" s="179" t="s">
        <v>108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108</v>
      </c>
      <c r="BK149" s="181">
        <f>ROUND(I149*H149,3)</f>
        <v>0</v>
      </c>
      <c r="BL149" s="14" t="s">
        <v>127</v>
      </c>
      <c r="BM149" s="179" t="s">
        <v>222</v>
      </c>
    </row>
    <row r="150" s="1" customFormat="1" ht="24" customHeight="1">
      <c r="B150" s="168"/>
      <c r="C150" s="182" t="s">
        <v>223</v>
      </c>
      <c r="D150" s="182" t="s">
        <v>119</v>
      </c>
      <c r="E150" s="183" t="s">
        <v>224</v>
      </c>
      <c r="F150" s="184" t="s">
        <v>225</v>
      </c>
      <c r="G150" s="185" t="s">
        <v>126</v>
      </c>
      <c r="H150" s="186">
        <v>40</v>
      </c>
      <c r="I150" s="187"/>
      <c r="J150" s="186">
        <f>ROUND(I150*H150,3)</f>
        <v>0</v>
      </c>
      <c r="K150" s="184" t="s">
        <v>1</v>
      </c>
      <c r="L150" s="188"/>
      <c r="M150" s="189" t="s">
        <v>1</v>
      </c>
      <c r="N150" s="190" t="s">
        <v>39</v>
      </c>
      <c r="O150" s="69"/>
      <c r="P150" s="177">
        <f>O150*H150</f>
        <v>0</v>
      </c>
      <c r="Q150" s="177">
        <v>0.00027999999999999998</v>
      </c>
      <c r="R150" s="177">
        <f>Q150*H150</f>
        <v>0.011199999999999998</v>
      </c>
      <c r="S150" s="177">
        <v>0</v>
      </c>
      <c r="T150" s="178">
        <f>S150*H150</f>
        <v>0</v>
      </c>
      <c r="AR150" s="179" t="s">
        <v>131</v>
      </c>
      <c r="AT150" s="179" t="s">
        <v>119</v>
      </c>
      <c r="AU150" s="179" t="s">
        <v>108</v>
      </c>
      <c r="AY150" s="14" t="s">
        <v>107</v>
      </c>
      <c r="BE150" s="180">
        <f>IF(N150="základná",J150,0)</f>
        <v>0</v>
      </c>
      <c r="BF150" s="180">
        <f>IF(N150="znížená",J150,0)</f>
        <v>0</v>
      </c>
      <c r="BG150" s="180">
        <f>IF(N150="zákl. prenesená",J150,0)</f>
        <v>0</v>
      </c>
      <c r="BH150" s="180">
        <f>IF(N150="zníž. prenesená",J150,0)</f>
        <v>0</v>
      </c>
      <c r="BI150" s="180">
        <f>IF(N150="nulová",J150,0)</f>
        <v>0</v>
      </c>
      <c r="BJ150" s="14" t="s">
        <v>108</v>
      </c>
      <c r="BK150" s="181">
        <f>ROUND(I150*H150,3)</f>
        <v>0</v>
      </c>
      <c r="BL150" s="14" t="s">
        <v>127</v>
      </c>
      <c r="BM150" s="179" t="s">
        <v>226</v>
      </c>
    </row>
    <row r="151" s="1" customFormat="1" ht="24" customHeight="1">
      <c r="B151" s="168"/>
      <c r="C151" s="169" t="s">
        <v>227</v>
      </c>
      <c r="D151" s="169" t="s">
        <v>110</v>
      </c>
      <c r="E151" s="170" t="s">
        <v>228</v>
      </c>
      <c r="F151" s="171" t="s">
        <v>229</v>
      </c>
      <c r="G151" s="172" t="s">
        <v>148</v>
      </c>
      <c r="H151" s="173">
        <v>190</v>
      </c>
      <c r="I151" s="174"/>
      <c r="J151" s="173">
        <f>ROUND(I151*H151,3)</f>
        <v>0</v>
      </c>
      <c r="K151" s="171" t="s">
        <v>1</v>
      </c>
      <c r="L151" s="33"/>
      <c r="M151" s="175" t="s">
        <v>1</v>
      </c>
      <c r="N151" s="176" t="s">
        <v>39</v>
      </c>
      <c r="O151" s="69"/>
      <c r="P151" s="177">
        <f>O151*H151</f>
        <v>0</v>
      </c>
      <c r="Q151" s="177">
        <v>0</v>
      </c>
      <c r="R151" s="177">
        <f>Q151*H151</f>
        <v>0</v>
      </c>
      <c r="S151" s="177">
        <v>0</v>
      </c>
      <c r="T151" s="178">
        <f>S151*H151</f>
        <v>0</v>
      </c>
      <c r="AR151" s="179" t="s">
        <v>127</v>
      </c>
      <c r="AT151" s="179" t="s">
        <v>110</v>
      </c>
      <c r="AU151" s="179" t="s">
        <v>108</v>
      </c>
      <c r="AY151" s="14" t="s">
        <v>107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108</v>
      </c>
      <c r="BK151" s="181">
        <f>ROUND(I151*H151,3)</f>
        <v>0</v>
      </c>
      <c r="BL151" s="14" t="s">
        <v>127</v>
      </c>
      <c r="BM151" s="179" t="s">
        <v>230</v>
      </c>
    </row>
    <row r="152" s="1" customFormat="1" ht="24" customHeight="1">
      <c r="B152" s="168"/>
      <c r="C152" s="182" t="s">
        <v>231</v>
      </c>
      <c r="D152" s="182" t="s">
        <v>119</v>
      </c>
      <c r="E152" s="183" t="s">
        <v>232</v>
      </c>
      <c r="F152" s="184" t="s">
        <v>233</v>
      </c>
      <c r="G152" s="185" t="s">
        <v>148</v>
      </c>
      <c r="H152" s="186">
        <v>209</v>
      </c>
      <c r="I152" s="187"/>
      <c r="J152" s="186">
        <f>ROUND(I152*H152,3)</f>
        <v>0</v>
      </c>
      <c r="K152" s="184" t="s">
        <v>1</v>
      </c>
      <c r="L152" s="188"/>
      <c r="M152" s="189" t="s">
        <v>1</v>
      </c>
      <c r="N152" s="190" t="s">
        <v>39</v>
      </c>
      <c r="O152" s="69"/>
      <c r="P152" s="177">
        <f>O152*H152</f>
        <v>0</v>
      </c>
      <c r="Q152" s="177">
        <v>0.00010000000000000001</v>
      </c>
      <c r="R152" s="177">
        <f>Q152*H152</f>
        <v>0.020900000000000002</v>
      </c>
      <c r="S152" s="177">
        <v>0</v>
      </c>
      <c r="T152" s="178">
        <f>S152*H152</f>
        <v>0</v>
      </c>
      <c r="AR152" s="179" t="s">
        <v>131</v>
      </c>
      <c r="AT152" s="179" t="s">
        <v>119</v>
      </c>
      <c r="AU152" s="179" t="s">
        <v>108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108</v>
      </c>
      <c r="BK152" s="181">
        <f>ROUND(I152*H152,3)</f>
        <v>0</v>
      </c>
      <c r="BL152" s="14" t="s">
        <v>127</v>
      </c>
      <c r="BM152" s="179" t="s">
        <v>234</v>
      </c>
    </row>
    <row r="153" s="1" customFormat="1" ht="24" customHeight="1">
      <c r="B153" s="168"/>
      <c r="C153" s="169" t="s">
        <v>235</v>
      </c>
      <c r="D153" s="169" t="s">
        <v>110</v>
      </c>
      <c r="E153" s="170" t="s">
        <v>236</v>
      </c>
      <c r="F153" s="171" t="s">
        <v>237</v>
      </c>
      <c r="G153" s="172" t="s">
        <v>148</v>
      </c>
      <c r="H153" s="173">
        <v>900</v>
      </c>
      <c r="I153" s="174"/>
      <c r="J153" s="173">
        <f>ROUND(I153*H153,3)</f>
        <v>0</v>
      </c>
      <c r="K153" s="171" t="s">
        <v>1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</v>
      </c>
      <c r="R153" s="177">
        <f>Q153*H153</f>
        <v>0</v>
      </c>
      <c r="S153" s="177">
        <v>0</v>
      </c>
      <c r="T153" s="178">
        <f>S153*H153</f>
        <v>0</v>
      </c>
      <c r="AR153" s="179" t="s">
        <v>127</v>
      </c>
      <c r="AT153" s="179" t="s">
        <v>110</v>
      </c>
      <c r="AU153" s="179" t="s">
        <v>108</v>
      </c>
      <c r="AY153" s="14" t="s">
        <v>107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108</v>
      </c>
      <c r="BK153" s="181">
        <f>ROUND(I153*H153,3)</f>
        <v>0</v>
      </c>
      <c r="BL153" s="14" t="s">
        <v>127</v>
      </c>
      <c r="BM153" s="179" t="s">
        <v>238</v>
      </c>
    </row>
    <row r="154" s="1" customFormat="1" ht="16.5" customHeight="1">
      <c r="B154" s="168"/>
      <c r="C154" s="182" t="s">
        <v>239</v>
      </c>
      <c r="D154" s="182" t="s">
        <v>119</v>
      </c>
      <c r="E154" s="183" t="s">
        <v>240</v>
      </c>
      <c r="F154" s="184" t="s">
        <v>241</v>
      </c>
      <c r="G154" s="185" t="s">
        <v>148</v>
      </c>
      <c r="H154" s="186">
        <v>990</v>
      </c>
      <c r="I154" s="187"/>
      <c r="J154" s="186">
        <f>ROUND(I154*H154,3)</f>
        <v>0</v>
      </c>
      <c r="K154" s="184" t="s">
        <v>1</v>
      </c>
      <c r="L154" s="188"/>
      <c r="M154" s="189" t="s">
        <v>1</v>
      </c>
      <c r="N154" s="190" t="s">
        <v>39</v>
      </c>
      <c r="O154" s="69"/>
      <c r="P154" s="177">
        <f>O154*H154</f>
        <v>0</v>
      </c>
      <c r="Q154" s="177">
        <v>0</v>
      </c>
      <c r="R154" s="177">
        <f>Q154*H154</f>
        <v>0</v>
      </c>
      <c r="S154" s="177">
        <v>0</v>
      </c>
      <c r="T154" s="178">
        <f>S154*H154</f>
        <v>0</v>
      </c>
      <c r="AR154" s="179" t="s">
        <v>131</v>
      </c>
      <c r="AT154" s="179" t="s">
        <v>119</v>
      </c>
      <c r="AU154" s="179" t="s">
        <v>108</v>
      </c>
      <c r="AY154" s="14" t="s">
        <v>107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108</v>
      </c>
      <c r="BK154" s="181">
        <f>ROUND(I154*H154,3)</f>
        <v>0</v>
      </c>
      <c r="BL154" s="14" t="s">
        <v>127</v>
      </c>
      <c r="BM154" s="179" t="s">
        <v>242</v>
      </c>
    </row>
    <row r="155" s="1" customFormat="1" ht="16.5" customHeight="1">
      <c r="B155" s="168"/>
      <c r="C155" s="169" t="s">
        <v>243</v>
      </c>
      <c r="D155" s="169" t="s">
        <v>110</v>
      </c>
      <c r="E155" s="170" t="s">
        <v>244</v>
      </c>
      <c r="F155" s="171" t="s">
        <v>245</v>
      </c>
      <c r="G155" s="172" t="s">
        <v>246</v>
      </c>
      <c r="H155" s="174"/>
      <c r="I155" s="174"/>
      <c r="J155" s="173">
        <f>ROUND(I155*H155,3)</f>
        <v>0</v>
      </c>
      <c r="K155" s="171" t="s">
        <v>1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</v>
      </c>
      <c r="T155" s="178">
        <f>S155*H155</f>
        <v>0</v>
      </c>
      <c r="AR155" s="179" t="s">
        <v>127</v>
      </c>
      <c r="AT155" s="179" t="s">
        <v>110</v>
      </c>
      <c r="AU155" s="179" t="s">
        <v>108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108</v>
      </c>
      <c r="BK155" s="181">
        <f>ROUND(I155*H155,3)</f>
        <v>0</v>
      </c>
      <c r="BL155" s="14" t="s">
        <v>127</v>
      </c>
      <c r="BM155" s="179" t="s">
        <v>247</v>
      </c>
    </row>
    <row r="156" s="1" customFormat="1" ht="16.5" customHeight="1">
      <c r="B156" s="168"/>
      <c r="C156" s="169" t="s">
        <v>248</v>
      </c>
      <c r="D156" s="169" t="s">
        <v>110</v>
      </c>
      <c r="E156" s="170" t="s">
        <v>249</v>
      </c>
      <c r="F156" s="171" t="s">
        <v>250</v>
      </c>
      <c r="G156" s="172" t="s">
        <v>246</v>
      </c>
      <c r="H156" s="174"/>
      <c r="I156" s="174"/>
      <c r="J156" s="173">
        <f>ROUND(I156*H156,3)</f>
        <v>0</v>
      </c>
      <c r="K156" s="171" t="s">
        <v>1</v>
      </c>
      <c r="L156" s="33"/>
      <c r="M156" s="175" t="s">
        <v>1</v>
      </c>
      <c r="N156" s="176" t="s">
        <v>39</v>
      </c>
      <c r="O156" s="69"/>
      <c r="P156" s="177">
        <f>O156*H156</f>
        <v>0</v>
      </c>
      <c r="Q156" s="177">
        <v>0</v>
      </c>
      <c r="R156" s="177">
        <f>Q156*H156</f>
        <v>0</v>
      </c>
      <c r="S156" s="177">
        <v>0</v>
      </c>
      <c r="T156" s="178">
        <f>S156*H156</f>
        <v>0</v>
      </c>
      <c r="AR156" s="179" t="s">
        <v>127</v>
      </c>
      <c r="AT156" s="179" t="s">
        <v>110</v>
      </c>
      <c r="AU156" s="179" t="s">
        <v>108</v>
      </c>
      <c r="AY156" s="14" t="s">
        <v>107</v>
      </c>
      <c r="BE156" s="180">
        <f>IF(N156="základná",J156,0)</f>
        <v>0</v>
      </c>
      <c r="BF156" s="180">
        <f>IF(N156="znížená",J156,0)</f>
        <v>0</v>
      </c>
      <c r="BG156" s="180">
        <f>IF(N156="zákl. prenesená",J156,0)</f>
        <v>0</v>
      </c>
      <c r="BH156" s="180">
        <f>IF(N156="zníž. prenesená",J156,0)</f>
        <v>0</v>
      </c>
      <c r="BI156" s="180">
        <f>IF(N156="nulová",J156,0)</f>
        <v>0</v>
      </c>
      <c r="BJ156" s="14" t="s">
        <v>108</v>
      </c>
      <c r="BK156" s="181">
        <f>ROUND(I156*H156,3)</f>
        <v>0</v>
      </c>
      <c r="BL156" s="14" t="s">
        <v>127</v>
      </c>
      <c r="BM156" s="179" t="s">
        <v>251</v>
      </c>
    </row>
    <row r="157" s="1" customFormat="1" ht="16.5" customHeight="1">
      <c r="B157" s="168"/>
      <c r="C157" s="169" t="s">
        <v>252</v>
      </c>
      <c r="D157" s="169" t="s">
        <v>110</v>
      </c>
      <c r="E157" s="170" t="s">
        <v>253</v>
      </c>
      <c r="F157" s="171" t="s">
        <v>254</v>
      </c>
      <c r="G157" s="172" t="s">
        <v>246</v>
      </c>
      <c r="H157" s="174"/>
      <c r="I157" s="174"/>
      <c r="J157" s="173">
        <f>ROUND(I157*H157,3)</f>
        <v>0</v>
      </c>
      <c r="K157" s="171" t="s">
        <v>1</v>
      </c>
      <c r="L157" s="33"/>
      <c r="M157" s="175" t="s">
        <v>1</v>
      </c>
      <c r="N157" s="176" t="s">
        <v>39</v>
      </c>
      <c r="O157" s="69"/>
      <c r="P157" s="177">
        <f>O157*H157</f>
        <v>0</v>
      </c>
      <c r="Q157" s="177">
        <v>0</v>
      </c>
      <c r="R157" s="177">
        <f>Q157*H157</f>
        <v>0</v>
      </c>
      <c r="S157" s="177">
        <v>0</v>
      </c>
      <c r="T157" s="178">
        <f>S157*H157</f>
        <v>0</v>
      </c>
      <c r="AR157" s="179" t="s">
        <v>127</v>
      </c>
      <c r="AT157" s="179" t="s">
        <v>110</v>
      </c>
      <c r="AU157" s="179" t="s">
        <v>108</v>
      </c>
      <c r="AY157" s="14" t="s">
        <v>107</v>
      </c>
      <c r="BE157" s="180">
        <f>IF(N157="základná",J157,0)</f>
        <v>0</v>
      </c>
      <c r="BF157" s="180">
        <f>IF(N157="znížená",J157,0)</f>
        <v>0</v>
      </c>
      <c r="BG157" s="180">
        <f>IF(N157="zákl. prenesená",J157,0)</f>
        <v>0</v>
      </c>
      <c r="BH157" s="180">
        <f>IF(N157="zníž. prenesená",J157,0)</f>
        <v>0</v>
      </c>
      <c r="BI157" s="180">
        <f>IF(N157="nulová",J157,0)</f>
        <v>0</v>
      </c>
      <c r="BJ157" s="14" t="s">
        <v>108</v>
      </c>
      <c r="BK157" s="181">
        <f>ROUND(I157*H157,3)</f>
        <v>0</v>
      </c>
      <c r="BL157" s="14" t="s">
        <v>127</v>
      </c>
      <c r="BM157" s="179" t="s">
        <v>255</v>
      </c>
    </row>
    <row r="158" s="11" customFormat="1" ht="22.8" customHeight="1">
      <c r="B158" s="155"/>
      <c r="D158" s="156" t="s">
        <v>72</v>
      </c>
      <c r="E158" s="166" t="s">
        <v>256</v>
      </c>
      <c r="F158" s="166" t="s">
        <v>257</v>
      </c>
      <c r="I158" s="158"/>
      <c r="J158" s="167">
        <f>BK158</f>
        <v>0</v>
      </c>
      <c r="L158" s="155"/>
      <c r="M158" s="160"/>
      <c r="N158" s="161"/>
      <c r="O158" s="161"/>
      <c r="P158" s="162">
        <f>SUM(P159:P171)</f>
        <v>0</v>
      </c>
      <c r="Q158" s="161"/>
      <c r="R158" s="162">
        <f>SUM(R159:R171)</f>
        <v>25.661999999999999</v>
      </c>
      <c r="S158" s="161"/>
      <c r="T158" s="163">
        <f>SUM(T159:T171)</f>
        <v>0</v>
      </c>
      <c r="AR158" s="156" t="s">
        <v>121</v>
      </c>
      <c r="AT158" s="164" t="s">
        <v>72</v>
      </c>
      <c r="AU158" s="164" t="s">
        <v>78</v>
      </c>
      <c r="AY158" s="156" t="s">
        <v>107</v>
      </c>
      <c r="BK158" s="165">
        <f>SUM(BK159:BK171)</f>
        <v>0</v>
      </c>
    </row>
    <row r="159" s="1" customFormat="1" ht="24" customHeight="1">
      <c r="B159" s="168"/>
      <c r="C159" s="169" t="s">
        <v>258</v>
      </c>
      <c r="D159" s="169" t="s">
        <v>110</v>
      </c>
      <c r="E159" s="170" t="s">
        <v>259</v>
      </c>
      <c r="F159" s="171" t="s">
        <v>260</v>
      </c>
      <c r="G159" s="172" t="s">
        <v>126</v>
      </c>
      <c r="H159" s="173">
        <v>20</v>
      </c>
      <c r="I159" s="174"/>
      <c r="J159" s="173">
        <f>ROUND(I159*H159,3)</f>
        <v>0</v>
      </c>
      <c r="K159" s="171" t="s">
        <v>1</v>
      </c>
      <c r="L159" s="33"/>
      <c r="M159" s="175" t="s">
        <v>1</v>
      </c>
      <c r="N159" s="176" t="s">
        <v>39</v>
      </c>
      <c r="O159" s="69"/>
      <c r="P159" s="177">
        <f>O159*H159</f>
        <v>0</v>
      </c>
      <c r="Q159" s="177">
        <v>0</v>
      </c>
      <c r="R159" s="177">
        <f>Q159*H159</f>
        <v>0</v>
      </c>
      <c r="S159" s="177">
        <v>0</v>
      </c>
      <c r="T159" s="178">
        <f>S159*H159</f>
        <v>0</v>
      </c>
      <c r="AR159" s="179" t="s">
        <v>127</v>
      </c>
      <c r="AT159" s="179" t="s">
        <v>110</v>
      </c>
      <c r="AU159" s="179" t="s">
        <v>108</v>
      </c>
      <c r="AY159" s="14" t="s">
        <v>107</v>
      </c>
      <c r="BE159" s="180">
        <f>IF(N159="základná",J159,0)</f>
        <v>0</v>
      </c>
      <c r="BF159" s="180">
        <f>IF(N159="znížená",J159,0)</f>
        <v>0</v>
      </c>
      <c r="BG159" s="180">
        <f>IF(N159="zákl. prenesená",J159,0)</f>
        <v>0</v>
      </c>
      <c r="BH159" s="180">
        <f>IF(N159="zníž. prenesená",J159,0)</f>
        <v>0</v>
      </c>
      <c r="BI159" s="180">
        <f>IF(N159="nulová",J159,0)</f>
        <v>0</v>
      </c>
      <c r="BJ159" s="14" t="s">
        <v>108</v>
      </c>
      <c r="BK159" s="181">
        <f>ROUND(I159*H159,3)</f>
        <v>0</v>
      </c>
      <c r="BL159" s="14" t="s">
        <v>127</v>
      </c>
      <c r="BM159" s="179" t="s">
        <v>261</v>
      </c>
    </row>
    <row r="160" s="1" customFormat="1" ht="24" customHeight="1">
      <c r="B160" s="168"/>
      <c r="C160" s="169" t="s">
        <v>262</v>
      </c>
      <c r="D160" s="169" t="s">
        <v>110</v>
      </c>
      <c r="E160" s="170" t="s">
        <v>263</v>
      </c>
      <c r="F160" s="171" t="s">
        <v>264</v>
      </c>
      <c r="G160" s="172" t="s">
        <v>148</v>
      </c>
      <c r="H160" s="173">
        <v>840</v>
      </c>
      <c r="I160" s="174"/>
      <c r="J160" s="173">
        <f>ROUND(I160*H160,3)</f>
        <v>0</v>
      </c>
      <c r="K160" s="171" t="s">
        <v>1</v>
      </c>
      <c r="L160" s="33"/>
      <c r="M160" s="175" t="s">
        <v>1</v>
      </c>
      <c r="N160" s="176" t="s">
        <v>39</v>
      </c>
      <c r="O160" s="69"/>
      <c r="P160" s="177">
        <f>O160*H160</f>
        <v>0</v>
      </c>
      <c r="Q160" s="177">
        <v>0</v>
      </c>
      <c r="R160" s="177">
        <f>Q160*H160</f>
        <v>0</v>
      </c>
      <c r="S160" s="177">
        <v>0</v>
      </c>
      <c r="T160" s="178">
        <f>S160*H160</f>
        <v>0</v>
      </c>
      <c r="AR160" s="179" t="s">
        <v>127</v>
      </c>
      <c r="AT160" s="179" t="s">
        <v>110</v>
      </c>
      <c r="AU160" s="179" t="s">
        <v>108</v>
      </c>
      <c r="AY160" s="14" t="s">
        <v>107</v>
      </c>
      <c r="BE160" s="180">
        <f>IF(N160="základná",J160,0)</f>
        <v>0</v>
      </c>
      <c r="BF160" s="180">
        <f>IF(N160="znížená",J160,0)</f>
        <v>0</v>
      </c>
      <c r="BG160" s="180">
        <f>IF(N160="zákl. prenesená",J160,0)</f>
        <v>0</v>
      </c>
      <c r="BH160" s="180">
        <f>IF(N160="zníž. prenesená",J160,0)</f>
        <v>0</v>
      </c>
      <c r="BI160" s="180">
        <f>IF(N160="nulová",J160,0)</f>
        <v>0</v>
      </c>
      <c r="BJ160" s="14" t="s">
        <v>108</v>
      </c>
      <c r="BK160" s="181">
        <f>ROUND(I160*H160,3)</f>
        <v>0</v>
      </c>
      <c r="BL160" s="14" t="s">
        <v>127</v>
      </c>
      <c r="BM160" s="179" t="s">
        <v>265</v>
      </c>
    </row>
    <row r="161" s="1" customFormat="1" ht="24" customHeight="1">
      <c r="B161" s="168"/>
      <c r="C161" s="169" t="s">
        <v>266</v>
      </c>
      <c r="D161" s="169" t="s">
        <v>110</v>
      </c>
      <c r="E161" s="170" t="s">
        <v>267</v>
      </c>
      <c r="F161" s="171" t="s">
        <v>268</v>
      </c>
      <c r="G161" s="172" t="s">
        <v>148</v>
      </c>
      <c r="H161" s="173">
        <v>840</v>
      </c>
      <c r="I161" s="174"/>
      <c r="J161" s="173">
        <f>ROUND(I161*H161,3)</f>
        <v>0</v>
      </c>
      <c r="K161" s="171" t="s">
        <v>1</v>
      </c>
      <c r="L161" s="33"/>
      <c r="M161" s="175" t="s">
        <v>1</v>
      </c>
      <c r="N161" s="176" t="s">
        <v>39</v>
      </c>
      <c r="O161" s="69"/>
      <c r="P161" s="177">
        <f>O161*H161</f>
        <v>0</v>
      </c>
      <c r="Q161" s="177">
        <v>0</v>
      </c>
      <c r="R161" s="177">
        <f>Q161*H161</f>
        <v>0</v>
      </c>
      <c r="S161" s="177">
        <v>0</v>
      </c>
      <c r="T161" s="178">
        <f>S161*H161</f>
        <v>0</v>
      </c>
      <c r="AR161" s="179" t="s">
        <v>127</v>
      </c>
      <c r="AT161" s="179" t="s">
        <v>110</v>
      </c>
      <c r="AU161" s="179" t="s">
        <v>108</v>
      </c>
      <c r="AY161" s="14" t="s">
        <v>107</v>
      </c>
      <c r="BE161" s="180">
        <f>IF(N161="základná",J161,0)</f>
        <v>0</v>
      </c>
      <c r="BF161" s="180">
        <f>IF(N161="znížená",J161,0)</f>
        <v>0</v>
      </c>
      <c r="BG161" s="180">
        <f>IF(N161="zákl. prenesená",J161,0)</f>
        <v>0</v>
      </c>
      <c r="BH161" s="180">
        <f>IF(N161="zníž. prenesená",J161,0)</f>
        <v>0</v>
      </c>
      <c r="BI161" s="180">
        <f>IF(N161="nulová",J161,0)</f>
        <v>0</v>
      </c>
      <c r="BJ161" s="14" t="s">
        <v>108</v>
      </c>
      <c r="BK161" s="181">
        <f>ROUND(I161*H161,3)</f>
        <v>0</v>
      </c>
      <c r="BL161" s="14" t="s">
        <v>127</v>
      </c>
      <c r="BM161" s="179" t="s">
        <v>269</v>
      </c>
    </row>
    <row r="162" s="1" customFormat="1" ht="16.5" customHeight="1">
      <c r="B162" s="168"/>
      <c r="C162" s="182" t="s">
        <v>270</v>
      </c>
      <c r="D162" s="182" t="s">
        <v>119</v>
      </c>
      <c r="E162" s="183" t="s">
        <v>271</v>
      </c>
      <c r="F162" s="184" t="s">
        <v>272</v>
      </c>
      <c r="G162" s="185" t="s">
        <v>273</v>
      </c>
      <c r="H162" s="186">
        <v>14.699999999999999</v>
      </c>
      <c r="I162" s="187"/>
      <c r="J162" s="186">
        <f>ROUND(I162*H162,3)</f>
        <v>0</v>
      </c>
      <c r="K162" s="184" t="s">
        <v>1</v>
      </c>
      <c r="L162" s="188"/>
      <c r="M162" s="189" t="s">
        <v>1</v>
      </c>
      <c r="N162" s="190" t="s">
        <v>39</v>
      </c>
      <c r="O162" s="69"/>
      <c r="P162" s="177">
        <f>O162*H162</f>
        <v>0</v>
      </c>
      <c r="Q162" s="177">
        <v>1</v>
      </c>
      <c r="R162" s="177">
        <f>Q162*H162</f>
        <v>14.699999999999999</v>
      </c>
      <c r="S162" s="177">
        <v>0</v>
      </c>
      <c r="T162" s="178">
        <f>S162*H162</f>
        <v>0</v>
      </c>
      <c r="AR162" s="179" t="s">
        <v>131</v>
      </c>
      <c r="AT162" s="179" t="s">
        <v>119</v>
      </c>
      <c r="AU162" s="179" t="s">
        <v>108</v>
      </c>
      <c r="AY162" s="14" t="s">
        <v>107</v>
      </c>
      <c r="BE162" s="180">
        <f>IF(N162="základná",J162,0)</f>
        <v>0</v>
      </c>
      <c r="BF162" s="180">
        <f>IF(N162="znížená",J162,0)</f>
        <v>0</v>
      </c>
      <c r="BG162" s="180">
        <f>IF(N162="zákl. prenesená",J162,0)</f>
        <v>0</v>
      </c>
      <c r="BH162" s="180">
        <f>IF(N162="zníž. prenesená",J162,0)</f>
        <v>0</v>
      </c>
      <c r="BI162" s="180">
        <f>IF(N162="nulová",J162,0)</f>
        <v>0</v>
      </c>
      <c r="BJ162" s="14" t="s">
        <v>108</v>
      </c>
      <c r="BK162" s="181">
        <f>ROUND(I162*H162,3)</f>
        <v>0</v>
      </c>
      <c r="BL162" s="14" t="s">
        <v>127</v>
      </c>
      <c r="BM162" s="179" t="s">
        <v>274</v>
      </c>
    </row>
    <row r="163" s="1" customFormat="1" ht="36" customHeight="1">
      <c r="B163" s="168"/>
      <c r="C163" s="182" t="s">
        <v>275</v>
      </c>
      <c r="D163" s="182" t="s">
        <v>119</v>
      </c>
      <c r="E163" s="183" t="s">
        <v>276</v>
      </c>
      <c r="F163" s="184" t="s">
        <v>277</v>
      </c>
      <c r="G163" s="185" t="s">
        <v>126</v>
      </c>
      <c r="H163" s="186">
        <v>2520</v>
      </c>
      <c r="I163" s="187"/>
      <c r="J163" s="186">
        <f>ROUND(I163*H163,3)</f>
        <v>0</v>
      </c>
      <c r="K163" s="184" t="s">
        <v>1</v>
      </c>
      <c r="L163" s="188"/>
      <c r="M163" s="189" t="s">
        <v>1</v>
      </c>
      <c r="N163" s="190" t="s">
        <v>39</v>
      </c>
      <c r="O163" s="69"/>
      <c r="P163" s="177">
        <f>O163*H163</f>
        <v>0</v>
      </c>
      <c r="Q163" s="177">
        <v>0.0041999999999999997</v>
      </c>
      <c r="R163" s="177">
        <f>Q163*H163</f>
        <v>10.584</v>
      </c>
      <c r="S163" s="177">
        <v>0</v>
      </c>
      <c r="T163" s="178">
        <f>S163*H163</f>
        <v>0</v>
      </c>
      <c r="AR163" s="179" t="s">
        <v>131</v>
      </c>
      <c r="AT163" s="179" t="s">
        <v>119</v>
      </c>
      <c r="AU163" s="179" t="s">
        <v>108</v>
      </c>
      <c r="AY163" s="14" t="s">
        <v>107</v>
      </c>
      <c r="BE163" s="180">
        <f>IF(N163="základná",J163,0)</f>
        <v>0</v>
      </c>
      <c r="BF163" s="180">
        <f>IF(N163="znížená",J163,0)</f>
        <v>0</v>
      </c>
      <c r="BG163" s="180">
        <f>IF(N163="zákl. prenesená",J163,0)</f>
        <v>0</v>
      </c>
      <c r="BH163" s="180">
        <f>IF(N163="zníž. prenesená",J163,0)</f>
        <v>0</v>
      </c>
      <c r="BI163" s="180">
        <f>IF(N163="nulová",J163,0)</f>
        <v>0</v>
      </c>
      <c r="BJ163" s="14" t="s">
        <v>108</v>
      </c>
      <c r="BK163" s="181">
        <f>ROUND(I163*H163,3)</f>
        <v>0</v>
      </c>
      <c r="BL163" s="14" t="s">
        <v>127</v>
      </c>
      <c r="BM163" s="179" t="s">
        <v>278</v>
      </c>
    </row>
    <row r="164" s="1" customFormat="1" ht="24" customHeight="1">
      <c r="B164" s="168"/>
      <c r="C164" s="169" t="s">
        <v>279</v>
      </c>
      <c r="D164" s="169" t="s">
        <v>110</v>
      </c>
      <c r="E164" s="170" t="s">
        <v>280</v>
      </c>
      <c r="F164" s="171" t="s">
        <v>281</v>
      </c>
      <c r="G164" s="172" t="s">
        <v>148</v>
      </c>
      <c r="H164" s="173">
        <v>840</v>
      </c>
      <c r="I164" s="174"/>
      <c r="J164" s="173">
        <f>ROUND(I164*H164,3)</f>
        <v>0</v>
      </c>
      <c r="K164" s="171" t="s">
        <v>1</v>
      </c>
      <c r="L164" s="33"/>
      <c r="M164" s="175" t="s">
        <v>1</v>
      </c>
      <c r="N164" s="176" t="s">
        <v>39</v>
      </c>
      <c r="O164" s="69"/>
      <c r="P164" s="177">
        <f>O164*H164</f>
        <v>0</v>
      </c>
      <c r="Q164" s="177">
        <v>0</v>
      </c>
      <c r="R164" s="177">
        <f>Q164*H164</f>
        <v>0</v>
      </c>
      <c r="S164" s="177">
        <v>0</v>
      </c>
      <c r="T164" s="178">
        <f>S164*H164</f>
        <v>0</v>
      </c>
      <c r="AR164" s="179" t="s">
        <v>127</v>
      </c>
      <c r="AT164" s="179" t="s">
        <v>110</v>
      </c>
      <c r="AU164" s="179" t="s">
        <v>108</v>
      </c>
      <c r="AY164" s="14" t="s">
        <v>107</v>
      </c>
      <c r="BE164" s="180">
        <f>IF(N164="základná",J164,0)</f>
        <v>0</v>
      </c>
      <c r="BF164" s="180">
        <f>IF(N164="znížená",J164,0)</f>
        <v>0</v>
      </c>
      <c r="BG164" s="180">
        <f>IF(N164="zákl. prenesená",J164,0)</f>
        <v>0</v>
      </c>
      <c r="BH164" s="180">
        <f>IF(N164="zníž. prenesená",J164,0)</f>
        <v>0</v>
      </c>
      <c r="BI164" s="180">
        <f>IF(N164="nulová",J164,0)</f>
        <v>0</v>
      </c>
      <c r="BJ164" s="14" t="s">
        <v>108</v>
      </c>
      <c r="BK164" s="181">
        <f>ROUND(I164*H164,3)</f>
        <v>0</v>
      </c>
      <c r="BL164" s="14" t="s">
        <v>127</v>
      </c>
      <c r="BM164" s="179" t="s">
        <v>282</v>
      </c>
    </row>
    <row r="165" s="1" customFormat="1" ht="16.5" customHeight="1">
      <c r="B165" s="168"/>
      <c r="C165" s="182" t="s">
        <v>283</v>
      </c>
      <c r="D165" s="182" t="s">
        <v>119</v>
      </c>
      <c r="E165" s="183" t="s">
        <v>284</v>
      </c>
      <c r="F165" s="184" t="s">
        <v>285</v>
      </c>
      <c r="G165" s="185" t="s">
        <v>148</v>
      </c>
      <c r="H165" s="186">
        <v>840</v>
      </c>
      <c r="I165" s="187"/>
      <c r="J165" s="186">
        <f>ROUND(I165*H165,3)</f>
        <v>0</v>
      </c>
      <c r="K165" s="184" t="s">
        <v>1</v>
      </c>
      <c r="L165" s="188"/>
      <c r="M165" s="189" t="s">
        <v>1</v>
      </c>
      <c r="N165" s="190" t="s">
        <v>39</v>
      </c>
      <c r="O165" s="69"/>
      <c r="P165" s="177">
        <f>O165*H165</f>
        <v>0</v>
      </c>
      <c r="Q165" s="177">
        <v>0.00021000000000000001</v>
      </c>
      <c r="R165" s="177">
        <f>Q165*H165</f>
        <v>0.1764</v>
      </c>
      <c r="S165" s="177">
        <v>0</v>
      </c>
      <c r="T165" s="178">
        <f>S165*H165</f>
        <v>0</v>
      </c>
      <c r="AR165" s="179" t="s">
        <v>131</v>
      </c>
      <c r="AT165" s="179" t="s">
        <v>119</v>
      </c>
      <c r="AU165" s="179" t="s">
        <v>108</v>
      </c>
      <c r="AY165" s="14" t="s">
        <v>107</v>
      </c>
      <c r="BE165" s="180">
        <f>IF(N165="základná",J165,0)</f>
        <v>0</v>
      </c>
      <c r="BF165" s="180">
        <f>IF(N165="znížená",J165,0)</f>
        <v>0</v>
      </c>
      <c r="BG165" s="180">
        <f>IF(N165="zákl. prenesená",J165,0)</f>
        <v>0</v>
      </c>
      <c r="BH165" s="180">
        <f>IF(N165="zníž. prenesená",J165,0)</f>
        <v>0</v>
      </c>
      <c r="BI165" s="180">
        <f>IF(N165="nulová",J165,0)</f>
        <v>0</v>
      </c>
      <c r="BJ165" s="14" t="s">
        <v>108</v>
      </c>
      <c r="BK165" s="181">
        <f>ROUND(I165*H165,3)</f>
        <v>0</v>
      </c>
      <c r="BL165" s="14" t="s">
        <v>127</v>
      </c>
      <c r="BM165" s="179" t="s">
        <v>286</v>
      </c>
    </row>
    <row r="166" s="1" customFormat="1" ht="24" customHeight="1">
      <c r="B166" s="168"/>
      <c r="C166" s="169" t="s">
        <v>287</v>
      </c>
      <c r="D166" s="169" t="s">
        <v>110</v>
      </c>
      <c r="E166" s="170" t="s">
        <v>288</v>
      </c>
      <c r="F166" s="171" t="s">
        <v>289</v>
      </c>
      <c r="G166" s="172" t="s">
        <v>148</v>
      </c>
      <c r="H166" s="173">
        <v>180</v>
      </c>
      <c r="I166" s="174"/>
      <c r="J166" s="173">
        <f>ROUND(I166*H166,3)</f>
        <v>0</v>
      </c>
      <c r="K166" s="171" t="s">
        <v>1</v>
      </c>
      <c r="L166" s="33"/>
      <c r="M166" s="175" t="s">
        <v>1</v>
      </c>
      <c r="N166" s="176" t="s">
        <v>39</v>
      </c>
      <c r="O166" s="69"/>
      <c r="P166" s="177">
        <f>O166*H166</f>
        <v>0</v>
      </c>
      <c r="Q166" s="177">
        <v>0</v>
      </c>
      <c r="R166" s="177">
        <f>Q166*H166</f>
        <v>0</v>
      </c>
      <c r="S166" s="177">
        <v>0</v>
      </c>
      <c r="T166" s="178">
        <f>S166*H166</f>
        <v>0</v>
      </c>
      <c r="AR166" s="179" t="s">
        <v>127</v>
      </c>
      <c r="AT166" s="179" t="s">
        <v>110</v>
      </c>
      <c r="AU166" s="179" t="s">
        <v>108</v>
      </c>
      <c r="AY166" s="14" t="s">
        <v>107</v>
      </c>
      <c r="BE166" s="180">
        <f>IF(N166="základná",J166,0)</f>
        <v>0</v>
      </c>
      <c r="BF166" s="180">
        <f>IF(N166="znížená",J166,0)</f>
        <v>0</v>
      </c>
      <c r="BG166" s="180">
        <f>IF(N166="zákl. prenesená",J166,0)</f>
        <v>0</v>
      </c>
      <c r="BH166" s="180">
        <f>IF(N166="zníž. prenesená",J166,0)</f>
        <v>0</v>
      </c>
      <c r="BI166" s="180">
        <f>IF(N166="nulová",J166,0)</f>
        <v>0</v>
      </c>
      <c r="BJ166" s="14" t="s">
        <v>108</v>
      </c>
      <c r="BK166" s="181">
        <f>ROUND(I166*H166,3)</f>
        <v>0</v>
      </c>
      <c r="BL166" s="14" t="s">
        <v>127</v>
      </c>
      <c r="BM166" s="179" t="s">
        <v>290</v>
      </c>
    </row>
    <row r="167" s="1" customFormat="1" ht="16.5" customHeight="1">
      <c r="B167" s="168"/>
      <c r="C167" s="182" t="s">
        <v>291</v>
      </c>
      <c r="D167" s="182" t="s">
        <v>119</v>
      </c>
      <c r="E167" s="183" t="s">
        <v>292</v>
      </c>
      <c r="F167" s="184" t="s">
        <v>293</v>
      </c>
      <c r="G167" s="185" t="s">
        <v>148</v>
      </c>
      <c r="H167" s="186">
        <v>180</v>
      </c>
      <c r="I167" s="187"/>
      <c r="J167" s="186">
        <f>ROUND(I167*H167,3)</f>
        <v>0</v>
      </c>
      <c r="K167" s="184" t="s">
        <v>1</v>
      </c>
      <c r="L167" s="188"/>
      <c r="M167" s="189" t="s">
        <v>1</v>
      </c>
      <c r="N167" s="190" t="s">
        <v>39</v>
      </c>
      <c r="O167" s="69"/>
      <c r="P167" s="177">
        <f>O167*H167</f>
        <v>0</v>
      </c>
      <c r="Q167" s="177">
        <v>0.0011199999999999999</v>
      </c>
      <c r="R167" s="177">
        <f>Q167*H167</f>
        <v>0.20159999999999997</v>
      </c>
      <c r="S167" s="177">
        <v>0</v>
      </c>
      <c r="T167" s="178">
        <f>S167*H167</f>
        <v>0</v>
      </c>
      <c r="AR167" s="179" t="s">
        <v>131</v>
      </c>
      <c r="AT167" s="179" t="s">
        <v>119</v>
      </c>
      <c r="AU167" s="179" t="s">
        <v>108</v>
      </c>
      <c r="AY167" s="14" t="s">
        <v>107</v>
      </c>
      <c r="BE167" s="180">
        <f>IF(N167="základná",J167,0)</f>
        <v>0</v>
      </c>
      <c r="BF167" s="180">
        <f>IF(N167="znížená",J167,0)</f>
        <v>0</v>
      </c>
      <c r="BG167" s="180">
        <f>IF(N167="zákl. prenesená",J167,0)</f>
        <v>0</v>
      </c>
      <c r="BH167" s="180">
        <f>IF(N167="zníž. prenesená",J167,0)</f>
        <v>0</v>
      </c>
      <c r="BI167" s="180">
        <f>IF(N167="nulová",J167,0)</f>
        <v>0</v>
      </c>
      <c r="BJ167" s="14" t="s">
        <v>108</v>
      </c>
      <c r="BK167" s="181">
        <f>ROUND(I167*H167,3)</f>
        <v>0</v>
      </c>
      <c r="BL167" s="14" t="s">
        <v>127</v>
      </c>
      <c r="BM167" s="179" t="s">
        <v>294</v>
      </c>
    </row>
    <row r="168" s="1" customFormat="1" ht="24" customHeight="1">
      <c r="B168" s="168"/>
      <c r="C168" s="169" t="s">
        <v>295</v>
      </c>
      <c r="D168" s="169" t="s">
        <v>110</v>
      </c>
      <c r="E168" s="170" t="s">
        <v>296</v>
      </c>
      <c r="F168" s="171" t="s">
        <v>297</v>
      </c>
      <c r="G168" s="172" t="s">
        <v>148</v>
      </c>
      <c r="H168" s="173">
        <v>840</v>
      </c>
      <c r="I168" s="174"/>
      <c r="J168" s="173">
        <f>ROUND(I168*H168,3)</f>
        <v>0</v>
      </c>
      <c r="K168" s="171" t="s">
        <v>1</v>
      </c>
      <c r="L168" s="33"/>
      <c r="M168" s="175" t="s">
        <v>1</v>
      </c>
      <c r="N168" s="176" t="s">
        <v>39</v>
      </c>
      <c r="O168" s="69"/>
      <c r="P168" s="177">
        <f>O168*H168</f>
        <v>0</v>
      </c>
      <c r="Q168" s="177">
        <v>0</v>
      </c>
      <c r="R168" s="177">
        <f>Q168*H168</f>
        <v>0</v>
      </c>
      <c r="S168" s="177">
        <v>0</v>
      </c>
      <c r="T168" s="178">
        <f>S168*H168</f>
        <v>0</v>
      </c>
      <c r="AR168" s="179" t="s">
        <v>127</v>
      </c>
      <c r="AT168" s="179" t="s">
        <v>110</v>
      </c>
      <c r="AU168" s="179" t="s">
        <v>108</v>
      </c>
      <c r="AY168" s="14" t="s">
        <v>107</v>
      </c>
      <c r="BE168" s="180">
        <f>IF(N168="základná",J168,0)</f>
        <v>0</v>
      </c>
      <c r="BF168" s="180">
        <f>IF(N168="znížená",J168,0)</f>
        <v>0</v>
      </c>
      <c r="BG168" s="180">
        <f>IF(N168="zákl. prenesená",J168,0)</f>
        <v>0</v>
      </c>
      <c r="BH168" s="180">
        <f>IF(N168="zníž. prenesená",J168,0)</f>
        <v>0</v>
      </c>
      <c r="BI168" s="180">
        <f>IF(N168="nulová",J168,0)</f>
        <v>0</v>
      </c>
      <c r="BJ168" s="14" t="s">
        <v>108</v>
      </c>
      <c r="BK168" s="181">
        <f>ROUND(I168*H168,3)</f>
        <v>0</v>
      </c>
      <c r="BL168" s="14" t="s">
        <v>127</v>
      </c>
      <c r="BM168" s="179" t="s">
        <v>298</v>
      </c>
    </row>
    <row r="169" s="1" customFormat="1" ht="24" customHeight="1">
      <c r="B169" s="168"/>
      <c r="C169" s="169" t="s">
        <v>299</v>
      </c>
      <c r="D169" s="169" t="s">
        <v>110</v>
      </c>
      <c r="E169" s="170" t="s">
        <v>300</v>
      </c>
      <c r="F169" s="171" t="s">
        <v>301</v>
      </c>
      <c r="G169" s="172" t="s">
        <v>189</v>
      </c>
      <c r="H169" s="173">
        <v>30</v>
      </c>
      <c r="I169" s="174"/>
      <c r="J169" s="173">
        <f>ROUND(I169*H169,3)</f>
        <v>0</v>
      </c>
      <c r="K169" s="171" t="s">
        <v>1</v>
      </c>
      <c r="L169" s="33"/>
      <c r="M169" s="175" t="s">
        <v>1</v>
      </c>
      <c r="N169" s="176" t="s">
        <v>39</v>
      </c>
      <c r="O169" s="69"/>
      <c r="P169" s="177">
        <f>O169*H169</f>
        <v>0</v>
      </c>
      <c r="Q169" s="177">
        <v>0</v>
      </c>
      <c r="R169" s="177">
        <f>Q169*H169</f>
        <v>0</v>
      </c>
      <c r="S169" s="177">
        <v>0</v>
      </c>
      <c r="T169" s="178">
        <f>S169*H169</f>
        <v>0</v>
      </c>
      <c r="AR169" s="179" t="s">
        <v>127</v>
      </c>
      <c r="AT169" s="179" t="s">
        <v>110</v>
      </c>
      <c r="AU169" s="179" t="s">
        <v>108</v>
      </c>
      <c r="AY169" s="14" t="s">
        <v>107</v>
      </c>
      <c r="BE169" s="180">
        <f>IF(N169="základná",J169,0)</f>
        <v>0</v>
      </c>
      <c r="BF169" s="180">
        <f>IF(N169="znížená",J169,0)</f>
        <v>0</v>
      </c>
      <c r="BG169" s="180">
        <f>IF(N169="zákl. prenesená",J169,0)</f>
        <v>0</v>
      </c>
      <c r="BH169" s="180">
        <f>IF(N169="zníž. prenesená",J169,0)</f>
        <v>0</v>
      </c>
      <c r="BI169" s="180">
        <f>IF(N169="nulová",J169,0)</f>
        <v>0</v>
      </c>
      <c r="BJ169" s="14" t="s">
        <v>108</v>
      </c>
      <c r="BK169" s="181">
        <f>ROUND(I169*H169,3)</f>
        <v>0</v>
      </c>
      <c r="BL169" s="14" t="s">
        <v>127</v>
      </c>
      <c r="BM169" s="179" t="s">
        <v>302</v>
      </c>
    </row>
    <row r="170" s="1" customFormat="1" ht="24" customHeight="1">
      <c r="B170" s="168"/>
      <c r="C170" s="169" t="s">
        <v>303</v>
      </c>
      <c r="D170" s="169" t="s">
        <v>110</v>
      </c>
      <c r="E170" s="170" t="s">
        <v>304</v>
      </c>
      <c r="F170" s="171" t="s">
        <v>305</v>
      </c>
      <c r="G170" s="172" t="s">
        <v>113</v>
      </c>
      <c r="H170" s="173">
        <v>280</v>
      </c>
      <c r="I170" s="174"/>
      <c r="J170" s="173">
        <f>ROUND(I170*H170,3)</f>
        <v>0</v>
      </c>
      <c r="K170" s="171" t="s">
        <v>1</v>
      </c>
      <c r="L170" s="33"/>
      <c r="M170" s="175" t="s">
        <v>1</v>
      </c>
      <c r="N170" s="176" t="s">
        <v>39</v>
      </c>
      <c r="O170" s="69"/>
      <c r="P170" s="177">
        <f>O170*H170</f>
        <v>0</v>
      </c>
      <c r="Q170" s="177">
        <v>0</v>
      </c>
      <c r="R170" s="177">
        <f>Q170*H170</f>
        <v>0</v>
      </c>
      <c r="S170" s="177">
        <v>0</v>
      </c>
      <c r="T170" s="178">
        <f>S170*H170</f>
        <v>0</v>
      </c>
      <c r="AR170" s="179" t="s">
        <v>127</v>
      </c>
      <c r="AT170" s="179" t="s">
        <v>110</v>
      </c>
      <c r="AU170" s="179" t="s">
        <v>108</v>
      </c>
      <c r="AY170" s="14" t="s">
        <v>107</v>
      </c>
      <c r="BE170" s="180">
        <f>IF(N170="základná",J170,0)</f>
        <v>0</v>
      </c>
      <c r="BF170" s="180">
        <f>IF(N170="znížená",J170,0)</f>
        <v>0</v>
      </c>
      <c r="BG170" s="180">
        <f>IF(N170="zákl. prenesená",J170,0)</f>
        <v>0</v>
      </c>
      <c r="BH170" s="180">
        <f>IF(N170="zníž. prenesená",J170,0)</f>
        <v>0</v>
      </c>
      <c r="BI170" s="180">
        <f>IF(N170="nulová",J170,0)</f>
        <v>0</v>
      </c>
      <c r="BJ170" s="14" t="s">
        <v>108</v>
      </c>
      <c r="BK170" s="181">
        <f>ROUND(I170*H170,3)</f>
        <v>0</v>
      </c>
      <c r="BL170" s="14" t="s">
        <v>127</v>
      </c>
      <c r="BM170" s="179" t="s">
        <v>306</v>
      </c>
    </row>
    <row r="171" s="1" customFormat="1" ht="16.5" customHeight="1">
      <c r="B171" s="168"/>
      <c r="C171" s="169" t="s">
        <v>307</v>
      </c>
      <c r="D171" s="169" t="s">
        <v>110</v>
      </c>
      <c r="E171" s="170" t="s">
        <v>253</v>
      </c>
      <c r="F171" s="171" t="s">
        <v>254</v>
      </c>
      <c r="G171" s="172" t="s">
        <v>246</v>
      </c>
      <c r="H171" s="174"/>
      <c r="I171" s="174"/>
      <c r="J171" s="173">
        <f>ROUND(I171*H171,3)</f>
        <v>0</v>
      </c>
      <c r="K171" s="171" t="s">
        <v>1</v>
      </c>
      <c r="L171" s="33"/>
      <c r="M171" s="175" t="s">
        <v>1</v>
      </c>
      <c r="N171" s="176" t="s">
        <v>39</v>
      </c>
      <c r="O171" s="69"/>
      <c r="P171" s="177">
        <f>O171*H171</f>
        <v>0</v>
      </c>
      <c r="Q171" s="177">
        <v>0</v>
      </c>
      <c r="R171" s="177">
        <f>Q171*H171</f>
        <v>0</v>
      </c>
      <c r="S171" s="177">
        <v>0</v>
      </c>
      <c r="T171" s="178">
        <f>S171*H171</f>
        <v>0</v>
      </c>
      <c r="AR171" s="179" t="s">
        <v>127</v>
      </c>
      <c r="AT171" s="179" t="s">
        <v>110</v>
      </c>
      <c r="AU171" s="179" t="s">
        <v>108</v>
      </c>
      <c r="AY171" s="14" t="s">
        <v>107</v>
      </c>
      <c r="BE171" s="180">
        <f>IF(N171="základná",J171,0)</f>
        <v>0</v>
      </c>
      <c r="BF171" s="180">
        <f>IF(N171="znížená",J171,0)</f>
        <v>0</v>
      </c>
      <c r="BG171" s="180">
        <f>IF(N171="zákl. prenesená",J171,0)</f>
        <v>0</v>
      </c>
      <c r="BH171" s="180">
        <f>IF(N171="zníž. prenesená",J171,0)</f>
        <v>0</v>
      </c>
      <c r="BI171" s="180">
        <f>IF(N171="nulová",J171,0)</f>
        <v>0</v>
      </c>
      <c r="BJ171" s="14" t="s">
        <v>108</v>
      </c>
      <c r="BK171" s="181">
        <f>ROUND(I171*H171,3)</f>
        <v>0</v>
      </c>
      <c r="BL171" s="14" t="s">
        <v>127</v>
      </c>
      <c r="BM171" s="179" t="s">
        <v>308</v>
      </c>
    </row>
    <row r="172" s="11" customFormat="1" ht="25.92" customHeight="1">
      <c r="B172" s="155"/>
      <c r="D172" s="156" t="s">
        <v>72</v>
      </c>
      <c r="E172" s="157" t="s">
        <v>309</v>
      </c>
      <c r="F172" s="157" t="s">
        <v>310</v>
      </c>
      <c r="I172" s="158"/>
      <c r="J172" s="159">
        <f>BK172</f>
        <v>0</v>
      </c>
      <c r="L172" s="155"/>
      <c r="M172" s="160"/>
      <c r="N172" s="161"/>
      <c r="O172" s="161"/>
      <c r="P172" s="162">
        <f>SUM(P173:P176)</f>
        <v>0</v>
      </c>
      <c r="Q172" s="161"/>
      <c r="R172" s="162">
        <f>SUM(R173:R176)</f>
        <v>0</v>
      </c>
      <c r="S172" s="161"/>
      <c r="T172" s="163">
        <f>SUM(T173:T176)</f>
        <v>0</v>
      </c>
      <c r="AR172" s="156" t="s">
        <v>114</v>
      </c>
      <c r="AT172" s="164" t="s">
        <v>72</v>
      </c>
      <c r="AU172" s="164" t="s">
        <v>73</v>
      </c>
      <c r="AY172" s="156" t="s">
        <v>107</v>
      </c>
      <c r="BK172" s="165">
        <f>SUM(BK173:BK176)</f>
        <v>0</v>
      </c>
    </row>
    <row r="173" s="1" customFormat="1" ht="24" customHeight="1">
      <c r="B173" s="168"/>
      <c r="C173" s="169" t="s">
        <v>311</v>
      </c>
      <c r="D173" s="169" t="s">
        <v>110</v>
      </c>
      <c r="E173" s="170" t="s">
        <v>312</v>
      </c>
      <c r="F173" s="171" t="s">
        <v>313</v>
      </c>
      <c r="G173" s="172" t="s">
        <v>314</v>
      </c>
      <c r="H173" s="173">
        <v>1</v>
      </c>
      <c r="I173" s="174"/>
      <c r="J173" s="173">
        <f>ROUND(I173*H173,3)</f>
        <v>0</v>
      </c>
      <c r="K173" s="171" t="s">
        <v>1</v>
      </c>
      <c r="L173" s="33"/>
      <c r="M173" s="175" t="s">
        <v>1</v>
      </c>
      <c r="N173" s="176" t="s">
        <v>39</v>
      </c>
      <c r="O173" s="69"/>
      <c r="P173" s="177">
        <f>O173*H173</f>
        <v>0</v>
      </c>
      <c r="Q173" s="177">
        <v>0</v>
      </c>
      <c r="R173" s="177">
        <f>Q173*H173</f>
        <v>0</v>
      </c>
      <c r="S173" s="177">
        <v>0</v>
      </c>
      <c r="T173" s="178">
        <f>S173*H173</f>
        <v>0</v>
      </c>
      <c r="AR173" s="179" t="s">
        <v>315</v>
      </c>
      <c r="AT173" s="179" t="s">
        <v>110</v>
      </c>
      <c r="AU173" s="179" t="s">
        <v>78</v>
      </c>
      <c r="AY173" s="14" t="s">
        <v>107</v>
      </c>
      <c r="BE173" s="180">
        <f>IF(N173="základná",J173,0)</f>
        <v>0</v>
      </c>
      <c r="BF173" s="180">
        <f>IF(N173="znížená",J173,0)</f>
        <v>0</v>
      </c>
      <c r="BG173" s="180">
        <f>IF(N173="zákl. prenesená",J173,0)</f>
        <v>0</v>
      </c>
      <c r="BH173" s="180">
        <f>IF(N173="zníž. prenesená",J173,0)</f>
        <v>0</v>
      </c>
      <c r="BI173" s="180">
        <f>IF(N173="nulová",J173,0)</f>
        <v>0</v>
      </c>
      <c r="BJ173" s="14" t="s">
        <v>108</v>
      </c>
      <c r="BK173" s="181">
        <f>ROUND(I173*H173,3)</f>
        <v>0</v>
      </c>
      <c r="BL173" s="14" t="s">
        <v>315</v>
      </c>
      <c r="BM173" s="179" t="s">
        <v>316</v>
      </c>
    </row>
    <row r="174" s="1" customFormat="1" ht="36" customHeight="1">
      <c r="B174" s="168"/>
      <c r="C174" s="169" t="s">
        <v>317</v>
      </c>
      <c r="D174" s="169" t="s">
        <v>110</v>
      </c>
      <c r="E174" s="170" t="s">
        <v>318</v>
      </c>
      <c r="F174" s="171" t="s">
        <v>319</v>
      </c>
      <c r="G174" s="172" t="s">
        <v>320</v>
      </c>
      <c r="H174" s="173">
        <v>20</v>
      </c>
      <c r="I174" s="174"/>
      <c r="J174" s="173">
        <f>ROUND(I174*H174,3)</f>
        <v>0</v>
      </c>
      <c r="K174" s="171" t="s">
        <v>1</v>
      </c>
      <c r="L174" s="33"/>
      <c r="M174" s="175" t="s">
        <v>1</v>
      </c>
      <c r="N174" s="176" t="s">
        <v>39</v>
      </c>
      <c r="O174" s="69"/>
      <c r="P174" s="177">
        <f>O174*H174</f>
        <v>0</v>
      </c>
      <c r="Q174" s="177">
        <v>0</v>
      </c>
      <c r="R174" s="177">
        <f>Q174*H174</f>
        <v>0</v>
      </c>
      <c r="S174" s="177">
        <v>0</v>
      </c>
      <c r="T174" s="178">
        <f>S174*H174</f>
        <v>0</v>
      </c>
      <c r="AR174" s="179" t="s">
        <v>315</v>
      </c>
      <c r="AT174" s="179" t="s">
        <v>110</v>
      </c>
      <c r="AU174" s="179" t="s">
        <v>78</v>
      </c>
      <c r="AY174" s="14" t="s">
        <v>107</v>
      </c>
      <c r="BE174" s="180">
        <f>IF(N174="základná",J174,0)</f>
        <v>0</v>
      </c>
      <c r="BF174" s="180">
        <f>IF(N174="znížená",J174,0)</f>
        <v>0</v>
      </c>
      <c r="BG174" s="180">
        <f>IF(N174="zákl. prenesená",J174,0)</f>
        <v>0</v>
      </c>
      <c r="BH174" s="180">
        <f>IF(N174="zníž. prenesená",J174,0)</f>
        <v>0</v>
      </c>
      <c r="BI174" s="180">
        <f>IF(N174="nulová",J174,0)</f>
        <v>0</v>
      </c>
      <c r="BJ174" s="14" t="s">
        <v>108</v>
      </c>
      <c r="BK174" s="181">
        <f>ROUND(I174*H174,3)</f>
        <v>0</v>
      </c>
      <c r="BL174" s="14" t="s">
        <v>315</v>
      </c>
      <c r="BM174" s="179" t="s">
        <v>321</v>
      </c>
    </row>
    <row r="175" s="1" customFormat="1" ht="36" customHeight="1">
      <c r="B175" s="168"/>
      <c r="C175" s="169" t="s">
        <v>322</v>
      </c>
      <c r="D175" s="169" t="s">
        <v>110</v>
      </c>
      <c r="E175" s="170" t="s">
        <v>323</v>
      </c>
      <c r="F175" s="171" t="s">
        <v>324</v>
      </c>
      <c r="G175" s="172" t="s">
        <v>320</v>
      </c>
      <c r="H175" s="173">
        <v>20</v>
      </c>
      <c r="I175" s="174"/>
      <c r="J175" s="173">
        <f>ROUND(I175*H175,3)</f>
        <v>0</v>
      </c>
      <c r="K175" s="171" t="s">
        <v>1</v>
      </c>
      <c r="L175" s="33"/>
      <c r="M175" s="175" t="s">
        <v>1</v>
      </c>
      <c r="N175" s="176" t="s">
        <v>39</v>
      </c>
      <c r="O175" s="69"/>
      <c r="P175" s="177">
        <f>O175*H175</f>
        <v>0</v>
      </c>
      <c r="Q175" s="177">
        <v>0</v>
      </c>
      <c r="R175" s="177">
        <f>Q175*H175</f>
        <v>0</v>
      </c>
      <c r="S175" s="177">
        <v>0</v>
      </c>
      <c r="T175" s="178">
        <f>S175*H175</f>
        <v>0</v>
      </c>
      <c r="AR175" s="179" t="s">
        <v>315</v>
      </c>
      <c r="AT175" s="179" t="s">
        <v>110</v>
      </c>
      <c r="AU175" s="179" t="s">
        <v>78</v>
      </c>
      <c r="AY175" s="14" t="s">
        <v>107</v>
      </c>
      <c r="BE175" s="180">
        <f>IF(N175="základná",J175,0)</f>
        <v>0</v>
      </c>
      <c r="BF175" s="180">
        <f>IF(N175="znížená",J175,0)</f>
        <v>0</v>
      </c>
      <c r="BG175" s="180">
        <f>IF(N175="zákl. prenesená",J175,0)</f>
        <v>0</v>
      </c>
      <c r="BH175" s="180">
        <f>IF(N175="zníž. prenesená",J175,0)</f>
        <v>0</v>
      </c>
      <c r="BI175" s="180">
        <f>IF(N175="nulová",J175,0)</f>
        <v>0</v>
      </c>
      <c r="BJ175" s="14" t="s">
        <v>108</v>
      </c>
      <c r="BK175" s="181">
        <f>ROUND(I175*H175,3)</f>
        <v>0</v>
      </c>
      <c r="BL175" s="14" t="s">
        <v>315</v>
      </c>
      <c r="BM175" s="179" t="s">
        <v>325</v>
      </c>
    </row>
    <row r="176" s="1" customFormat="1" ht="36" customHeight="1">
      <c r="B176" s="168"/>
      <c r="C176" s="169" t="s">
        <v>326</v>
      </c>
      <c r="D176" s="169" t="s">
        <v>110</v>
      </c>
      <c r="E176" s="170" t="s">
        <v>327</v>
      </c>
      <c r="F176" s="171" t="s">
        <v>328</v>
      </c>
      <c r="G176" s="172" t="s">
        <v>320</v>
      </c>
      <c r="H176" s="173">
        <v>20</v>
      </c>
      <c r="I176" s="174"/>
      <c r="J176" s="173">
        <f>ROUND(I176*H176,3)</f>
        <v>0</v>
      </c>
      <c r="K176" s="171" t="s">
        <v>1</v>
      </c>
      <c r="L176" s="33"/>
      <c r="M176" s="175" t="s">
        <v>1</v>
      </c>
      <c r="N176" s="176" t="s">
        <v>39</v>
      </c>
      <c r="O176" s="69"/>
      <c r="P176" s="177">
        <f>O176*H176</f>
        <v>0</v>
      </c>
      <c r="Q176" s="177">
        <v>0</v>
      </c>
      <c r="R176" s="177">
        <f>Q176*H176</f>
        <v>0</v>
      </c>
      <c r="S176" s="177">
        <v>0</v>
      </c>
      <c r="T176" s="178">
        <f>S176*H176</f>
        <v>0</v>
      </c>
      <c r="AR176" s="179" t="s">
        <v>315</v>
      </c>
      <c r="AT176" s="179" t="s">
        <v>110</v>
      </c>
      <c r="AU176" s="179" t="s">
        <v>78</v>
      </c>
      <c r="AY176" s="14" t="s">
        <v>107</v>
      </c>
      <c r="BE176" s="180">
        <f>IF(N176="základná",J176,0)</f>
        <v>0</v>
      </c>
      <c r="BF176" s="180">
        <f>IF(N176="znížená",J176,0)</f>
        <v>0</v>
      </c>
      <c r="BG176" s="180">
        <f>IF(N176="zákl. prenesená",J176,0)</f>
        <v>0</v>
      </c>
      <c r="BH176" s="180">
        <f>IF(N176="zníž. prenesená",J176,0)</f>
        <v>0</v>
      </c>
      <c r="BI176" s="180">
        <f>IF(N176="nulová",J176,0)</f>
        <v>0</v>
      </c>
      <c r="BJ176" s="14" t="s">
        <v>108</v>
      </c>
      <c r="BK176" s="181">
        <f>ROUND(I176*H176,3)</f>
        <v>0</v>
      </c>
      <c r="BL176" s="14" t="s">
        <v>315</v>
      </c>
      <c r="BM176" s="179" t="s">
        <v>329</v>
      </c>
    </row>
    <row r="177" s="11" customFormat="1" ht="25.92" customHeight="1">
      <c r="B177" s="155"/>
      <c r="D177" s="156" t="s">
        <v>72</v>
      </c>
      <c r="E177" s="157" t="s">
        <v>330</v>
      </c>
      <c r="F177" s="157" t="s">
        <v>331</v>
      </c>
      <c r="I177" s="158"/>
      <c r="J177" s="159">
        <f>BK177</f>
        <v>0</v>
      </c>
      <c r="L177" s="155"/>
      <c r="M177" s="160"/>
      <c r="N177" s="161"/>
      <c r="O177" s="161"/>
      <c r="P177" s="162">
        <f>SUM(P178:P181)</f>
        <v>0</v>
      </c>
      <c r="Q177" s="161"/>
      <c r="R177" s="162">
        <f>SUM(R178:R181)</f>
        <v>0.75239999999999996</v>
      </c>
      <c r="S177" s="161"/>
      <c r="T177" s="163">
        <f>SUM(T178:T181)</f>
        <v>0</v>
      </c>
      <c r="AR177" s="156" t="s">
        <v>114</v>
      </c>
      <c r="AT177" s="164" t="s">
        <v>72</v>
      </c>
      <c r="AU177" s="164" t="s">
        <v>73</v>
      </c>
      <c r="AY177" s="156" t="s">
        <v>107</v>
      </c>
      <c r="BK177" s="165">
        <f>SUM(BK178:BK181)</f>
        <v>0</v>
      </c>
    </row>
    <row r="178" s="1" customFormat="1" ht="24" customHeight="1">
      <c r="B178" s="168"/>
      <c r="C178" s="169" t="s">
        <v>332</v>
      </c>
      <c r="D178" s="169" t="s">
        <v>110</v>
      </c>
      <c r="E178" s="170" t="s">
        <v>333</v>
      </c>
      <c r="F178" s="171" t="s">
        <v>334</v>
      </c>
      <c r="G178" s="172" t="s">
        <v>148</v>
      </c>
      <c r="H178" s="173">
        <v>900</v>
      </c>
      <c r="I178" s="174"/>
      <c r="J178" s="173">
        <f>ROUND(I178*H178,3)</f>
        <v>0</v>
      </c>
      <c r="K178" s="171" t="s">
        <v>335</v>
      </c>
      <c r="L178" s="33"/>
      <c r="M178" s="175" t="s">
        <v>1</v>
      </c>
      <c r="N178" s="176" t="s">
        <v>39</v>
      </c>
      <c r="O178" s="69"/>
      <c r="P178" s="177">
        <f>O178*H178</f>
        <v>0</v>
      </c>
      <c r="Q178" s="177">
        <v>0</v>
      </c>
      <c r="R178" s="177">
        <f>Q178*H178</f>
        <v>0</v>
      </c>
      <c r="S178" s="177">
        <v>0</v>
      </c>
      <c r="T178" s="178">
        <f>S178*H178</f>
        <v>0</v>
      </c>
      <c r="AR178" s="179" t="s">
        <v>127</v>
      </c>
      <c r="AT178" s="179" t="s">
        <v>110</v>
      </c>
      <c r="AU178" s="179" t="s">
        <v>78</v>
      </c>
      <c r="AY178" s="14" t="s">
        <v>107</v>
      </c>
      <c r="BE178" s="180">
        <f>IF(N178="základná",J178,0)</f>
        <v>0</v>
      </c>
      <c r="BF178" s="180">
        <f>IF(N178="znížená",J178,0)</f>
        <v>0</v>
      </c>
      <c r="BG178" s="180">
        <f>IF(N178="zákl. prenesená",J178,0)</f>
        <v>0</v>
      </c>
      <c r="BH178" s="180">
        <f>IF(N178="zníž. prenesená",J178,0)</f>
        <v>0</v>
      </c>
      <c r="BI178" s="180">
        <f>IF(N178="nulová",J178,0)</f>
        <v>0</v>
      </c>
      <c r="BJ178" s="14" t="s">
        <v>108</v>
      </c>
      <c r="BK178" s="181">
        <f>ROUND(I178*H178,3)</f>
        <v>0</v>
      </c>
      <c r="BL178" s="14" t="s">
        <v>127</v>
      </c>
      <c r="BM178" s="179" t="s">
        <v>336</v>
      </c>
    </row>
    <row r="179" s="1" customFormat="1" ht="16.5" customHeight="1">
      <c r="B179" s="168"/>
      <c r="C179" s="182" t="s">
        <v>337</v>
      </c>
      <c r="D179" s="182" t="s">
        <v>119</v>
      </c>
      <c r="E179" s="183" t="s">
        <v>338</v>
      </c>
      <c r="F179" s="184" t="s">
        <v>339</v>
      </c>
      <c r="G179" s="185" t="s">
        <v>148</v>
      </c>
      <c r="H179" s="186">
        <v>990</v>
      </c>
      <c r="I179" s="187"/>
      <c r="J179" s="186">
        <f>ROUND(I179*H179,3)</f>
        <v>0</v>
      </c>
      <c r="K179" s="184" t="s">
        <v>335</v>
      </c>
      <c r="L179" s="188"/>
      <c r="M179" s="189" t="s">
        <v>1</v>
      </c>
      <c r="N179" s="190" t="s">
        <v>39</v>
      </c>
      <c r="O179" s="69"/>
      <c r="P179" s="177">
        <f>O179*H179</f>
        <v>0</v>
      </c>
      <c r="Q179" s="177">
        <v>0.00048999999999999998</v>
      </c>
      <c r="R179" s="177">
        <f>Q179*H179</f>
        <v>0.48509999999999998</v>
      </c>
      <c r="S179" s="177">
        <v>0</v>
      </c>
      <c r="T179" s="178">
        <f>S179*H179</f>
        <v>0</v>
      </c>
      <c r="AR179" s="179" t="s">
        <v>340</v>
      </c>
      <c r="AT179" s="179" t="s">
        <v>119</v>
      </c>
      <c r="AU179" s="179" t="s">
        <v>78</v>
      </c>
      <c r="AY179" s="14" t="s">
        <v>107</v>
      </c>
      <c r="BE179" s="180">
        <f>IF(N179="základná",J179,0)</f>
        <v>0</v>
      </c>
      <c r="BF179" s="180">
        <f>IF(N179="znížená",J179,0)</f>
        <v>0</v>
      </c>
      <c r="BG179" s="180">
        <f>IF(N179="zákl. prenesená",J179,0)</f>
        <v>0</v>
      </c>
      <c r="BH179" s="180">
        <f>IF(N179="zníž. prenesená",J179,0)</f>
        <v>0</v>
      </c>
      <c r="BI179" s="180">
        <f>IF(N179="nulová",J179,0)</f>
        <v>0</v>
      </c>
      <c r="BJ179" s="14" t="s">
        <v>108</v>
      </c>
      <c r="BK179" s="181">
        <f>ROUND(I179*H179,3)</f>
        <v>0</v>
      </c>
      <c r="BL179" s="14" t="s">
        <v>340</v>
      </c>
      <c r="BM179" s="179" t="s">
        <v>341</v>
      </c>
    </row>
    <row r="180" s="1" customFormat="1" ht="24" customHeight="1">
      <c r="B180" s="168"/>
      <c r="C180" s="169" t="s">
        <v>342</v>
      </c>
      <c r="D180" s="169" t="s">
        <v>110</v>
      </c>
      <c r="E180" s="170" t="s">
        <v>343</v>
      </c>
      <c r="F180" s="171" t="s">
        <v>344</v>
      </c>
      <c r="G180" s="172" t="s">
        <v>148</v>
      </c>
      <c r="H180" s="173">
        <v>900</v>
      </c>
      <c r="I180" s="174"/>
      <c r="J180" s="173">
        <f>ROUND(I180*H180,3)</f>
        <v>0</v>
      </c>
      <c r="K180" s="171" t="s">
        <v>335</v>
      </c>
      <c r="L180" s="33"/>
      <c r="M180" s="175" t="s">
        <v>1</v>
      </c>
      <c r="N180" s="176" t="s">
        <v>39</v>
      </c>
      <c r="O180" s="69"/>
      <c r="P180" s="177">
        <f>O180*H180</f>
        <v>0</v>
      </c>
      <c r="Q180" s="177">
        <v>0</v>
      </c>
      <c r="R180" s="177">
        <f>Q180*H180</f>
        <v>0</v>
      </c>
      <c r="S180" s="177">
        <v>0</v>
      </c>
      <c r="T180" s="178">
        <f>S180*H180</f>
        <v>0</v>
      </c>
      <c r="AR180" s="179" t="s">
        <v>127</v>
      </c>
      <c r="AT180" s="179" t="s">
        <v>110</v>
      </c>
      <c r="AU180" s="179" t="s">
        <v>78</v>
      </c>
      <c r="AY180" s="14" t="s">
        <v>107</v>
      </c>
      <c r="BE180" s="180">
        <f>IF(N180="základná",J180,0)</f>
        <v>0</v>
      </c>
      <c r="BF180" s="180">
        <f>IF(N180="znížená",J180,0)</f>
        <v>0</v>
      </c>
      <c r="BG180" s="180">
        <f>IF(N180="zákl. prenesená",J180,0)</f>
        <v>0</v>
      </c>
      <c r="BH180" s="180">
        <f>IF(N180="zníž. prenesená",J180,0)</f>
        <v>0</v>
      </c>
      <c r="BI180" s="180">
        <f>IF(N180="nulová",J180,0)</f>
        <v>0</v>
      </c>
      <c r="BJ180" s="14" t="s">
        <v>108</v>
      </c>
      <c r="BK180" s="181">
        <f>ROUND(I180*H180,3)</f>
        <v>0</v>
      </c>
      <c r="BL180" s="14" t="s">
        <v>127</v>
      </c>
      <c r="BM180" s="179" t="s">
        <v>345</v>
      </c>
    </row>
    <row r="181" s="1" customFormat="1" ht="24" customHeight="1">
      <c r="B181" s="168"/>
      <c r="C181" s="182" t="s">
        <v>346</v>
      </c>
      <c r="D181" s="182" t="s">
        <v>119</v>
      </c>
      <c r="E181" s="183" t="s">
        <v>347</v>
      </c>
      <c r="F181" s="184" t="s">
        <v>348</v>
      </c>
      <c r="G181" s="185" t="s">
        <v>148</v>
      </c>
      <c r="H181" s="186">
        <v>990</v>
      </c>
      <c r="I181" s="187"/>
      <c r="J181" s="186">
        <f>ROUND(I181*H181,3)</f>
        <v>0</v>
      </c>
      <c r="K181" s="184" t="s">
        <v>335</v>
      </c>
      <c r="L181" s="188"/>
      <c r="M181" s="191" t="s">
        <v>1</v>
      </c>
      <c r="N181" s="192" t="s">
        <v>39</v>
      </c>
      <c r="O181" s="193"/>
      <c r="P181" s="194">
        <f>O181*H181</f>
        <v>0</v>
      </c>
      <c r="Q181" s="194">
        <v>0.00027</v>
      </c>
      <c r="R181" s="194">
        <f>Q181*H181</f>
        <v>0.26729999999999998</v>
      </c>
      <c r="S181" s="194">
        <v>0</v>
      </c>
      <c r="T181" s="195">
        <f>S181*H181</f>
        <v>0</v>
      </c>
      <c r="AR181" s="179" t="s">
        <v>340</v>
      </c>
      <c r="AT181" s="179" t="s">
        <v>119</v>
      </c>
      <c r="AU181" s="179" t="s">
        <v>78</v>
      </c>
      <c r="AY181" s="14" t="s">
        <v>107</v>
      </c>
      <c r="BE181" s="180">
        <f>IF(N181="základná",J181,0)</f>
        <v>0</v>
      </c>
      <c r="BF181" s="180">
        <f>IF(N181="znížená",J181,0)</f>
        <v>0</v>
      </c>
      <c r="BG181" s="180">
        <f>IF(N181="zákl. prenesená",J181,0)</f>
        <v>0</v>
      </c>
      <c r="BH181" s="180">
        <f>IF(N181="zníž. prenesená",J181,0)</f>
        <v>0</v>
      </c>
      <c r="BI181" s="180">
        <f>IF(N181="nulová",J181,0)</f>
        <v>0</v>
      </c>
      <c r="BJ181" s="14" t="s">
        <v>108</v>
      </c>
      <c r="BK181" s="181">
        <f>ROUND(I181*H181,3)</f>
        <v>0</v>
      </c>
      <c r="BL181" s="14" t="s">
        <v>340</v>
      </c>
      <c r="BM181" s="179" t="s">
        <v>349</v>
      </c>
    </row>
    <row r="182" s="1" customFormat="1" ht="6.96" customHeight="1">
      <c r="B182" s="52"/>
      <c r="C182" s="53"/>
      <c r="D182" s="53"/>
      <c r="E182" s="53"/>
      <c r="F182" s="53"/>
      <c r="G182" s="53"/>
      <c r="H182" s="53"/>
      <c r="I182" s="129"/>
      <c r="J182" s="53"/>
      <c r="K182" s="53"/>
      <c r="L182" s="33"/>
    </row>
  </sheetData>
  <autoFilter ref="C118:K181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2019-04-18T10:50:55Z</dcterms:created>
  <dcterms:modified xsi:type="dcterms:W3CDTF">2019-04-18T10:50:57Z</dcterms:modified>
</cp:coreProperties>
</file>