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31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'2019-031 - Rekonštrukcia ...'!$C$118:$K$160</definedName>
    <definedName name="_xlnm.Print_Area" localSheetId="1">'2019-031 - Rekonštrukcia ...'!$C$4:$J$76,'2019-031 - Rekonštrukcia ...'!$C$82:$J$102,'2019-031 - Rekonštrukcia ...'!$C$108:$K$160</definedName>
    <definedName name="_xlnm.Print_Titles" localSheetId="1">'2019-031 - Rekonštrukcia ...'!$118:$118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60"/>
  <c r="BH160"/>
  <c r="BG160"/>
  <c r="BE160"/>
  <c r="T160"/>
  <c r="R160"/>
  <c r="P160"/>
  <c r="BK160"/>
  <c r="J160"/>
  <c r="BF160"/>
  <c r="BI159"/>
  <c r="BH159"/>
  <c r="BG159"/>
  <c r="BE159"/>
  <c r="T159"/>
  <c r="T158"/>
  <c r="R159"/>
  <c r="R158"/>
  <c r="P159"/>
  <c r="P158"/>
  <c r="BK159"/>
  <c r="BK158"/>
  <c r="J158"/>
  <c r="J159"/>
  <c r="BF159"/>
  <c r="J101"/>
  <c r="BI157"/>
  <c r="BH157"/>
  <c r="BG157"/>
  <c r="BE157"/>
  <c r="T157"/>
  <c r="T156"/>
  <c r="R157"/>
  <c r="R156"/>
  <c r="P157"/>
  <c r="P156"/>
  <c r="BK157"/>
  <c r="BK156"/>
  <c r="J156"/>
  <c r="J157"/>
  <c r="BF157"/>
  <c r="J100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T144"/>
  <c r="R145"/>
  <c r="R144"/>
  <c r="P145"/>
  <c r="P144"/>
  <c r="BK145"/>
  <c r="BK144"/>
  <c r="J144"/>
  <c r="J145"/>
  <c r="BF145"/>
  <c r="J99"/>
  <c r="BI143"/>
  <c r="BH143"/>
  <c r="BG143"/>
  <c r="BE143"/>
  <c r="T143"/>
  <c r="T142"/>
  <c r="R143"/>
  <c r="R142"/>
  <c r="P143"/>
  <c r="P142"/>
  <c r="BK143"/>
  <c r="BK142"/>
  <c r="J142"/>
  <c r="J143"/>
  <c r="BF143"/>
  <c r="J98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97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F35"/>
  <c i="1" r="BD95"/>
  <c i="2" r="BH122"/>
  <c r="F34"/>
  <c i="1" r="BC95"/>
  <c i="2" r="BG122"/>
  <c r="F33"/>
  <c i="1" r="BB95"/>
  <c i="2" r="BE122"/>
  <c r="J31"/>
  <c i="1" r="AV95"/>
  <c i="2" r="F31"/>
  <c i="1" r="AZ95"/>
  <c i="2" r="T122"/>
  <c r="T121"/>
  <c r="T120"/>
  <c r="T119"/>
  <c r="R122"/>
  <c r="R121"/>
  <c r="R120"/>
  <c r="R119"/>
  <c r="P122"/>
  <c r="P121"/>
  <c r="P120"/>
  <c r="P119"/>
  <c i="1" r="AU95"/>
  <c i="2" r="BK122"/>
  <c r="BK121"/>
  <c r="J121"/>
  <c r="BK120"/>
  <c r="J120"/>
  <c r="BK119"/>
  <c r="J119"/>
  <c r="J94"/>
  <c r="J28"/>
  <c i="1" r="AG95"/>
  <c i="2" r="J122"/>
  <c r="BF122"/>
  <c r="J32"/>
  <c i="1" r="AW95"/>
  <c i="2" r="F32"/>
  <c i="1" r="BA95"/>
  <c i="2" r="J96"/>
  <c r="J95"/>
  <c r="F115"/>
  <c r="F113"/>
  <c r="E111"/>
  <c r="F89"/>
  <c r="F87"/>
  <c r="E85"/>
  <c r="J37"/>
  <c r="J22"/>
  <c r="E22"/>
  <c r="J116"/>
  <c r="J90"/>
  <c r="J21"/>
  <c r="J19"/>
  <c r="E19"/>
  <c r="J115"/>
  <c r="J89"/>
  <c r="J18"/>
  <c r="J16"/>
  <c r="E16"/>
  <c r="F116"/>
  <c r="F90"/>
  <c r="J15"/>
  <c r="J10"/>
  <c r="J11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<sst xmlns="http://schemas.openxmlformats.org/spreadsheetml/2006/main">
  <si>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</si>
  <si>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</si>
  <si>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</si>
  <si>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</si>
  <si>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{af106761-bb59-4a9d-a193-1ccf280b9eeb}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</si>
  <si>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</si>
  <si>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</si>
  <si>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</si>
  <si>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</si>
  <si>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</si>
  <si>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</si>
  <si>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</si>
  <si>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2019-031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</si>
  <si>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</si>
  <si>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</si>
  <si>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a dobudovanie chodníkov na ul. Gen. Svobodu pri železničnej stanici</t>
  </si>
  <si>
    <t>JKSO:</t>
  </si>
  <si>
    <t>KS:</t>
  </si>
  <si>
    <t>Miesto:</t>
  </si>
  <si>
    <t xml:space="preserve"> </t>
  </si>
  <si>
    <t>Dátum:</t>
  </si>
  <si>
    <t>15. 3. 2019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</si>
  <si>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</si>
  <si>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</si>
  <si>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</si>
  <si>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</si>
  <si>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</si>
  <si>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</si>
  <si>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</si>
  <si>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</si>
  <si>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</si>
  <si>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</si>
  <si>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</si>
  <si>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</si>
  <si>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</si>
  <si>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</si>
  <si>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</si>
  <si>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</si>
  <si>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</si>
  <si>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</si>
  <si>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</si>
  <si>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</si>
  <si>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</si>
  <si>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</si>
  <si>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</si>
  <si>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</si>
  <si>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</si>
  <si>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</si>
  <si>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</si>
  <si>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</si>
  <si>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</si>
  <si>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</si>
  <si>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</si>
  <si>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</si>
  <si>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</si>
  <si>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</si>
  <si>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</si>
  <si>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</si>
  <si>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</si>
  <si>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</si>
  <si>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</si>
  <si>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</si>
  <si>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</si>
  <si>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</si>
  <si>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</si>
  <si>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</si>
  <si>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</si>
  <si>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</si>
  <si>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</si>
  <si>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</si>
  <si>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</si>
  <si>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</si>
  <si>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</si>
  <si>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</si>
  <si>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</si>
  <si>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</si>
  <si>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</si>
  <si>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</si>
  <si>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</si>
  <si>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</si>
  <si>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</si>
  <si>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</si>
  <si>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</si>
  <si>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</si>
  <si>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</si>
  <si>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</si>
  <si>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</si>
  <si>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</si>
  <si>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</si>
  <si>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</si>
  <si>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</si>
  <si>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</si>
  <si>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</si>
  <si>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</si>
  <si>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</si>
  <si>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</si>
  <si>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</si>
  <si>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</si>
  <si>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</si>
  <si>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</si>
  <si>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</si>
  <si>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</si>
  <si>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</si>
  <si>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</si>
  <si>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</si>
  <si>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</si>
  <si>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</si>
  <si>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</si>
  <si>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</si>
  <si>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</si>
  <si>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113107142</t>
  </si>
  <si>
    <t xml:space="preserve">Odstránenie krytu asfaltového v ploche do 200 m2, hr. nad 50 do 100 mm,  -0,18100t</t>
  </si>
  <si>
    <t>m2</t>
  </si>
  <si>
    <t>CS CENEKON 2019 01</t>
  </si>
  <si>
    <t>4</t>
  </si>
  <si>
    <t>2</t>
  </si>
  <si>
    <t>-1995178946</t>
  </si>
  <si>
    <t>113206111</t>
  </si>
  <si>
    <t xml:space="preserve">Vytrhanie obrúb betónových, s vybúraním lôžka, z krajníkov alebo obrubníkov stojatých,  -0,14500t</t>
  </si>
  <si>
    <t>m</t>
  </si>
  <si>
    <t>-1849169931</t>
  </si>
  <si>
    <t>3</t>
  </si>
  <si>
    <t>113307131</t>
  </si>
  <si>
    <t xml:space="preserve">Odstránenie podkladu v ploche do 200 m2 z betónu prostého, hr. vrstvy do 150 mm,  -0,22500t</t>
  </si>
  <si>
    <t>-253903064</t>
  </si>
  <si>
    <t>122301101</t>
  </si>
  <si>
    <t>Odkopávka a prekopávka nezapažená v hornine 4, do 100 m3</t>
  </si>
  <si>
    <t>m3</t>
  </si>
  <si>
    <t>-1732996745</t>
  </si>
  <si>
    <t>5</t>
  </si>
  <si>
    <t>122301109</t>
  </si>
  <si>
    <t>Odkopávky a prekopávky nezapažené. Príplatok za lepivosť horniny 4</t>
  </si>
  <si>
    <t>1655066600</t>
  </si>
  <si>
    <t>6</t>
  </si>
  <si>
    <t>162301102</t>
  </si>
  <si>
    <t>Vodorovné premiestnenie výkopku po spevnenej ceste z horniny tr.1-4, do 100 m3 na vzdialenosť do 1000 m</t>
  </si>
  <si>
    <t>-286687298</t>
  </si>
  <si>
    <t>7</t>
  </si>
  <si>
    <t>167101101</t>
  </si>
  <si>
    <t>Nakladanie neuľahnutého výkopku z hornín tr.1-4 do 100 m3</t>
  </si>
  <si>
    <t>-1075091862</t>
  </si>
  <si>
    <t>8</t>
  </si>
  <si>
    <t>180401211</t>
  </si>
  <si>
    <t>Založenie trávnika lúčneho výsevom v rovine alebo na svahu do 1:5</t>
  </si>
  <si>
    <t>1990207177</t>
  </si>
  <si>
    <t>9</t>
  </si>
  <si>
    <t>M</t>
  </si>
  <si>
    <t>005720001400</t>
  </si>
  <si>
    <t>Osivá tráv - semená parkovej zmesi</t>
  </si>
  <si>
    <t>kg</t>
  </si>
  <si>
    <t>536432273</t>
  </si>
  <si>
    <t>10</t>
  </si>
  <si>
    <t>181301101</t>
  </si>
  <si>
    <t>Rozprestretie ornice v rovine, plocha do 500 m2, hr.do 100 mm</t>
  </si>
  <si>
    <t>-313412204</t>
  </si>
  <si>
    <t>Komunikácie</t>
  </si>
  <si>
    <t>11</t>
  </si>
  <si>
    <t>564710111</t>
  </si>
  <si>
    <t>Podklad alebo kryt z kameniva hrubého drveného veľ. 8-16 mm s rozprestretím a zhutnením hr. 50 mm</t>
  </si>
  <si>
    <t>1449109475</t>
  </si>
  <si>
    <t>12</t>
  </si>
  <si>
    <t>564750211</t>
  </si>
  <si>
    <t>Podklad alebo kryt z kameniva hrubého drveného veľ. 16-32 mm s rozprestretím a zhutnením hr. 150 mm</t>
  </si>
  <si>
    <t>-2030680763</t>
  </si>
  <si>
    <t>13</t>
  </si>
  <si>
    <t>564801112</t>
  </si>
  <si>
    <t>Podklad zo štrkodrviny s rozprestretím a zhutnením, po zhutnení hr. 40 mm</t>
  </si>
  <si>
    <t>434072818</t>
  </si>
  <si>
    <t>14</t>
  </si>
  <si>
    <t>596911141</t>
  </si>
  <si>
    <t>Kladenie betónovej zámkovej dlažby komunikácií pre peších hr. 60 mm pre peších do 50 m2 so zriadením lôžka z kameniva hr. 30 mm</t>
  </si>
  <si>
    <t>-241279410</t>
  </si>
  <si>
    <t>15</t>
  </si>
  <si>
    <t>592460007700</t>
  </si>
  <si>
    <t>Dlažba betónová Low value PREMAC HAKA 6N-normál škárová, rozmer 200x165x60 mm, sivá</t>
  </si>
  <si>
    <t>2140554455</t>
  </si>
  <si>
    <t>16</t>
  </si>
  <si>
    <t>592460010600</t>
  </si>
  <si>
    <t>Dlažba betónová Low value PREMAC KLASIKO, rozmer 200x100x60 mm, sivá</t>
  </si>
  <si>
    <t>-834484587</t>
  </si>
  <si>
    <t>17</t>
  </si>
  <si>
    <t>592460006800</t>
  </si>
  <si>
    <t>Dlažba betónová Low value PREMAC Dlažba betónová pre nevidiacich, rozmer 200x200x60 mm, červená</t>
  </si>
  <si>
    <t>827596507</t>
  </si>
  <si>
    <t>18</t>
  </si>
  <si>
    <t>592460006900</t>
  </si>
  <si>
    <t>Dlažba betónová Low value PREMAC Dlažba betónová pre nevidiacich drážková, rozmer 200x200x60 mm, červená</t>
  </si>
  <si>
    <t>1235410411</t>
  </si>
  <si>
    <t>19</t>
  </si>
  <si>
    <t>599142111</t>
  </si>
  <si>
    <t>Úprava zálievky dilatačných alebo pracovných škár hĺbky do 40 mm, šírky nad 20 do 40 mm</t>
  </si>
  <si>
    <t>2049762054</t>
  </si>
  <si>
    <t>Rúrové vedenie</t>
  </si>
  <si>
    <t>899332111</t>
  </si>
  <si>
    <t>Výšková úprava uličného vstupu alebo vpuste do 200 mm znížením poklopu</t>
  </si>
  <si>
    <t>ks</t>
  </si>
  <si>
    <t>1140933289</t>
  </si>
  <si>
    <t>Ostatné konštrukcie a práce-búranie</t>
  </si>
  <si>
    <t>21</t>
  </si>
  <si>
    <t>914001111</t>
  </si>
  <si>
    <t>Osadenie a montáž cestnej zvislej dopravnej značky na stĺpik, stĺp, konzolu alebo objekt</t>
  </si>
  <si>
    <t>1480320624</t>
  </si>
  <si>
    <t>22</t>
  </si>
  <si>
    <t>404410044800</t>
  </si>
  <si>
    <t>Zákazová značka B2 (Zákaz vjazdu všetkých vozidiel), rozmer 700 mm, fólia RA1, pozinkovaná</t>
  </si>
  <si>
    <t>1954312353</t>
  </si>
  <si>
    <t>23</t>
  </si>
  <si>
    <t>915721211</t>
  </si>
  <si>
    <t>Vodorovné dopravné značenie striekané farbou prechodov pre chodcov, šípky, symboly a pod., biela základná</t>
  </si>
  <si>
    <t>1912671934</t>
  </si>
  <si>
    <t>24</t>
  </si>
  <si>
    <t>915791112</t>
  </si>
  <si>
    <t>Predznačenie pre vodorovné značenie striekané farbou alebo vykonávané z náterových hmôt</t>
  </si>
  <si>
    <t>1029007458</t>
  </si>
  <si>
    <t>25</t>
  </si>
  <si>
    <t>916561112</t>
  </si>
  <si>
    <t>Osadenie záhonového alebo parkového obrubníka betón., do lôžka z bet. pros. tr. C 16/20 s bočnou oporou</t>
  </si>
  <si>
    <t>1315122160</t>
  </si>
  <si>
    <t>26</t>
  </si>
  <si>
    <t>592170001800</t>
  </si>
  <si>
    <t>Obrubník PREMAC parkový, lxšxv 1000x50x200 mm, sivá</t>
  </si>
  <si>
    <t>-2096320846</t>
  </si>
  <si>
    <t>27</t>
  </si>
  <si>
    <t>917733111</t>
  </si>
  <si>
    <t>Osadenie betón. obrubníka bezbariérového do lôžka z betónu prosteho tr. C 30/37,š.do 400 mm</t>
  </si>
  <si>
    <t>-784617384</t>
  </si>
  <si>
    <t>28</t>
  </si>
  <si>
    <t>592170002300</t>
  </si>
  <si>
    <t>Obrubník PREMAC cestný, lxšxv 330x150x260 mm, skosenie 120/40 mm</t>
  </si>
  <si>
    <t>-1541421738</t>
  </si>
  <si>
    <t>29</t>
  </si>
  <si>
    <t>919731122</t>
  </si>
  <si>
    <t>Zarovnanie styčnej plochy pozdĺž vybúranej časti komunikácie asfaltovej hr. nad 50 do 100 mm</t>
  </si>
  <si>
    <t>796874739</t>
  </si>
  <si>
    <t>30</t>
  </si>
  <si>
    <t>919735112</t>
  </si>
  <si>
    <t>Rezanie existujúceho asfaltového krytu alebo podkladu hĺbky nad 50 do 100 mm</t>
  </si>
  <si>
    <t>-1912057283</t>
  </si>
  <si>
    <t>31</t>
  </si>
  <si>
    <t>966006132</t>
  </si>
  <si>
    <t xml:space="preserve">Odstránenie značky, pre staničenie a ohraničenie so stĺpikmi s bet. pätkami,  -0,08200t</t>
  </si>
  <si>
    <t>1634863094</t>
  </si>
  <si>
    <t>99</t>
  </si>
  <si>
    <t>Presun hmôt HSV</t>
  </si>
  <si>
    <t>32</t>
  </si>
  <si>
    <t>998223011</t>
  </si>
  <si>
    <t>Presun hmôt pre pozemné komunikácie s krytom dláždeným (822 2.3, 822 5.3) akejkoľvek dĺžky objektu</t>
  </si>
  <si>
    <t>t</t>
  </si>
  <si>
    <t>883393156</t>
  </si>
  <si>
    <t>VRN</t>
  </si>
  <si>
    <t>Vedľajšie rozpočtové náklady</t>
  </si>
  <si>
    <t>33</t>
  </si>
  <si>
    <t>000300013</t>
  </si>
  <si>
    <t>Geodetické práce - vykonávané pred výstavbou určenie priebehu nadzemného alebo podzemného existujúceho aj plánovaného vedenia</t>
  </si>
  <si>
    <t>eur</t>
  </si>
  <si>
    <t>1024</t>
  </si>
  <si>
    <t>-2130820140</t>
  </si>
  <si>
    <t>34</t>
  </si>
  <si>
    <t>000600024</t>
  </si>
  <si>
    <t>Zariadenie staveniska - prevádzkové dopravné značenie po stavenisku</t>
  </si>
  <si>
    <t>-271647185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</si>
</sst>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2019-031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a dobudovanie chodníkov na ul. Gen. Svobodu pri železničnej stanici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15. 3. 2019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40.5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'2019-031 -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'2019-031 - Rekonštrukcia ...'!P119</f>
        <v>0</v>
      </c>
      <c r="AV95" s="101">
        <f>'2019-031 - Rekonštrukcia ...'!J31</f>
        <v>0</v>
      </c>
      <c r="AW95" s="101">
        <f>'2019-031 - Rekonštrukcia ...'!J32</f>
        <v>0</v>
      </c>
      <c r="AX95" s="101">
        <f>'2019-031 - Rekonštrukcia ...'!J33</f>
        <v>0</v>
      </c>
      <c r="AY95" s="101">
        <f>'2019-031 - Rekonštrukcia ...'!J34</f>
        <v>0</v>
      </c>
      <c r="AZ95" s="101">
        <f>'2019-031 - Rekonštrukcia ...'!F31</f>
        <v>0</v>
      </c>
      <c r="BA95" s="101">
        <f>'2019-031 - Rekonštrukcia ...'!F32</f>
        <v>0</v>
      </c>
      <c r="BB95" s="101">
        <f>'2019-031 - Rekonštrukcia ...'!F33</f>
        <v>0</v>
      </c>
      <c r="BC95" s="101">
        <f>'2019-031 - Rekonštrukcia ...'!F34</f>
        <v>0</v>
      </c>
      <c r="BD95" s="103">
        <f>'2019-031 -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31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15. 3. 2019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ROUND(J119,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ROUND((SUM(BE119:BE160)),  2)</f>
        <v>0</v>
      </c>
      <c r="I31" s="117">
        <v>0.20000000000000001</v>
      </c>
      <c r="J31" s="116">
        <f>ROUND(((SUM(BE119:BE160))*I31),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ROUND((SUM(BF119:BF160)),  2)</f>
        <v>0</v>
      </c>
      <c r="I32" s="117">
        <v>0.20000000000000001</v>
      </c>
      <c r="J32" s="116">
        <f>ROUND(((SUM(BF119:BF160))*I32),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ROUND((SUM(BG119:BG160)),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ROUND((SUM(BH119:BH160)),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ROUND((SUM(BI119:BI160)),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a dobudovanie chodníkov na ul. Gen. Svobodu pri železničnej stanici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15. 3. 2019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J119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J120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J121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J132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J142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J144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J156</f>
        <v>0</v>
      </c>
      <c r="L100" s="140"/>
    </row>
    <row r="101" s="8" customFormat="1" ht="24.96" customHeight="1">
      <c r="B101" s="135"/>
      <c r="D101" s="136" t="s">
        <v>92</v>
      </c>
      <c r="E101" s="137"/>
      <c r="F101" s="137"/>
      <c r="G101" s="137"/>
      <c r="H101" s="137"/>
      <c r="I101" s="138"/>
      <c r="J101" s="139">
        <f>J158</f>
        <v>0</v>
      </c>
      <c r="L101" s="135"/>
    </row>
    <row r="102" s="1" customFormat="1" ht="21.84" customHeight="1">
      <c r="B102" s="33"/>
      <c r="I102" s="108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29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0"/>
      <c r="J107" s="55"/>
      <c r="K107" s="55"/>
      <c r="L107" s="33"/>
    </row>
    <row r="108" s="1" customFormat="1" ht="24.96" customHeight="1">
      <c r="B108" s="33"/>
      <c r="C108" s="18" t="s">
        <v>93</v>
      </c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14</v>
      </c>
      <c r="I110" s="108"/>
      <c r="L110" s="33"/>
    </row>
    <row r="111" s="1" customFormat="1" ht="16.5" customHeight="1">
      <c r="B111" s="33"/>
      <c r="E111" s="59" t="str">
        <f>E7</f>
        <v>Rekonštrukcia a dobudovanie chodníkov na ul. Gen. Svobodu pri železničnej stanici</v>
      </c>
      <c r="F111" s="1"/>
      <c r="G111" s="1"/>
      <c r="H111" s="1"/>
      <c r="I111" s="108"/>
      <c r="L111" s="33"/>
    </row>
    <row r="112" s="1" customFormat="1" ht="6.96" customHeight="1">
      <c r="B112" s="33"/>
      <c r="I112" s="108"/>
      <c r="L112" s="33"/>
    </row>
    <row r="113" s="1" customFormat="1" ht="12" customHeight="1">
      <c r="B113" s="33"/>
      <c r="C113" s="27" t="s">
        <v>18</v>
      </c>
      <c r="F113" s="22" t="str">
        <f>F10</f>
        <v xml:space="preserve"> </v>
      </c>
      <c r="I113" s="109" t="s">
        <v>20</v>
      </c>
      <c r="J113" s="61" t="str">
        <f>IF(J10="","",J10)</f>
        <v>15. 3. 2019</v>
      </c>
      <c r="L113" s="33"/>
    </row>
    <row r="114" s="1" customFormat="1" ht="6.96" customHeight="1">
      <c r="B114" s="33"/>
      <c r="I114" s="108"/>
      <c r="L114" s="33"/>
    </row>
    <row r="115" s="1" customFormat="1" ht="15.15" customHeight="1">
      <c r="B115" s="33"/>
      <c r="C115" s="27" t="s">
        <v>22</v>
      </c>
      <c r="F115" s="22" t="str">
        <f>E13</f>
        <v>Mesto Partizánske</v>
      </c>
      <c r="I115" s="109" t="s">
        <v>28</v>
      </c>
      <c r="J115" s="31" t="str">
        <f>E19</f>
        <v xml:space="preserve"> </v>
      </c>
      <c r="L115" s="33"/>
    </row>
    <row r="116" s="1" customFormat="1" ht="15.15" customHeight="1">
      <c r="B116" s="33"/>
      <c r="C116" s="27" t="s">
        <v>26</v>
      </c>
      <c r="F116" s="22" t="str">
        <f>IF(E16="","",E16)</f>
        <v>Vyplň údaj</v>
      </c>
      <c r="I116" s="109" t="s">
        <v>31</v>
      </c>
      <c r="J116" s="31" t="str">
        <f>E22</f>
        <v xml:space="preserve"> </v>
      </c>
      <c r="L116" s="33"/>
    </row>
    <row r="117" s="1" customFormat="1" ht="10.32" customHeight="1">
      <c r="B117" s="33"/>
      <c r="I117" s="108"/>
      <c r="L117" s="33"/>
    </row>
    <row r="118" s="10" customFormat="1" ht="29.28" customHeight="1">
      <c r="B118" s="145"/>
      <c r="C118" s="146" t="s">
        <v>94</v>
      </c>
      <c r="D118" s="147" t="s">
        <v>58</v>
      </c>
      <c r="E118" s="147" t="s">
        <v>54</v>
      </c>
      <c r="F118" s="147" t="s">
        <v>55</v>
      </c>
      <c r="G118" s="147" t="s">
        <v>95</v>
      </c>
      <c r="H118" s="147" t="s">
        <v>96</v>
      </c>
      <c r="I118" s="148" t="s">
        <v>97</v>
      </c>
      <c r="J118" s="149" t="s">
        <v>83</v>
      </c>
      <c r="K118" s="150" t="s">
        <v>98</v>
      </c>
      <c r="L118" s="145"/>
      <c r="M118" s="78" t="s">
        <v>1</v>
      </c>
      <c r="N118" s="79" t="s">
        <v>37</v>
      </c>
      <c r="O118" s="79" t="s">
        <v>99</v>
      </c>
      <c r="P118" s="79" t="s">
        <v>100</v>
      </c>
      <c r="Q118" s="79" t="s">
        <v>101</v>
      </c>
      <c r="R118" s="79" t="s">
        <v>102</v>
      </c>
      <c r="S118" s="79" t="s">
        <v>103</v>
      </c>
      <c r="T118" s="80" t="s">
        <v>104</v>
      </c>
    </row>
    <row r="119" s="1" customFormat="1" ht="22.8" customHeight="1">
      <c r="B119" s="33"/>
      <c r="C119" s="83" t="s">
        <v>84</v>
      </c>
      <c r="I119" s="108"/>
      <c r="J119" s="151">
        <f>BK119</f>
        <v>0</v>
      </c>
      <c r="L119" s="33"/>
      <c r="M119" s="81"/>
      <c r="N119" s="65"/>
      <c r="O119" s="65"/>
      <c r="P119" s="152">
        <f>P120+P158</f>
        <v>0</v>
      </c>
      <c r="Q119" s="65"/>
      <c r="R119" s="152">
        <f>R120+R158</f>
        <v>46.761711400000003</v>
      </c>
      <c r="S119" s="65"/>
      <c r="T119" s="153">
        <f>T120+T158</f>
        <v>2.6451249999999997</v>
      </c>
      <c r="AT119" s="14" t="s">
        <v>72</v>
      </c>
      <c r="AU119" s="14" t="s">
        <v>85</v>
      </c>
      <c r="BK119" s="154">
        <f>BK120+BK158</f>
        <v>0</v>
      </c>
    </row>
    <row r="120" s="11" customFormat="1" ht="25.92" customHeight="1">
      <c r="B120" s="155"/>
      <c r="D120" s="156" t="s">
        <v>72</v>
      </c>
      <c r="E120" s="157" t="s">
        <v>105</v>
      </c>
      <c r="F120" s="157" t="s">
        <v>106</v>
      </c>
      <c r="I120" s="158"/>
      <c r="J120" s="159">
        <f>BK120</f>
        <v>0</v>
      </c>
      <c r="L120" s="155"/>
      <c r="M120" s="160"/>
      <c r="N120" s="161"/>
      <c r="O120" s="161"/>
      <c r="P120" s="162">
        <f>P121+P132+P142+P144+P156</f>
        <v>0</v>
      </c>
      <c r="Q120" s="161"/>
      <c r="R120" s="162">
        <f>R121+R132+R142+R144+R156</f>
        <v>46.761711400000003</v>
      </c>
      <c r="S120" s="161"/>
      <c r="T120" s="163">
        <f>T121+T132+T142+T144+T156</f>
        <v>2.6451249999999997</v>
      </c>
      <c r="AR120" s="156" t="s">
        <v>78</v>
      </c>
      <c r="AT120" s="164" t="s">
        <v>72</v>
      </c>
      <c r="AU120" s="164" t="s">
        <v>73</v>
      </c>
      <c r="AY120" s="156" t="s">
        <v>107</v>
      </c>
      <c r="BK120" s="165">
        <f>BK121+BK132+BK142+BK144+BK156</f>
        <v>0</v>
      </c>
    </row>
    <row r="121" s="11" customFormat="1" ht="22.8" customHeight="1">
      <c r="B121" s="155"/>
      <c r="D121" s="156" t="s">
        <v>72</v>
      </c>
      <c r="E121" s="166" t="s">
        <v>78</v>
      </c>
      <c r="F121" s="166" t="s">
        <v>108</v>
      </c>
      <c r="I121" s="158"/>
      <c r="J121" s="167">
        <f>BK121</f>
        <v>0</v>
      </c>
      <c r="L121" s="155"/>
      <c r="M121" s="160"/>
      <c r="N121" s="161"/>
      <c r="O121" s="161"/>
      <c r="P121" s="162">
        <f>SUM(P122:P131)</f>
        <v>0</v>
      </c>
      <c r="Q121" s="161"/>
      <c r="R121" s="162">
        <f>SUM(R122:R131)</f>
        <v>0.00098900000000000008</v>
      </c>
      <c r="S121" s="161"/>
      <c r="T121" s="163">
        <f>SUM(T122:T131)</f>
        <v>2.5631249999999999</v>
      </c>
      <c r="AR121" s="156" t="s">
        <v>78</v>
      </c>
      <c r="AT121" s="164" t="s">
        <v>72</v>
      </c>
      <c r="AU121" s="164" t="s">
        <v>78</v>
      </c>
      <c r="AY121" s="156" t="s">
        <v>107</v>
      </c>
      <c r="BK121" s="165">
        <f>SUM(BK122:BK131)</f>
        <v>0</v>
      </c>
    </row>
    <row r="122" s="1" customFormat="1" ht="24" customHeight="1">
      <c r="B122" s="168"/>
      <c r="C122" s="169" t="s">
        <v>78</v>
      </c>
      <c r="D122" s="169" t="s">
        <v>109</v>
      </c>
      <c r="E122" s="170" t="s">
        <v>110</v>
      </c>
      <c r="F122" s="171" t="s">
        <v>111</v>
      </c>
      <c r="G122" s="172" t="s">
        <v>112</v>
      </c>
      <c r="H122" s="173">
        <v>3.125</v>
      </c>
      <c r="I122" s="174"/>
      <c r="J122" s="173">
        <f>ROUND(I122*H122,3)</f>
        <v>0</v>
      </c>
      <c r="K122" s="171" t="s">
        <v>113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0.18099999999999999</v>
      </c>
      <c r="T122" s="178">
        <f>S122*H122</f>
        <v>0.56562499999999993</v>
      </c>
      <c r="AR122" s="179" t="s">
        <v>114</v>
      </c>
      <c r="AT122" s="179" t="s">
        <v>109</v>
      </c>
      <c r="AU122" s="179" t="s">
        <v>115</v>
      </c>
      <c r="AY122" s="14" t="s">
        <v>107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115</v>
      </c>
      <c r="BK122" s="181">
        <f>ROUND(I122*H122,3)</f>
        <v>0</v>
      </c>
      <c r="BL122" s="14" t="s">
        <v>114</v>
      </c>
      <c r="BM122" s="179" t="s">
        <v>116</v>
      </c>
    </row>
    <row r="123" s="1" customFormat="1" ht="24" customHeight="1">
      <c r="B123" s="168"/>
      <c r="C123" s="169" t="s">
        <v>115</v>
      </c>
      <c r="D123" s="169" t="s">
        <v>109</v>
      </c>
      <c r="E123" s="170" t="s">
        <v>117</v>
      </c>
      <c r="F123" s="171" t="s">
        <v>118</v>
      </c>
      <c r="G123" s="172" t="s">
        <v>119</v>
      </c>
      <c r="H123" s="173">
        <v>8.5</v>
      </c>
      <c r="I123" s="174"/>
      <c r="J123" s="173">
        <f>ROUND(I123*H123,3)</f>
        <v>0</v>
      </c>
      <c r="K123" s="171" t="s">
        <v>113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0.14499999999999999</v>
      </c>
      <c r="T123" s="178">
        <f>S123*H123</f>
        <v>1.2324999999999999</v>
      </c>
      <c r="AR123" s="179" t="s">
        <v>114</v>
      </c>
      <c r="AT123" s="179" t="s">
        <v>109</v>
      </c>
      <c r="AU123" s="179" t="s">
        <v>115</v>
      </c>
      <c r="AY123" s="14" t="s">
        <v>107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115</v>
      </c>
      <c r="BK123" s="181">
        <f>ROUND(I123*H123,3)</f>
        <v>0</v>
      </c>
      <c r="BL123" s="14" t="s">
        <v>114</v>
      </c>
      <c r="BM123" s="179" t="s">
        <v>120</v>
      </c>
    </row>
    <row r="124" s="1" customFormat="1" ht="24" customHeight="1">
      <c r="B124" s="168"/>
      <c r="C124" s="169" t="s">
        <v>121</v>
      </c>
      <c r="D124" s="169" t="s">
        <v>109</v>
      </c>
      <c r="E124" s="170" t="s">
        <v>122</v>
      </c>
      <c r="F124" s="171" t="s">
        <v>123</v>
      </c>
      <c r="G124" s="172" t="s">
        <v>112</v>
      </c>
      <c r="H124" s="173">
        <v>3.3999999999999999</v>
      </c>
      <c r="I124" s="174"/>
      <c r="J124" s="173">
        <f>ROUND(I124*H124,3)</f>
        <v>0</v>
      </c>
      <c r="K124" s="171" t="s">
        <v>113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0.22500000000000001</v>
      </c>
      <c r="T124" s="178">
        <f>S124*H124</f>
        <v>0.76500000000000001</v>
      </c>
      <c r="AR124" s="179" t="s">
        <v>114</v>
      </c>
      <c r="AT124" s="179" t="s">
        <v>109</v>
      </c>
      <c r="AU124" s="179" t="s">
        <v>115</v>
      </c>
      <c r="AY124" s="14" t="s">
        <v>107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115</v>
      </c>
      <c r="BK124" s="181">
        <f>ROUND(I124*H124,3)</f>
        <v>0</v>
      </c>
      <c r="BL124" s="14" t="s">
        <v>114</v>
      </c>
      <c r="BM124" s="179" t="s">
        <v>124</v>
      </c>
    </row>
    <row r="125" s="1" customFormat="1" ht="24" customHeight="1">
      <c r="B125" s="168"/>
      <c r="C125" s="169" t="s">
        <v>114</v>
      </c>
      <c r="D125" s="169" t="s">
        <v>109</v>
      </c>
      <c r="E125" s="170" t="s">
        <v>125</v>
      </c>
      <c r="F125" s="171" t="s">
        <v>126</v>
      </c>
      <c r="G125" s="172" t="s">
        <v>127</v>
      </c>
      <c r="H125" s="173">
        <v>17.952000000000002</v>
      </c>
      <c r="I125" s="174"/>
      <c r="J125" s="173">
        <f>ROUND(I125*H125,3)</f>
        <v>0</v>
      </c>
      <c r="K125" s="171" t="s">
        <v>113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114</v>
      </c>
      <c r="AT125" s="179" t="s">
        <v>109</v>
      </c>
      <c r="AU125" s="179" t="s">
        <v>115</v>
      </c>
      <c r="AY125" s="14" t="s">
        <v>107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115</v>
      </c>
      <c r="BK125" s="181">
        <f>ROUND(I125*H125,3)</f>
        <v>0</v>
      </c>
      <c r="BL125" s="14" t="s">
        <v>114</v>
      </c>
      <c r="BM125" s="179" t="s">
        <v>128</v>
      </c>
    </row>
    <row r="126" s="1" customFormat="1" ht="24" customHeight="1">
      <c r="B126" s="168"/>
      <c r="C126" s="169" t="s">
        <v>129</v>
      </c>
      <c r="D126" s="169" t="s">
        <v>109</v>
      </c>
      <c r="E126" s="170" t="s">
        <v>130</v>
      </c>
      <c r="F126" s="171" t="s">
        <v>131</v>
      </c>
      <c r="G126" s="172" t="s">
        <v>127</v>
      </c>
      <c r="H126" s="173">
        <v>17.952000000000002</v>
      </c>
      <c r="I126" s="174"/>
      <c r="J126" s="173">
        <f>ROUND(I126*H126,3)</f>
        <v>0</v>
      </c>
      <c r="K126" s="171" t="s">
        <v>113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114</v>
      </c>
      <c r="AT126" s="179" t="s">
        <v>109</v>
      </c>
      <c r="AU126" s="179" t="s">
        <v>115</v>
      </c>
      <c r="AY126" s="14" t="s">
        <v>107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115</v>
      </c>
      <c r="BK126" s="181">
        <f>ROUND(I126*H126,3)</f>
        <v>0</v>
      </c>
      <c r="BL126" s="14" t="s">
        <v>114</v>
      </c>
      <c r="BM126" s="179" t="s">
        <v>132</v>
      </c>
    </row>
    <row r="127" s="1" customFormat="1" ht="24" customHeight="1">
      <c r="B127" s="168"/>
      <c r="C127" s="169" t="s">
        <v>133</v>
      </c>
      <c r="D127" s="169" t="s">
        <v>109</v>
      </c>
      <c r="E127" s="170" t="s">
        <v>134</v>
      </c>
      <c r="F127" s="171" t="s">
        <v>135</v>
      </c>
      <c r="G127" s="172" t="s">
        <v>127</v>
      </c>
      <c r="H127" s="173">
        <v>17.952000000000002</v>
      </c>
      <c r="I127" s="174"/>
      <c r="J127" s="173">
        <f>ROUND(I127*H127,3)</f>
        <v>0</v>
      </c>
      <c r="K127" s="171" t="s">
        <v>113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114</v>
      </c>
      <c r="AT127" s="179" t="s">
        <v>109</v>
      </c>
      <c r="AU127" s="179" t="s">
        <v>115</v>
      </c>
      <c r="AY127" s="14" t="s">
        <v>107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115</v>
      </c>
      <c r="BK127" s="181">
        <f>ROUND(I127*H127,3)</f>
        <v>0</v>
      </c>
      <c r="BL127" s="14" t="s">
        <v>114</v>
      </c>
      <c r="BM127" s="179" t="s">
        <v>136</v>
      </c>
    </row>
    <row r="128" s="1" customFormat="1" ht="24" customHeight="1">
      <c r="B128" s="168"/>
      <c r="C128" s="169" t="s">
        <v>137</v>
      </c>
      <c r="D128" s="169" t="s">
        <v>109</v>
      </c>
      <c r="E128" s="170" t="s">
        <v>138</v>
      </c>
      <c r="F128" s="171" t="s">
        <v>139</v>
      </c>
      <c r="G128" s="172" t="s">
        <v>127</v>
      </c>
      <c r="H128" s="173">
        <v>17.952000000000002</v>
      </c>
      <c r="I128" s="174"/>
      <c r="J128" s="173">
        <f>ROUND(I128*H128,3)</f>
        <v>0</v>
      </c>
      <c r="K128" s="171" t="s">
        <v>113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</v>
      </c>
      <c r="T128" s="178">
        <f>S128*H128</f>
        <v>0</v>
      </c>
      <c r="AR128" s="179" t="s">
        <v>114</v>
      </c>
      <c r="AT128" s="179" t="s">
        <v>109</v>
      </c>
      <c r="AU128" s="179" t="s">
        <v>115</v>
      </c>
      <c r="AY128" s="14" t="s">
        <v>107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115</v>
      </c>
      <c r="BK128" s="181">
        <f>ROUND(I128*H128,3)</f>
        <v>0</v>
      </c>
      <c r="BL128" s="14" t="s">
        <v>114</v>
      </c>
      <c r="BM128" s="179" t="s">
        <v>140</v>
      </c>
    </row>
    <row r="129" s="1" customFormat="1" ht="24" customHeight="1">
      <c r="B129" s="168"/>
      <c r="C129" s="169" t="s">
        <v>141</v>
      </c>
      <c r="D129" s="169" t="s">
        <v>109</v>
      </c>
      <c r="E129" s="170" t="s">
        <v>142</v>
      </c>
      <c r="F129" s="171" t="s">
        <v>143</v>
      </c>
      <c r="G129" s="172" t="s">
        <v>112</v>
      </c>
      <c r="H129" s="173">
        <v>32</v>
      </c>
      <c r="I129" s="174"/>
      <c r="J129" s="173">
        <f>ROUND(I129*H129,3)</f>
        <v>0</v>
      </c>
      <c r="K129" s="171" t="s">
        <v>113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</v>
      </c>
      <c r="T129" s="178">
        <f>S129*H129</f>
        <v>0</v>
      </c>
      <c r="AR129" s="179" t="s">
        <v>114</v>
      </c>
      <c r="AT129" s="179" t="s">
        <v>109</v>
      </c>
      <c r="AU129" s="179" t="s">
        <v>115</v>
      </c>
      <c r="AY129" s="14" t="s">
        <v>107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115</v>
      </c>
      <c r="BK129" s="181">
        <f>ROUND(I129*H129,3)</f>
        <v>0</v>
      </c>
      <c r="BL129" s="14" t="s">
        <v>114</v>
      </c>
      <c r="BM129" s="179" t="s">
        <v>144</v>
      </c>
    </row>
    <row r="130" s="1" customFormat="1" ht="16.5" customHeight="1">
      <c r="B130" s="168"/>
      <c r="C130" s="182" t="s">
        <v>145</v>
      </c>
      <c r="D130" s="182" t="s">
        <v>146</v>
      </c>
      <c r="E130" s="183" t="s">
        <v>147</v>
      </c>
      <c r="F130" s="184" t="s">
        <v>148</v>
      </c>
      <c r="G130" s="185" t="s">
        <v>149</v>
      </c>
      <c r="H130" s="186">
        <v>0.98899999999999999</v>
      </c>
      <c r="I130" s="187"/>
      <c r="J130" s="186">
        <f>ROUND(I130*H130,3)</f>
        <v>0</v>
      </c>
      <c r="K130" s="184" t="s">
        <v>113</v>
      </c>
      <c r="L130" s="188"/>
      <c r="M130" s="189" t="s">
        <v>1</v>
      </c>
      <c r="N130" s="190" t="s">
        <v>39</v>
      </c>
      <c r="O130" s="69"/>
      <c r="P130" s="177">
        <f>O130*H130</f>
        <v>0</v>
      </c>
      <c r="Q130" s="177">
        <v>0.001</v>
      </c>
      <c r="R130" s="177">
        <f>Q130*H130</f>
        <v>0.00098900000000000008</v>
      </c>
      <c r="S130" s="177">
        <v>0</v>
      </c>
      <c r="T130" s="178">
        <f>S130*H130</f>
        <v>0</v>
      </c>
      <c r="AR130" s="179" t="s">
        <v>141</v>
      </c>
      <c r="AT130" s="179" t="s">
        <v>146</v>
      </c>
      <c r="AU130" s="179" t="s">
        <v>115</v>
      </c>
      <c r="AY130" s="14" t="s">
        <v>107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115</v>
      </c>
      <c r="BK130" s="181">
        <f>ROUND(I130*H130,3)</f>
        <v>0</v>
      </c>
      <c r="BL130" s="14" t="s">
        <v>114</v>
      </c>
      <c r="BM130" s="179" t="s">
        <v>150</v>
      </c>
    </row>
    <row r="131" s="1" customFormat="1" ht="24" customHeight="1">
      <c r="B131" s="168"/>
      <c r="C131" s="169" t="s">
        <v>151</v>
      </c>
      <c r="D131" s="169" t="s">
        <v>109</v>
      </c>
      <c r="E131" s="170" t="s">
        <v>152</v>
      </c>
      <c r="F131" s="171" t="s">
        <v>153</v>
      </c>
      <c r="G131" s="172" t="s">
        <v>112</v>
      </c>
      <c r="H131" s="173">
        <v>32</v>
      </c>
      <c r="I131" s="174"/>
      <c r="J131" s="173">
        <f>ROUND(I131*H131,3)</f>
        <v>0</v>
      </c>
      <c r="K131" s="171" t="s">
        <v>113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</v>
      </c>
      <c r="R131" s="177">
        <f>Q131*H131</f>
        <v>0</v>
      </c>
      <c r="S131" s="177">
        <v>0</v>
      </c>
      <c r="T131" s="178">
        <f>S131*H131</f>
        <v>0</v>
      </c>
      <c r="AR131" s="179" t="s">
        <v>114</v>
      </c>
      <c r="AT131" s="179" t="s">
        <v>109</v>
      </c>
      <c r="AU131" s="179" t="s">
        <v>115</v>
      </c>
      <c r="AY131" s="14" t="s">
        <v>107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115</v>
      </c>
      <c r="BK131" s="181">
        <f>ROUND(I131*H131,3)</f>
        <v>0</v>
      </c>
      <c r="BL131" s="14" t="s">
        <v>114</v>
      </c>
      <c r="BM131" s="179" t="s">
        <v>154</v>
      </c>
    </row>
    <row r="132" s="11" customFormat="1" ht="22.8" customHeight="1">
      <c r="B132" s="155"/>
      <c r="D132" s="156" t="s">
        <v>72</v>
      </c>
      <c r="E132" s="166" t="s">
        <v>129</v>
      </c>
      <c r="F132" s="166" t="s">
        <v>155</v>
      </c>
      <c r="I132" s="158"/>
      <c r="J132" s="167">
        <f>BK132</f>
        <v>0</v>
      </c>
      <c r="L132" s="155"/>
      <c r="M132" s="160"/>
      <c r="N132" s="161"/>
      <c r="O132" s="161"/>
      <c r="P132" s="162">
        <f>SUM(P133:P141)</f>
        <v>0</v>
      </c>
      <c r="Q132" s="161"/>
      <c r="R132" s="162">
        <f>SUM(R133:R141)</f>
        <v>39.672126400000003</v>
      </c>
      <c r="S132" s="161"/>
      <c r="T132" s="163">
        <f>SUM(T133:T141)</f>
        <v>0</v>
      </c>
      <c r="AR132" s="156" t="s">
        <v>78</v>
      </c>
      <c r="AT132" s="164" t="s">
        <v>72</v>
      </c>
      <c r="AU132" s="164" t="s">
        <v>78</v>
      </c>
      <c r="AY132" s="156" t="s">
        <v>107</v>
      </c>
      <c r="BK132" s="165">
        <f>SUM(BK133:BK141)</f>
        <v>0</v>
      </c>
    </row>
    <row r="133" s="1" customFormat="1" ht="24" customHeight="1">
      <c r="B133" s="168"/>
      <c r="C133" s="169" t="s">
        <v>156</v>
      </c>
      <c r="D133" s="169" t="s">
        <v>109</v>
      </c>
      <c r="E133" s="170" t="s">
        <v>157</v>
      </c>
      <c r="F133" s="171" t="s">
        <v>158</v>
      </c>
      <c r="G133" s="172" t="s">
        <v>112</v>
      </c>
      <c r="H133" s="173">
        <v>59.840000000000003</v>
      </c>
      <c r="I133" s="174"/>
      <c r="J133" s="173">
        <f>ROUND(I133*H133,3)</f>
        <v>0</v>
      </c>
      <c r="K133" s="171" t="s">
        <v>113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0.106</v>
      </c>
      <c r="R133" s="177">
        <f>Q133*H133</f>
        <v>6.3430400000000002</v>
      </c>
      <c r="S133" s="177">
        <v>0</v>
      </c>
      <c r="T133" s="178">
        <f>S133*H133</f>
        <v>0</v>
      </c>
      <c r="AR133" s="179" t="s">
        <v>114</v>
      </c>
      <c r="AT133" s="179" t="s">
        <v>109</v>
      </c>
      <c r="AU133" s="179" t="s">
        <v>115</v>
      </c>
      <c r="AY133" s="14" t="s">
        <v>107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115</v>
      </c>
      <c r="BK133" s="181">
        <f>ROUND(I133*H133,3)</f>
        <v>0</v>
      </c>
      <c r="BL133" s="14" t="s">
        <v>114</v>
      </c>
      <c r="BM133" s="179" t="s">
        <v>159</v>
      </c>
    </row>
    <row r="134" s="1" customFormat="1" ht="24" customHeight="1">
      <c r="B134" s="168"/>
      <c r="C134" s="169" t="s">
        <v>160</v>
      </c>
      <c r="D134" s="169" t="s">
        <v>109</v>
      </c>
      <c r="E134" s="170" t="s">
        <v>161</v>
      </c>
      <c r="F134" s="171" t="s">
        <v>162</v>
      </c>
      <c r="G134" s="172" t="s">
        <v>112</v>
      </c>
      <c r="H134" s="173">
        <v>54.880000000000003</v>
      </c>
      <c r="I134" s="174"/>
      <c r="J134" s="173">
        <f>ROUND(I134*H134,3)</f>
        <v>0</v>
      </c>
      <c r="K134" s="171" t="s">
        <v>113</v>
      </c>
      <c r="L134" s="33"/>
      <c r="M134" s="175" t="s">
        <v>1</v>
      </c>
      <c r="N134" s="176" t="s">
        <v>39</v>
      </c>
      <c r="O134" s="69"/>
      <c r="P134" s="177">
        <f>O134*H134</f>
        <v>0</v>
      </c>
      <c r="Q134" s="177">
        <v>0.29899999999999999</v>
      </c>
      <c r="R134" s="177">
        <f>Q134*H134</f>
        <v>16.409120000000001</v>
      </c>
      <c r="S134" s="177">
        <v>0</v>
      </c>
      <c r="T134" s="178">
        <f>S134*H134</f>
        <v>0</v>
      </c>
      <c r="AR134" s="179" t="s">
        <v>114</v>
      </c>
      <c r="AT134" s="179" t="s">
        <v>109</v>
      </c>
      <c r="AU134" s="179" t="s">
        <v>115</v>
      </c>
      <c r="AY134" s="14" t="s">
        <v>107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115</v>
      </c>
      <c r="BK134" s="181">
        <f>ROUND(I134*H134,3)</f>
        <v>0</v>
      </c>
      <c r="BL134" s="14" t="s">
        <v>114</v>
      </c>
      <c r="BM134" s="179" t="s">
        <v>163</v>
      </c>
    </row>
    <row r="135" s="1" customFormat="1" ht="24" customHeight="1">
      <c r="B135" s="168"/>
      <c r="C135" s="169" t="s">
        <v>164</v>
      </c>
      <c r="D135" s="169" t="s">
        <v>109</v>
      </c>
      <c r="E135" s="170" t="s">
        <v>165</v>
      </c>
      <c r="F135" s="171" t="s">
        <v>166</v>
      </c>
      <c r="G135" s="172" t="s">
        <v>112</v>
      </c>
      <c r="H135" s="173">
        <v>54.880000000000003</v>
      </c>
      <c r="I135" s="174"/>
      <c r="J135" s="173">
        <f>ROUND(I135*H135,3)</f>
        <v>0</v>
      </c>
      <c r="K135" s="171" t="s">
        <v>113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0.080030000000000004</v>
      </c>
      <c r="R135" s="177">
        <f>Q135*H135</f>
        <v>4.3920464000000008</v>
      </c>
      <c r="S135" s="177">
        <v>0</v>
      </c>
      <c r="T135" s="178">
        <f>S135*H135</f>
        <v>0</v>
      </c>
      <c r="AR135" s="179" t="s">
        <v>114</v>
      </c>
      <c r="AT135" s="179" t="s">
        <v>109</v>
      </c>
      <c r="AU135" s="179" t="s">
        <v>115</v>
      </c>
      <c r="AY135" s="14" t="s">
        <v>107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115</v>
      </c>
      <c r="BK135" s="181">
        <f>ROUND(I135*H135,3)</f>
        <v>0</v>
      </c>
      <c r="BL135" s="14" t="s">
        <v>114</v>
      </c>
      <c r="BM135" s="179" t="s">
        <v>167</v>
      </c>
    </row>
    <row r="136" s="1" customFormat="1" ht="36" customHeight="1">
      <c r="B136" s="168"/>
      <c r="C136" s="169" t="s">
        <v>168</v>
      </c>
      <c r="D136" s="169" t="s">
        <v>109</v>
      </c>
      <c r="E136" s="170" t="s">
        <v>169</v>
      </c>
      <c r="F136" s="171" t="s">
        <v>170</v>
      </c>
      <c r="G136" s="172" t="s">
        <v>112</v>
      </c>
      <c r="H136" s="173">
        <v>54.880000000000003</v>
      </c>
      <c r="I136" s="174"/>
      <c r="J136" s="173">
        <f>ROUND(I136*H136,3)</f>
        <v>0</v>
      </c>
      <c r="K136" s="171" t="s">
        <v>113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0.092499999999999999</v>
      </c>
      <c r="R136" s="177">
        <f>Q136*H136</f>
        <v>5.0764000000000005</v>
      </c>
      <c r="S136" s="177">
        <v>0</v>
      </c>
      <c r="T136" s="178">
        <f>S136*H136</f>
        <v>0</v>
      </c>
      <c r="AR136" s="179" t="s">
        <v>114</v>
      </c>
      <c r="AT136" s="179" t="s">
        <v>109</v>
      </c>
      <c r="AU136" s="179" t="s">
        <v>115</v>
      </c>
      <c r="AY136" s="14" t="s">
        <v>107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115</v>
      </c>
      <c r="BK136" s="181">
        <f>ROUND(I136*H136,3)</f>
        <v>0</v>
      </c>
      <c r="BL136" s="14" t="s">
        <v>114</v>
      </c>
      <c r="BM136" s="179" t="s">
        <v>171</v>
      </c>
    </row>
    <row r="137" s="1" customFormat="1" ht="24" customHeight="1">
      <c r="B137" s="168"/>
      <c r="C137" s="182" t="s">
        <v>172</v>
      </c>
      <c r="D137" s="182" t="s">
        <v>146</v>
      </c>
      <c r="E137" s="183" t="s">
        <v>173</v>
      </c>
      <c r="F137" s="184" t="s">
        <v>174</v>
      </c>
      <c r="G137" s="185" t="s">
        <v>112</v>
      </c>
      <c r="H137" s="186">
        <v>32</v>
      </c>
      <c r="I137" s="187"/>
      <c r="J137" s="186">
        <f>ROUND(I137*H137,3)</f>
        <v>0</v>
      </c>
      <c r="K137" s="184" t="s">
        <v>113</v>
      </c>
      <c r="L137" s="188"/>
      <c r="M137" s="189" t="s">
        <v>1</v>
      </c>
      <c r="N137" s="190" t="s">
        <v>39</v>
      </c>
      <c r="O137" s="69"/>
      <c r="P137" s="177">
        <f>O137*H137</f>
        <v>0</v>
      </c>
      <c r="Q137" s="177">
        <v>0.13</v>
      </c>
      <c r="R137" s="177">
        <f>Q137*H137</f>
        <v>4.1600000000000001</v>
      </c>
      <c r="S137" s="177">
        <v>0</v>
      </c>
      <c r="T137" s="178">
        <f>S137*H137</f>
        <v>0</v>
      </c>
      <c r="AR137" s="179" t="s">
        <v>141</v>
      </c>
      <c r="AT137" s="179" t="s">
        <v>146</v>
      </c>
      <c r="AU137" s="179" t="s">
        <v>115</v>
      </c>
      <c r="AY137" s="14" t="s">
        <v>107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115</v>
      </c>
      <c r="BK137" s="181">
        <f>ROUND(I137*H137,3)</f>
        <v>0</v>
      </c>
      <c r="BL137" s="14" t="s">
        <v>114</v>
      </c>
      <c r="BM137" s="179" t="s">
        <v>175</v>
      </c>
    </row>
    <row r="138" s="1" customFormat="1" ht="24" customHeight="1">
      <c r="B138" s="168"/>
      <c r="C138" s="182" t="s">
        <v>176</v>
      </c>
      <c r="D138" s="182" t="s">
        <v>146</v>
      </c>
      <c r="E138" s="183" t="s">
        <v>177</v>
      </c>
      <c r="F138" s="184" t="s">
        <v>178</v>
      </c>
      <c r="G138" s="185" t="s">
        <v>112</v>
      </c>
      <c r="H138" s="186">
        <v>22.879999999999999</v>
      </c>
      <c r="I138" s="187"/>
      <c r="J138" s="186">
        <f>ROUND(I138*H138,3)</f>
        <v>0</v>
      </c>
      <c r="K138" s="184" t="s">
        <v>113</v>
      </c>
      <c r="L138" s="188"/>
      <c r="M138" s="189" t="s">
        <v>1</v>
      </c>
      <c r="N138" s="190" t="s">
        <v>39</v>
      </c>
      <c r="O138" s="69"/>
      <c r="P138" s="177">
        <f>O138*H138</f>
        <v>0</v>
      </c>
      <c r="Q138" s="177">
        <v>0.13</v>
      </c>
      <c r="R138" s="177">
        <f>Q138*H138</f>
        <v>2.9744000000000002</v>
      </c>
      <c r="S138" s="177">
        <v>0</v>
      </c>
      <c r="T138" s="178">
        <f>S138*H138</f>
        <v>0</v>
      </c>
      <c r="AR138" s="179" t="s">
        <v>141</v>
      </c>
      <c r="AT138" s="179" t="s">
        <v>146</v>
      </c>
      <c r="AU138" s="179" t="s">
        <v>115</v>
      </c>
      <c r="AY138" s="14" t="s">
        <v>107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115</v>
      </c>
      <c r="BK138" s="181">
        <f>ROUND(I138*H138,3)</f>
        <v>0</v>
      </c>
      <c r="BL138" s="14" t="s">
        <v>114</v>
      </c>
      <c r="BM138" s="179" t="s">
        <v>179</v>
      </c>
    </row>
    <row r="139" s="1" customFormat="1" ht="24" customHeight="1">
      <c r="B139" s="168"/>
      <c r="C139" s="182" t="s">
        <v>180</v>
      </c>
      <c r="D139" s="182" t="s">
        <v>146</v>
      </c>
      <c r="E139" s="183" t="s">
        <v>181</v>
      </c>
      <c r="F139" s="184" t="s">
        <v>182</v>
      </c>
      <c r="G139" s="185" t="s">
        <v>112</v>
      </c>
      <c r="H139" s="186">
        <v>1.76</v>
      </c>
      <c r="I139" s="187"/>
      <c r="J139" s="186">
        <f>ROUND(I139*H139,3)</f>
        <v>0</v>
      </c>
      <c r="K139" s="184" t="s">
        <v>113</v>
      </c>
      <c r="L139" s="188"/>
      <c r="M139" s="189" t="s">
        <v>1</v>
      </c>
      <c r="N139" s="190" t="s">
        <v>39</v>
      </c>
      <c r="O139" s="69"/>
      <c r="P139" s="177">
        <f>O139*H139</f>
        <v>0</v>
      </c>
      <c r="Q139" s="177">
        <v>0.13800000000000001</v>
      </c>
      <c r="R139" s="177">
        <f>Q139*H139</f>
        <v>0.24288000000000001</v>
      </c>
      <c r="S139" s="177">
        <v>0</v>
      </c>
      <c r="T139" s="178">
        <f>S139*H139</f>
        <v>0</v>
      </c>
      <c r="AR139" s="179" t="s">
        <v>141</v>
      </c>
      <c r="AT139" s="179" t="s">
        <v>146</v>
      </c>
      <c r="AU139" s="179" t="s">
        <v>115</v>
      </c>
      <c r="AY139" s="14" t="s">
        <v>107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115</v>
      </c>
      <c r="BK139" s="181">
        <f>ROUND(I139*H139,3)</f>
        <v>0</v>
      </c>
      <c r="BL139" s="14" t="s">
        <v>114</v>
      </c>
      <c r="BM139" s="179" t="s">
        <v>183</v>
      </c>
    </row>
    <row r="140" s="1" customFormat="1" ht="36" customHeight="1">
      <c r="B140" s="168"/>
      <c r="C140" s="182" t="s">
        <v>184</v>
      </c>
      <c r="D140" s="182" t="s">
        <v>146</v>
      </c>
      <c r="E140" s="183" t="s">
        <v>185</v>
      </c>
      <c r="F140" s="184" t="s">
        <v>186</v>
      </c>
      <c r="G140" s="185" t="s">
        <v>112</v>
      </c>
      <c r="H140" s="186">
        <v>0.40000000000000002</v>
      </c>
      <c r="I140" s="187"/>
      <c r="J140" s="186">
        <f>ROUND(I140*H140,3)</f>
        <v>0</v>
      </c>
      <c r="K140" s="184" t="s">
        <v>113</v>
      </c>
      <c r="L140" s="188"/>
      <c r="M140" s="189" t="s">
        <v>1</v>
      </c>
      <c r="N140" s="190" t="s">
        <v>39</v>
      </c>
      <c r="O140" s="69"/>
      <c r="P140" s="177">
        <f>O140*H140</f>
        <v>0</v>
      </c>
      <c r="Q140" s="177">
        <v>0.13800000000000001</v>
      </c>
      <c r="R140" s="177">
        <f>Q140*H140</f>
        <v>0.055200000000000006</v>
      </c>
      <c r="S140" s="177">
        <v>0</v>
      </c>
      <c r="T140" s="178">
        <f>S140*H140</f>
        <v>0</v>
      </c>
      <c r="AR140" s="179" t="s">
        <v>141</v>
      </c>
      <c r="AT140" s="179" t="s">
        <v>146</v>
      </c>
      <c r="AU140" s="179" t="s">
        <v>115</v>
      </c>
      <c r="AY140" s="14" t="s">
        <v>107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115</v>
      </c>
      <c r="BK140" s="181">
        <f>ROUND(I140*H140,3)</f>
        <v>0</v>
      </c>
      <c r="BL140" s="14" t="s">
        <v>114</v>
      </c>
      <c r="BM140" s="179" t="s">
        <v>187</v>
      </c>
    </row>
    <row r="141" s="1" customFormat="1" ht="24" customHeight="1">
      <c r="B141" s="168"/>
      <c r="C141" s="169" t="s">
        <v>188</v>
      </c>
      <c r="D141" s="169" t="s">
        <v>109</v>
      </c>
      <c r="E141" s="170" t="s">
        <v>189</v>
      </c>
      <c r="F141" s="171" t="s">
        <v>190</v>
      </c>
      <c r="G141" s="172" t="s">
        <v>119</v>
      </c>
      <c r="H141" s="173">
        <v>8.5</v>
      </c>
      <c r="I141" s="174"/>
      <c r="J141" s="173">
        <f>ROUND(I141*H141,3)</f>
        <v>0</v>
      </c>
      <c r="K141" s="171" t="s">
        <v>113</v>
      </c>
      <c r="L141" s="33"/>
      <c r="M141" s="175" t="s">
        <v>1</v>
      </c>
      <c r="N141" s="176" t="s">
        <v>39</v>
      </c>
      <c r="O141" s="69"/>
      <c r="P141" s="177">
        <f>O141*H141</f>
        <v>0</v>
      </c>
      <c r="Q141" s="177">
        <v>0.0022399999999999998</v>
      </c>
      <c r="R141" s="177">
        <f>Q141*H141</f>
        <v>0.019039999999999998</v>
      </c>
      <c r="S141" s="177">
        <v>0</v>
      </c>
      <c r="T141" s="178">
        <f>S141*H141</f>
        <v>0</v>
      </c>
      <c r="AR141" s="179" t="s">
        <v>114</v>
      </c>
      <c r="AT141" s="179" t="s">
        <v>109</v>
      </c>
      <c r="AU141" s="179" t="s">
        <v>115</v>
      </c>
      <c r="AY141" s="14" t="s">
        <v>107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115</v>
      </c>
      <c r="BK141" s="181">
        <f>ROUND(I141*H141,3)</f>
        <v>0</v>
      </c>
      <c r="BL141" s="14" t="s">
        <v>114</v>
      </c>
      <c r="BM141" s="179" t="s">
        <v>191</v>
      </c>
    </row>
    <row r="142" s="11" customFormat="1" ht="22.8" customHeight="1">
      <c r="B142" s="155"/>
      <c r="D142" s="156" t="s">
        <v>72</v>
      </c>
      <c r="E142" s="166" t="s">
        <v>141</v>
      </c>
      <c r="F142" s="166" t="s">
        <v>192</v>
      </c>
      <c r="I142" s="158"/>
      <c r="J142" s="167">
        <f>BK142</f>
        <v>0</v>
      </c>
      <c r="L142" s="155"/>
      <c r="M142" s="160"/>
      <c r="N142" s="161"/>
      <c r="O142" s="161"/>
      <c r="P142" s="162">
        <f>P143</f>
        <v>0</v>
      </c>
      <c r="Q142" s="161"/>
      <c r="R142" s="162">
        <f>R143</f>
        <v>0.3271</v>
      </c>
      <c r="S142" s="161"/>
      <c r="T142" s="163">
        <f>T143</f>
        <v>0</v>
      </c>
      <c r="AR142" s="156" t="s">
        <v>78</v>
      </c>
      <c r="AT142" s="164" t="s">
        <v>72</v>
      </c>
      <c r="AU142" s="164" t="s">
        <v>78</v>
      </c>
      <c r="AY142" s="156" t="s">
        <v>107</v>
      </c>
      <c r="BK142" s="165">
        <f>BK143</f>
        <v>0</v>
      </c>
    </row>
    <row r="143" s="1" customFormat="1" ht="24" customHeight="1">
      <c r="B143" s="168"/>
      <c r="C143" s="169" t="s">
        <v>7</v>
      </c>
      <c r="D143" s="169" t="s">
        <v>109</v>
      </c>
      <c r="E143" s="170" t="s">
        <v>193</v>
      </c>
      <c r="F143" s="171" t="s">
        <v>194</v>
      </c>
      <c r="G143" s="172" t="s">
        <v>195</v>
      </c>
      <c r="H143" s="173">
        <v>1</v>
      </c>
      <c r="I143" s="174"/>
      <c r="J143" s="173">
        <f>ROUND(I143*H143,3)</f>
        <v>0</v>
      </c>
      <c r="K143" s="171" t="s">
        <v>113</v>
      </c>
      <c r="L143" s="33"/>
      <c r="M143" s="175" t="s">
        <v>1</v>
      </c>
      <c r="N143" s="176" t="s">
        <v>39</v>
      </c>
      <c r="O143" s="69"/>
      <c r="P143" s="177">
        <f>O143*H143</f>
        <v>0</v>
      </c>
      <c r="Q143" s="177">
        <v>0.3271</v>
      </c>
      <c r="R143" s="177">
        <f>Q143*H143</f>
        <v>0.3271</v>
      </c>
      <c r="S143" s="177">
        <v>0</v>
      </c>
      <c r="T143" s="178">
        <f>S143*H143</f>
        <v>0</v>
      </c>
      <c r="AR143" s="179" t="s">
        <v>114</v>
      </c>
      <c r="AT143" s="179" t="s">
        <v>109</v>
      </c>
      <c r="AU143" s="179" t="s">
        <v>115</v>
      </c>
      <c r="AY143" s="14" t="s">
        <v>107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115</v>
      </c>
      <c r="BK143" s="181">
        <f>ROUND(I143*H143,3)</f>
        <v>0</v>
      </c>
      <c r="BL143" s="14" t="s">
        <v>114</v>
      </c>
      <c r="BM143" s="179" t="s">
        <v>196</v>
      </c>
    </row>
    <row r="144" s="11" customFormat="1" ht="22.8" customHeight="1">
      <c r="B144" s="155"/>
      <c r="D144" s="156" t="s">
        <v>72</v>
      </c>
      <c r="E144" s="166" t="s">
        <v>145</v>
      </c>
      <c r="F144" s="166" t="s">
        <v>197</v>
      </c>
      <c r="I144" s="158"/>
      <c r="J144" s="167">
        <f>BK144</f>
        <v>0</v>
      </c>
      <c r="L144" s="155"/>
      <c r="M144" s="160"/>
      <c r="N144" s="161"/>
      <c r="O144" s="161"/>
      <c r="P144" s="162">
        <f>SUM(P145:P155)</f>
        <v>0</v>
      </c>
      <c r="Q144" s="161"/>
      <c r="R144" s="162">
        <f>SUM(R145:R155)</f>
        <v>6.7614960000000002</v>
      </c>
      <c r="S144" s="161"/>
      <c r="T144" s="163">
        <f>SUM(T145:T155)</f>
        <v>0.082000000000000003</v>
      </c>
      <c r="AR144" s="156" t="s">
        <v>78</v>
      </c>
      <c r="AT144" s="164" t="s">
        <v>72</v>
      </c>
      <c r="AU144" s="164" t="s">
        <v>78</v>
      </c>
      <c r="AY144" s="156" t="s">
        <v>107</v>
      </c>
      <c r="BK144" s="165">
        <f>SUM(BK145:BK155)</f>
        <v>0</v>
      </c>
    </row>
    <row r="145" s="1" customFormat="1" ht="24" customHeight="1">
      <c r="B145" s="168"/>
      <c r="C145" s="169" t="s">
        <v>198</v>
      </c>
      <c r="D145" s="169" t="s">
        <v>109</v>
      </c>
      <c r="E145" s="170" t="s">
        <v>199</v>
      </c>
      <c r="F145" s="171" t="s">
        <v>200</v>
      </c>
      <c r="G145" s="172" t="s">
        <v>195</v>
      </c>
      <c r="H145" s="173">
        <v>1</v>
      </c>
      <c r="I145" s="174"/>
      <c r="J145" s="173">
        <f>ROUND(I145*H145,3)</f>
        <v>0</v>
      </c>
      <c r="K145" s="171" t="s">
        <v>113</v>
      </c>
      <c r="L145" s="33"/>
      <c r="M145" s="175" t="s">
        <v>1</v>
      </c>
      <c r="N145" s="176" t="s">
        <v>39</v>
      </c>
      <c r="O145" s="69"/>
      <c r="P145" s="177">
        <f>O145*H145</f>
        <v>0</v>
      </c>
      <c r="Q145" s="177">
        <v>0.22133</v>
      </c>
      <c r="R145" s="177">
        <f>Q145*H145</f>
        <v>0.22133</v>
      </c>
      <c r="S145" s="177">
        <v>0</v>
      </c>
      <c r="T145" s="178">
        <f>S145*H145</f>
        <v>0</v>
      </c>
      <c r="AR145" s="179" t="s">
        <v>114</v>
      </c>
      <c r="AT145" s="179" t="s">
        <v>109</v>
      </c>
      <c r="AU145" s="179" t="s">
        <v>115</v>
      </c>
      <c r="AY145" s="14" t="s">
        <v>107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115</v>
      </c>
      <c r="BK145" s="181">
        <f>ROUND(I145*H145,3)</f>
        <v>0</v>
      </c>
      <c r="BL145" s="14" t="s">
        <v>114</v>
      </c>
      <c r="BM145" s="179" t="s">
        <v>201</v>
      </c>
    </row>
    <row r="146" s="1" customFormat="1" ht="24" customHeight="1">
      <c r="B146" s="168"/>
      <c r="C146" s="182" t="s">
        <v>202</v>
      </c>
      <c r="D146" s="182" t="s">
        <v>146</v>
      </c>
      <c r="E146" s="183" t="s">
        <v>203</v>
      </c>
      <c r="F146" s="184" t="s">
        <v>204</v>
      </c>
      <c r="G146" s="185" t="s">
        <v>195</v>
      </c>
      <c r="H146" s="186">
        <v>1</v>
      </c>
      <c r="I146" s="187"/>
      <c r="J146" s="186">
        <f>ROUND(I146*H146,3)</f>
        <v>0</v>
      </c>
      <c r="K146" s="184" t="s">
        <v>113</v>
      </c>
      <c r="L146" s="188"/>
      <c r="M146" s="189" t="s">
        <v>1</v>
      </c>
      <c r="N146" s="190" t="s">
        <v>39</v>
      </c>
      <c r="O146" s="69"/>
      <c r="P146" s="177">
        <f>O146*H146</f>
        <v>0</v>
      </c>
      <c r="Q146" s="177">
        <v>0.00093000000000000005</v>
      </c>
      <c r="R146" s="177">
        <f>Q146*H146</f>
        <v>0.00093000000000000005</v>
      </c>
      <c r="S146" s="177">
        <v>0</v>
      </c>
      <c r="T146" s="178">
        <f>S146*H146</f>
        <v>0</v>
      </c>
      <c r="AR146" s="179" t="s">
        <v>141</v>
      </c>
      <c r="AT146" s="179" t="s">
        <v>146</v>
      </c>
      <c r="AU146" s="179" t="s">
        <v>115</v>
      </c>
      <c r="AY146" s="14" t="s">
        <v>107</v>
      </c>
      <c r="BE146" s="180">
        <f>IF(N146="základná",J146,0)</f>
        <v>0</v>
      </c>
      <c r="BF146" s="180">
        <f>IF(N146="znížená",J146,0)</f>
        <v>0</v>
      </c>
      <c r="BG146" s="180">
        <f>IF(N146="zákl. prenesená",J146,0)</f>
        <v>0</v>
      </c>
      <c r="BH146" s="180">
        <f>IF(N146="zníž. prenesená",J146,0)</f>
        <v>0</v>
      </c>
      <c r="BI146" s="180">
        <f>IF(N146="nulová",J146,0)</f>
        <v>0</v>
      </c>
      <c r="BJ146" s="14" t="s">
        <v>115</v>
      </c>
      <c r="BK146" s="181">
        <f>ROUND(I146*H146,3)</f>
        <v>0</v>
      </c>
      <c r="BL146" s="14" t="s">
        <v>114</v>
      </c>
      <c r="BM146" s="179" t="s">
        <v>205</v>
      </c>
    </row>
    <row r="147" s="1" customFormat="1" ht="36" customHeight="1">
      <c r="B147" s="168"/>
      <c r="C147" s="169" t="s">
        <v>206</v>
      </c>
      <c r="D147" s="169" t="s">
        <v>109</v>
      </c>
      <c r="E147" s="170" t="s">
        <v>207</v>
      </c>
      <c r="F147" s="171" t="s">
        <v>208</v>
      </c>
      <c r="G147" s="172" t="s">
        <v>112</v>
      </c>
      <c r="H147" s="173">
        <v>9</v>
      </c>
      <c r="I147" s="174"/>
      <c r="J147" s="173">
        <f>ROUND(I147*H147,3)</f>
        <v>0</v>
      </c>
      <c r="K147" s="171" t="s">
        <v>113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0.00059999999999999995</v>
      </c>
      <c r="R147" s="177">
        <f>Q147*H147</f>
        <v>0.0053999999999999994</v>
      </c>
      <c r="S147" s="177">
        <v>0</v>
      </c>
      <c r="T147" s="178">
        <f>S147*H147</f>
        <v>0</v>
      </c>
      <c r="AR147" s="179" t="s">
        <v>114</v>
      </c>
      <c r="AT147" s="179" t="s">
        <v>109</v>
      </c>
      <c r="AU147" s="179" t="s">
        <v>115</v>
      </c>
      <c r="AY147" s="14" t="s">
        <v>107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115</v>
      </c>
      <c r="BK147" s="181">
        <f>ROUND(I147*H147,3)</f>
        <v>0</v>
      </c>
      <c r="BL147" s="14" t="s">
        <v>114</v>
      </c>
      <c r="BM147" s="179" t="s">
        <v>209</v>
      </c>
    </row>
    <row r="148" s="1" customFormat="1" ht="24" customHeight="1">
      <c r="B148" s="168"/>
      <c r="C148" s="169" t="s">
        <v>210</v>
      </c>
      <c r="D148" s="169" t="s">
        <v>109</v>
      </c>
      <c r="E148" s="170" t="s">
        <v>211</v>
      </c>
      <c r="F148" s="171" t="s">
        <v>212</v>
      </c>
      <c r="G148" s="172" t="s">
        <v>112</v>
      </c>
      <c r="H148" s="173">
        <v>9</v>
      </c>
      <c r="I148" s="174"/>
      <c r="J148" s="173">
        <f>ROUND(I148*H148,3)</f>
        <v>0</v>
      </c>
      <c r="K148" s="171" t="s">
        <v>113</v>
      </c>
      <c r="L148" s="33"/>
      <c r="M148" s="175" t="s">
        <v>1</v>
      </c>
      <c r="N148" s="176" t="s">
        <v>39</v>
      </c>
      <c r="O148" s="69"/>
      <c r="P148" s="177">
        <f>O148*H148</f>
        <v>0</v>
      </c>
      <c r="Q148" s="177">
        <v>1.0000000000000001E-05</v>
      </c>
      <c r="R148" s="177">
        <f>Q148*H148</f>
        <v>9.0000000000000006E-05</v>
      </c>
      <c r="S148" s="177">
        <v>0</v>
      </c>
      <c r="T148" s="178">
        <f>S148*H148</f>
        <v>0</v>
      </c>
      <c r="AR148" s="179" t="s">
        <v>114</v>
      </c>
      <c r="AT148" s="179" t="s">
        <v>109</v>
      </c>
      <c r="AU148" s="179" t="s">
        <v>115</v>
      </c>
      <c r="AY148" s="14" t="s">
        <v>107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115</v>
      </c>
      <c r="BK148" s="181">
        <f>ROUND(I148*H148,3)</f>
        <v>0</v>
      </c>
      <c r="BL148" s="14" t="s">
        <v>114</v>
      </c>
      <c r="BM148" s="179" t="s">
        <v>213</v>
      </c>
    </row>
    <row r="149" s="1" customFormat="1" ht="36" customHeight="1">
      <c r="B149" s="168"/>
      <c r="C149" s="169" t="s">
        <v>214</v>
      </c>
      <c r="D149" s="169" t="s">
        <v>109</v>
      </c>
      <c r="E149" s="170" t="s">
        <v>215</v>
      </c>
      <c r="F149" s="171" t="s">
        <v>216</v>
      </c>
      <c r="G149" s="172" t="s">
        <v>119</v>
      </c>
      <c r="H149" s="173">
        <v>35.600000000000001</v>
      </c>
      <c r="I149" s="174"/>
      <c r="J149" s="173">
        <f>ROUND(I149*H149,3)</f>
        <v>0</v>
      </c>
      <c r="K149" s="171" t="s">
        <v>113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0.098530000000000006</v>
      </c>
      <c r="R149" s="177">
        <f>Q149*H149</f>
        <v>3.5076680000000002</v>
      </c>
      <c r="S149" s="177">
        <v>0</v>
      </c>
      <c r="T149" s="178">
        <f>S149*H149</f>
        <v>0</v>
      </c>
      <c r="AR149" s="179" t="s">
        <v>114</v>
      </c>
      <c r="AT149" s="179" t="s">
        <v>109</v>
      </c>
      <c r="AU149" s="179" t="s">
        <v>115</v>
      </c>
      <c r="AY149" s="14" t="s">
        <v>107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115</v>
      </c>
      <c r="BK149" s="181">
        <f>ROUND(I149*H149,3)</f>
        <v>0</v>
      </c>
      <c r="BL149" s="14" t="s">
        <v>114</v>
      </c>
      <c r="BM149" s="179" t="s">
        <v>217</v>
      </c>
    </row>
    <row r="150" s="1" customFormat="1" ht="24" customHeight="1">
      <c r="B150" s="168"/>
      <c r="C150" s="182" t="s">
        <v>218</v>
      </c>
      <c r="D150" s="182" t="s">
        <v>146</v>
      </c>
      <c r="E150" s="183" t="s">
        <v>219</v>
      </c>
      <c r="F150" s="184" t="s">
        <v>220</v>
      </c>
      <c r="G150" s="185" t="s">
        <v>195</v>
      </c>
      <c r="H150" s="186">
        <v>35.956000000000003</v>
      </c>
      <c r="I150" s="187"/>
      <c r="J150" s="186">
        <f>ROUND(I150*H150,3)</f>
        <v>0</v>
      </c>
      <c r="K150" s="184" t="s">
        <v>113</v>
      </c>
      <c r="L150" s="188"/>
      <c r="M150" s="189" t="s">
        <v>1</v>
      </c>
      <c r="N150" s="190" t="s">
        <v>39</v>
      </c>
      <c r="O150" s="69"/>
      <c r="P150" s="177">
        <f>O150*H150</f>
        <v>0</v>
      </c>
      <c r="Q150" s="177">
        <v>0.023</v>
      </c>
      <c r="R150" s="177">
        <f>Q150*H150</f>
        <v>0.82698800000000006</v>
      </c>
      <c r="S150" s="177">
        <v>0</v>
      </c>
      <c r="T150" s="178">
        <f>S150*H150</f>
        <v>0</v>
      </c>
      <c r="AR150" s="179" t="s">
        <v>141</v>
      </c>
      <c r="AT150" s="179" t="s">
        <v>146</v>
      </c>
      <c r="AU150" s="179" t="s">
        <v>115</v>
      </c>
      <c r="AY150" s="14" t="s">
        <v>107</v>
      </c>
      <c r="BE150" s="180">
        <f>IF(N150="základná",J150,0)</f>
        <v>0</v>
      </c>
      <c r="BF150" s="180">
        <f>IF(N150="znížená",J150,0)</f>
        <v>0</v>
      </c>
      <c r="BG150" s="180">
        <f>IF(N150="zákl. prenesená",J150,0)</f>
        <v>0</v>
      </c>
      <c r="BH150" s="180">
        <f>IF(N150="zníž. prenesená",J150,0)</f>
        <v>0</v>
      </c>
      <c r="BI150" s="180">
        <f>IF(N150="nulová",J150,0)</f>
        <v>0</v>
      </c>
      <c r="BJ150" s="14" t="s">
        <v>115</v>
      </c>
      <c r="BK150" s="181">
        <f>ROUND(I150*H150,3)</f>
        <v>0</v>
      </c>
      <c r="BL150" s="14" t="s">
        <v>114</v>
      </c>
      <c r="BM150" s="179" t="s">
        <v>221</v>
      </c>
    </row>
    <row r="151" s="1" customFormat="1" ht="24" customHeight="1">
      <c r="B151" s="168"/>
      <c r="C151" s="169" t="s">
        <v>222</v>
      </c>
      <c r="D151" s="169" t="s">
        <v>109</v>
      </c>
      <c r="E151" s="170" t="s">
        <v>223</v>
      </c>
      <c r="F151" s="171" t="s">
        <v>224</v>
      </c>
      <c r="G151" s="172" t="s">
        <v>119</v>
      </c>
      <c r="H151" s="173">
        <v>8.5999999999999996</v>
      </c>
      <c r="I151" s="174"/>
      <c r="J151" s="173">
        <f>ROUND(I151*H151,3)</f>
        <v>0</v>
      </c>
      <c r="K151" s="171" t="s">
        <v>113</v>
      </c>
      <c r="L151" s="33"/>
      <c r="M151" s="175" t="s">
        <v>1</v>
      </c>
      <c r="N151" s="176" t="s">
        <v>39</v>
      </c>
      <c r="O151" s="69"/>
      <c r="P151" s="177">
        <f>O151*H151</f>
        <v>0</v>
      </c>
      <c r="Q151" s="177">
        <v>0.17015</v>
      </c>
      <c r="R151" s="177">
        <f>Q151*H151</f>
        <v>1.46329</v>
      </c>
      <c r="S151" s="177">
        <v>0</v>
      </c>
      <c r="T151" s="178">
        <f>S151*H151</f>
        <v>0</v>
      </c>
      <c r="AR151" s="179" t="s">
        <v>114</v>
      </c>
      <c r="AT151" s="179" t="s">
        <v>109</v>
      </c>
      <c r="AU151" s="179" t="s">
        <v>115</v>
      </c>
      <c r="AY151" s="14" t="s">
        <v>107</v>
      </c>
      <c r="BE151" s="180">
        <f>IF(N151="základná",J151,0)</f>
        <v>0</v>
      </c>
      <c r="BF151" s="180">
        <f>IF(N151="znížená",J151,0)</f>
        <v>0</v>
      </c>
      <c r="BG151" s="180">
        <f>IF(N151="zákl. prenesená",J151,0)</f>
        <v>0</v>
      </c>
      <c r="BH151" s="180">
        <f>IF(N151="zníž. prenesená",J151,0)</f>
        <v>0</v>
      </c>
      <c r="BI151" s="180">
        <f>IF(N151="nulová",J151,0)</f>
        <v>0</v>
      </c>
      <c r="BJ151" s="14" t="s">
        <v>115</v>
      </c>
      <c r="BK151" s="181">
        <f>ROUND(I151*H151,3)</f>
        <v>0</v>
      </c>
      <c r="BL151" s="14" t="s">
        <v>114</v>
      </c>
      <c r="BM151" s="179" t="s">
        <v>225</v>
      </c>
    </row>
    <row r="152" s="1" customFormat="1" ht="24" customHeight="1">
      <c r="B152" s="168"/>
      <c r="C152" s="182" t="s">
        <v>226</v>
      </c>
      <c r="D152" s="182" t="s">
        <v>146</v>
      </c>
      <c r="E152" s="183" t="s">
        <v>227</v>
      </c>
      <c r="F152" s="184" t="s">
        <v>228</v>
      </c>
      <c r="G152" s="185" t="s">
        <v>195</v>
      </c>
      <c r="H152" s="186">
        <v>26</v>
      </c>
      <c r="I152" s="187"/>
      <c r="J152" s="186">
        <f>ROUND(I152*H152,3)</f>
        <v>0</v>
      </c>
      <c r="K152" s="184" t="s">
        <v>113</v>
      </c>
      <c r="L152" s="188"/>
      <c r="M152" s="189" t="s">
        <v>1</v>
      </c>
      <c r="N152" s="190" t="s">
        <v>39</v>
      </c>
      <c r="O152" s="69"/>
      <c r="P152" s="177">
        <f>O152*H152</f>
        <v>0</v>
      </c>
      <c r="Q152" s="177">
        <v>0.028299999999999999</v>
      </c>
      <c r="R152" s="177">
        <f>Q152*H152</f>
        <v>0.73580000000000001</v>
      </c>
      <c r="S152" s="177">
        <v>0</v>
      </c>
      <c r="T152" s="178">
        <f>S152*H152</f>
        <v>0</v>
      </c>
      <c r="AR152" s="179" t="s">
        <v>141</v>
      </c>
      <c r="AT152" s="179" t="s">
        <v>146</v>
      </c>
      <c r="AU152" s="179" t="s">
        <v>115</v>
      </c>
      <c r="AY152" s="14" t="s">
        <v>107</v>
      </c>
      <c r="BE152" s="180">
        <f>IF(N152="základná",J152,0)</f>
        <v>0</v>
      </c>
      <c r="BF152" s="180">
        <f>IF(N152="znížená",J152,0)</f>
        <v>0</v>
      </c>
      <c r="BG152" s="180">
        <f>IF(N152="zákl. prenesená",J152,0)</f>
        <v>0</v>
      </c>
      <c r="BH152" s="180">
        <f>IF(N152="zníž. prenesená",J152,0)</f>
        <v>0</v>
      </c>
      <c r="BI152" s="180">
        <f>IF(N152="nulová",J152,0)</f>
        <v>0</v>
      </c>
      <c r="BJ152" s="14" t="s">
        <v>115</v>
      </c>
      <c r="BK152" s="181">
        <f>ROUND(I152*H152,3)</f>
        <v>0</v>
      </c>
      <c r="BL152" s="14" t="s">
        <v>114</v>
      </c>
      <c r="BM152" s="179" t="s">
        <v>229</v>
      </c>
    </row>
    <row r="153" s="1" customFormat="1" ht="24" customHeight="1">
      <c r="B153" s="168"/>
      <c r="C153" s="169" t="s">
        <v>230</v>
      </c>
      <c r="D153" s="169" t="s">
        <v>109</v>
      </c>
      <c r="E153" s="170" t="s">
        <v>231</v>
      </c>
      <c r="F153" s="171" t="s">
        <v>232</v>
      </c>
      <c r="G153" s="172" t="s">
        <v>119</v>
      </c>
      <c r="H153" s="173">
        <v>8.5</v>
      </c>
      <c r="I153" s="174"/>
      <c r="J153" s="173">
        <f>ROUND(I153*H153,3)</f>
        <v>0</v>
      </c>
      <c r="K153" s="171" t="s">
        <v>113</v>
      </c>
      <c r="L153" s="33"/>
      <c r="M153" s="175" t="s">
        <v>1</v>
      </c>
      <c r="N153" s="176" t="s">
        <v>39</v>
      </c>
      <c r="O153" s="69"/>
      <c r="P153" s="177">
        <f>O153*H153</f>
        <v>0</v>
      </c>
      <c r="Q153" s="177">
        <v>0</v>
      </c>
      <c r="R153" s="177">
        <f>Q153*H153</f>
        <v>0</v>
      </c>
      <c r="S153" s="177">
        <v>0</v>
      </c>
      <c r="T153" s="178">
        <f>S153*H153</f>
        <v>0</v>
      </c>
      <c r="AR153" s="179" t="s">
        <v>114</v>
      </c>
      <c r="AT153" s="179" t="s">
        <v>109</v>
      </c>
      <c r="AU153" s="179" t="s">
        <v>115</v>
      </c>
      <c r="AY153" s="14" t="s">
        <v>107</v>
      </c>
      <c r="BE153" s="180">
        <f>IF(N153="základná",J153,0)</f>
        <v>0</v>
      </c>
      <c r="BF153" s="180">
        <f>IF(N153="znížená",J153,0)</f>
        <v>0</v>
      </c>
      <c r="BG153" s="180">
        <f>IF(N153="zákl. prenesená",J153,0)</f>
        <v>0</v>
      </c>
      <c r="BH153" s="180">
        <f>IF(N153="zníž. prenesená",J153,0)</f>
        <v>0</v>
      </c>
      <c r="BI153" s="180">
        <f>IF(N153="nulová",J153,0)</f>
        <v>0</v>
      </c>
      <c r="BJ153" s="14" t="s">
        <v>115</v>
      </c>
      <c r="BK153" s="181">
        <f>ROUND(I153*H153,3)</f>
        <v>0</v>
      </c>
      <c r="BL153" s="14" t="s">
        <v>114</v>
      </c>
      <c r="BM153" s="179" t="s">
        <v>233</v>
      </c>
    </row>
    <row r="154" s="1" customFormat="1" ht="24" customHeight="1">
      <c r="B154" s="168"/>
      <c r="C154" s="169" t="s">
        <v>234</v>
      </c>
      <c r="D154" s="169" t="s">
        <v>109</v>
      </c>
      <c r="E154" s="170" t="s">
        <v>235</v>
      </c>
      <c r="F154" s="171" t="s">
        <v>236</v>
      </c>
      <c r="G154" s="172" t="s">
        <v>119</v>
      </c>
      <c r="H154" s="173">
        <v>8.5</v>
      </c>
      <c r="I154" s="174"/>
      <c r="J154" s="173">
        <f>ROUND(I154*H154,3)</f>
        <v>0</v>
      </c>
      <c r="K154" s="171" t="s">
        <v>113</v>
      </c>
      <c r="L154" s="33"/>
      <c r="M154" s="175" t="s">
        <v>1</v>
      </c>
      <c r="N154" s="176" t="s">
        <v>39</v>
      </c>
      <c r="O154" s="69"/>
      <c r="P154" s="177">
        <f>O154*H154</f>
        <v>0</v>
      </c>
      <c r="Q154" s="177">
        <v>0</v>
      </c>
      <c r="R154" s="177">
        <f>Q154*H154</f>
        <v>0</v>
      </c>
      <c r="S154" s="177">
        <v>0</v>
      </c>
      <c r="T154" s="178">
        <f>S154*H154</f>
        <v>0</v>
      </c>
      <c r="AR154" s="179" t="s">
        <v>114</v>
      </c>
      <c r="AT154" s="179" t="s">
        <v>109</v>
      </c>
      <c r="AU154" s="179" t="s">
        <v>115</v>
      </c>
      <c r="AY154" s="14" t="s">
        <v>107</v>
      </c>
      <c r="BE154" s="180">
        <f>IF(N154="základná",J154,0)</f>
        <v>0</v>
      </c>
      <c r="BF154" s="180">
        <f>IF(N154="znížená",J154,0)</f>
        <v>0</v>
      </c>
      <c r="BG154" s="180">
        <f>IF(N154="zákl. prenesená",J154,0)</f>
        <v>0</v>
      </c>
      <c r="BH154" s="180">
        <f>IF(N154="zníž. prenesená",J154,0)</f>
        <v>0</v>
      </c>
      <c r="BI154" s="180">
        <f>IF(N154="nulová",J154,0)</f>
        <v>0</v>
      </c>
      <c r="BJ154" s="14" t="s">
        <v>115</v>
      </c>
      <c r="BK154" s="181">
        <f>ROUND(I154*H154,3)</f>
        <v>0</v>
      </c>
      <c r="BL154" s="14" t="s">
        <v>114</v>
      </c>
      <c r="BM154" s="179" t="s">
        <v>237</v>
      </c>
    </row>
    <row r="155" s="1" customFormat="1" ht="24" customHeight="1">
      <c r="B155" s="168"/>
      <c r="C155" s="169" t="s">
        <v>238</v>
      </c>
      <c r="D155" s="169" t="s">
        <v>109</v>
      </c>
      <c r="E155" s="170" t="s">
        <v>239</v>
      </c>
      <c r="F155" s="171" t="s">
        <v>240</v>
      </c>
      <c r="G155" s="172" t="s">
        <v>195</v>
      </c>
      <c r="H155" s="173">
        <v>1</v>
      </c>
      <c r="I155" s="174"/>
      <c r="J155" s="173">
        <f>ROUND(I155*H155,3)</f>
        <v>0</v>
      </c>
      <c r="K155" s="171" t="s">
        <v>113</v>
      </c>
      <c r="L155" s="33"/>
      <c r="M155" s="175" t="s">
        <v>1</v>
      </c>
      <c r="N155" s="176" t="s">
        <v>39</v>
      </c>
      <c r="O155" s="69"/>
      <c r="P155" s="177">
        <f>O155*H155</f>
        <v>0</v>
      </c>
      <c r="Q155" s="177">
        <v>0</v>
      </c>
      <c r="R155" s="177">
        <f>Q155*H155</f>
        <v>0</v>
      </c>
      <c r="S155" s="177">
        <v>0.082000000000000003</v>
      </c>
      <c r="T155" s="178">
        <f>S155*H155</f>
        <v>0.082000000000000003</v>
      </c>
      <c r="AR155" s="179" t="s">
        <v>114</v>
      </c>
      <c r="AT155" s="179" t="s">
        <v>109</v>
      </c>
      <c r="AU155" s="179" t="s">
        <v>115</v>
      </c>
      <c r="AY155" s="14" t="s">
        <v>107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115</v>
      </c>
      <c r="BK155" s="181">
        <f>ROUND(I155*H155,3)</f>
        <v>0</v>
      </c>
      <c r="BL155" s="14" t="s">
        <v>114</v>
      </c>
      <c r="BM155" s="179" t="s">
        <v>241</v>
      </c>
    </row>
    <row r="156" s="11" customFormat="1" ht="22.8" customHeight="1">
      <c r="B156" s="155"/>
      <c r="D156" s="156" t="s">
        <v>72</v>
      </c>
      <c r="E156" s="166" t="s">
        <v>242</v>
      </c>
      <c r="F156" s="166" t="s">
        <v>243</v>
      </c>
      <c r="I156" s="158"/>
      <c r="J156" s="167">
        <f>BK156</f>
        <v>0</v>
      </c>
      <c r="L156" s="155"/>
      <c r="M156" s="160"/>
      <c r="N156" s="161"/>
      <c r="O156" s="161"/>
      <c r="P156" s="162">
        <f>P157</f>
        <v>0</v>
      </c>
      <c r="Q156" s="161"/>
      <c r="R156" s="162">
        <f>R157</f>
        <v>0</v>
      </c>
      <c r="S156" s="161"/>
      <c r="T156" s="163">
        <f>T157</f>
        <v>0</v>
      </c>
      <c r="AR156" s="156" t="s">
        <v>78</v>
      </c>
      <c r="AT156" s="164" t="s">
        <v>72</v>
      </c>
      <c r="AU156" s="164" t="s">
        <v>78</v>
      </c>
      <c r="AY156" s="156" t="s">
        <v>107</v>
      </c>
      <c r="BK156" s="165">
        <f>BK157</f>
        <v>0</v>
      </c>
    </row>
    <row r="157" s="1" customFormat="1" ht="24" customHeight="1">
      <c r="B157" s="168"/>
      <c r="C157" s="169" t="s">
        <v>244</v>
      </c>
      <c r="D157" s="169" t="s">
        <v>109</v>
      </c>
      <c r="E157" s="170" t="s">
        <v>245</v>
      </c>
      <c r="F157" s="171" t="s">
        <v>246</v>
      </c>
      <c r="G157" s="172" t="s">
        <v>247</v>
      </c>
      <c r="H157" s="173">
        <v>46.762</v>
      </c>
      <c r="I157" s="174"/>
      <c r="J157" s="173">
        <f>ROUND(I157*H157,3)</f>
        <v>0</v>
      </c>
      <c r="K157" s="171" t="s">
        <v>113</v>
      </c>
      <c r="L157" s="33"/>
      <c r="M157" s="175" t="s">
        <v>1</v>
      </c>
      <c r="N157" s="176" t="s">
        <v>39</v>
      </c>
      <c r="O157" s="69"/>
      <c r="P157" s="177">
        <f>O157*H157</f>
        <v>0</v>
      </c>
      <c r="Q157" s="177">
        <v>0</v>
      </c>
      <c r="R157" s="177">
        <f>Q157*H157</f>
        <v>0</v>
      </c>
      <c r="S157" s="177">
        <v>0</v>
      </c>
      <c r="T157" s="178">
        <f>S157*H157</f>
        <v>0</v>
      </c>
      <c r="AR157" s="179" t="s">
        <v>114</v>
      </c>
      <c r="AT157" s="179" t="s">
        <v>109</v>
      </c>
      <c r="AU157" s="179" t="s">
        <v>115</v>
      </c>
      <c r="AY157" s="14" t="s">
        <v>107</v>
      </c>
      <c r="BE157" s="180">
        <f>IF(N157="základná",J157,0)</f>
        <v>0</v>
      </c>
      <c r="BF157" s="180">
        <f>IF(N157="znížená",J157,0)</f>
        <v>0</v>
      </c>
      <c r="BG157" s="180">
        <f>IF(N157="zákl. prenesená",J157,0)</f>
        <v>0</v>
      </c>
      <c r="BH157" s="180">
        <f>IF(N157="zníž. prenesená",J157,0)</f>
        <v>0</v>
      </c>
      <c r="BI157" s="180">
        <f>IF(N157="nulová",J157,0)</f>
        <v>0</v>
      </c>
      <c r="BJ157" s="14" t="s">
        <v>115</v>
      </c>
      <c r="BK157" s="181">
        <f>ROUND(I157*H157,3)</f>
        <v>0</v>
      </c>
      <c r="BL157" s="14" t="s">
        <v>114</v>
      </c>
      <c r="BM157" s="179" t="s">
        <v>248</v>
      </c>
    </row>
    <row r="158" s="11" customFormat="1" ht="25.92" customHeight="1">
      <c r="B158" s="155"/>
      <c r="D158" s="156" t="s">
        <v>72</v>
      </c>
      <c r="E158" s="157" t="s">
        <v>249</v>
      </c>
      <c r="F158" s="157" t="s">
        <v>250</v>
      </c>
      <c r="I158" s="158"/>
      <c r="J158" s="159">
        <f>BK158</f>
        <v>0</v>
      </c>
      <c r="L158" s="155"/>
      <c r="M158" s="160"/>
      <c r="N158" s="161"/>
      <c r="O158" s="161"/>
      <c r="P158" s="162">
        <f>SUM(P159:P160)</f>
        <v>0</v>
      </c>
      <c r="Q158" s="161"/>
      <c r="R158" s="162">
        <f>SUM(R159:R160)</f>
        <v>0</v>
      </c>
      <c r="S158" s="161"/>
      <c r="T158" s="163">
        <f>SUM(T159:T160)</f>
        <v>0</v>
      </c>
      <c r="AR158" s="156" t="s">
        <v>129</v>
      </c>
      <c r="AT158" s="164" t="s">
        <v>72</v>
      </c>
      <c r="AU158" s="164" t="s">
        <v>73</v>
      </c>
      <c r="AY158" s="156" t="s">
        <v>107</v>
      </c>
      <c r="BK158" s="165">
        <f>SUM(BK159:BK160)</f>
        <v>0</v>
      </c>
    </row>
    <row r="159" s="1" customFormat="1" ht="36" customHeight="1">
      <c r="B159" s="168"/>
      <c r="C159" s="169" t="s">
        <v>251</v>
      </c>
      <c r="D159" s="169" t="s">
        <v>109</v>
      </c>
      <c r="E159" s="170" t="s">
        <v>252</v>
      </c>
      <c r="F159" s="171" t="s">
        <v>253</v>
      </c>
      <c r="G159" s="172" t="s">
        <v>254</v>
      </c>
      <c r="H159" s="173">
        <v>1</v>
      </c>
      <c r="I159" s="174"/>
      <c r="J159" s="173">
        <f>ROUND(I159*H159,3)</f>
        <v>0</v>
      </c>
      <c r="K159" s="171" t="s">
        <v>113</v>
      </c>
      <c r="L159" s="33"/>
      <c r="M159" s="175" t="s">
        <v>1</v>
      </c>
      <c r="N159" s="176" t="s">
        <v>39</v>
      </c>
      <c r="O159" s="69"/>
      <c r="P159" s="177">
        <f>O159*H159</f>
        <v>0</v>
      </c>
      <c r="Q159" s="177">
        <v>0</v>
      </c>
      <c r="R159" s="177">
        <f>Q159*H159</f>
        <v>0</v>
      </c>
      <c r="S159" s="177">
        <v>0</v>
      </c>
      <c r="T159" s="178">
        <f>S159*H159</f>
        <v>0</v>
      </c>
      <c r="AR159" s="179" t="s">
        <v>255</v>
      </c>
      <c r="AT159" s="179" t="s">
        <v>109</v>
      </c>
      <c r="AU159" s="179" t="s">
        <v>78</v>
      </c>
      <c r="AY159" s="14" t="s">
        <v>107</v>
      </c>
      <c r="BE159" s="180">
        <f>IF(N159="základná",J159,0)</f>
        <v>0</v>
      </c>
      <c r="BF159" s="180">
        <f>IF(N159="znížená",J159,0)</f>
        <v>0</v>
      </c>
      <c r="BG159" s="180">
        <f>IF(N159="zákl. prenesená",J159,0)</f>
        <v>0</v>
      </c>
      <c r="BH159" s="180">
        <f>IF(N159="zníž. prenesená",J159,0)</f>
        <v>0</v>
      </c>
      <c r="BI159" s="180">
        <f>IF(N159="nulová",J159,0)</f>
        <v>0</v>
      </c>
      <c r="BJ159" s="14" t="s">
        <v>115</v>
      </c>
      <c r="BK159" s="181">
        <f>ROUND(I159*H159,3)</f>
        <v>0</v>
      </c>
      <c r="BL159" s="14" t="s">
        <v>255</v>
      </c>
      <c r="BM159" s="179" t="s">
        <v>256</v>
      </c>
    </row>
    <row r="160" s="1" customFormat="1" ht="24" customHeight="1">
      <c r="B160" s="168"/>
      <c r="C160" s="169" t="s">
        <v>257</v>
      </c>
      <c r="D160" s="169" t="s">
        <v>109</v>
      </c>
      <c r="E160" s="170" t="s">
        <v>258</v>
      </c>
      <c r="F160" s="171" t="s">
        <v>259</v>
      </c>
      <c r="G160" s="172" t="s">
        <v>254</v>
      </c>
      <c r="H160" s="173">
        <v>1</v>
      </c>
      <c r="I160" s="174"/>
      <c r="J160" s="173">
        <f>ROUND(I160*H160,3)</f>
        <v>0</v>
      </c>
      <c r="K160" s="171" t="s">
        <v>113</v>
      </c>
      <c r="L160" s="33"/>
      <c r="M160" s="191" t="s">
        <v>1</v>
      </c>
      <c r="N160" s="192" t="s">
        <v>39</v>
      </c>
      <c r="O160" s="193"/>
      <c r="P160" s="194">
        <f>O160*H160</f>
        <v>0</v>
      </c>
      <c r="Q160" s="194">
        <v>0</v>
      </c>
      <c r="R160" s="194">
        <f>Q160*H160</f>
        <v>0</v>
      </c>
      <c r="S160" s="194">
        <v>0</v>
      </c>
      <c r="T160" s="195">
        <f>S160*H160</f>
        <v>0</v>
      </c>
      <c r="AR160" s="179" t="s">
        <v>255</v>
      </c>
      <c r="AT160" s="179" t="s">
        <v>109</v>
      </c>
      <c r="AU160" s="179" t="s">
        <v>78</v>
      </c>
      <c r="AY160" s="14" t="s">
        <v>107</v>
      </c>
      <c r="BE160" s="180">
        <f>IF(N160="základná",J160,0)</f>
        <v>0</v>
      </c>
      <c r="BF160" s="180">
        <f>IF(N160="znížená",J160,0)</f>
        <v>0</v>
      </c>
      <c r="BG160" s="180">
        <f>IF(N160="zákl. prenesená",J160,0)</f>
        <v>0</v>
      </c>
      <c r="BH160" s="180">
        <f>IF(N160="zníž. prenesená",J160,0)</f>
        <v>0</v>
      </c>
      <c r="BI160" s="180">
        <f>IF(N160="nulová",J160,0)</f>
        <v>0</v>
      </c>
      <c r="BJ160" s="14" t="s">
        <v>115</v>
      </c>
      <c r="BK160" s="181">
        <f>ROUND(I160*H160,3)</f>
        <v>0</v>
      </c>
      <c r="BL160" s="14" t="s">
        <v>255</v>
      </c>
      <c r="BM160" s="179" t="s">
        <v>260</v>
      </c>
    </row>
    <row r="161" s="1" customFormat="1" ht="6.96" customHeight="1">
      <c r="B161" s="52"/>
      <c r="C161" s="53"/>
      <c r="D161" s="53"/>
      <c r="E161" s="53"/>
      <c r="F161" s="53"/>
      <c r="G161" s="53"/>
      <c r="H161" s="53"/>
      <c r="I161" s="129"/>
      <c r="J161" s="53"/>
      <c r="K161" s="53"/>
      <c r="L161" s="33"/>
    </row>
  </sheetData>
  <autoFilter ref="C118:K160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2019-04-03T13:17:39Z</dcterms:created>
  <dcterms:modified xsi:type="dcterms:W3CDTF">2019-04-03T13:17:40Z</dcterms:modified>
</cp:coreProperties>
</file>