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61 - Lokálne opravy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'2018-061 - Lokálne opravy...'!$C$115:$K$134</definedName>
    <definedName name="_xlnm.Print_Area" localSheetId="1">'2018-061 - Lokálne opravy...'!$C$4:$J$76,'2018-061 - Lokálne opravy...'!$C$82:$J$99,'2018-061 - Lokálne opravy...'!$C$105:$K$134</definedName>
    <definedName name="_xlnm.Print_Titles" localSheetId="1">'2018-061 - Lokálne opravy...'!$115:$115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T131"/>
  <c r="R132"/>
  <c r="R131"/>
  <c r="P132"/>
  <c r="P131"/>
  <c r="BK132"/>
  <c r="BK131"/>
  <c r="J131"/>
  <c r="J132"/>
  <c r="BF132"/>
  <c r="J98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T122"/>
  <c r="R123"/>
  <c r="R122"/>
  <c r="P123"/>
  <c r="P122"/>
  <c r="BK123"/>
  <c r="BK122"/>
  <c r="J122"/>
  <c r="J123"/>
  <c r="BF123"/>
  <c r="J97"/>
  <c r="BI121"/>
  <c r="BH121"/>
  <c r="BG121"/>
  <c r="BE121"/>
  <c r="T121"/>
  <c r="R121"/>
  <c r="P121"/>
  <c r="BK121"/>
  <c r="J121"/>
  <c r="BF121"/>
  <c r="BI120"/>
  <c r="BH120"/>
  <c r="BG120"/>
  <c r="BE120"/>
  <c r="T120"/>
  <c r="R120"/>
  <c r="P120"/>
  <c r="BK120"/>
  <c r="J120"/>
  <c r="BF120"/>
  <c r="BI119"/>
  <c r="F35"/>
  <c i="1" r="BD95"/>
  <c i="2" r="BH119"/>
  <c r="F34"/>
  <c i="1" r="BC95"/>
  <c i="2" r="BG119"/>
  <c r="F33"/>
  <c i="1" r="BB95"/>
  <c i="2" r="BE119"/>
  <c r="J31"/>
  <c i="1" r="AV95"/>
  <c i="2" r="F31"/>
  <c i="1" r="AZ95"/>
  <c i="2" r="T119"/>
  <c r="T118"/>
  <c r="T117"/>
  <c r="T116"/>
  <c r="R119"/>
  <c r="R118"/>
  <c r="R117"/>
  <c r="R116"/>
  <c r="P119"/>
  <c r="P118"/>
  <c r="P117"/>
  <c r="P116"/>
  <c i="1" r="AU95"/>
  <c i="2" r="BK119"/>
  <c r="BK118"/>
  <c r="J118"/>
  <c r="BK117"/>
  <c r="J117"/>
  <c r="BK116"/>
  <c r="J116"/>
  <c r="J94"/>
  <c r="J28"/>
  <c i="1" r="AG95"/>
  <c i="2" r="J119"/>
  <c r="BF119"/>
  <c r="J32"/>
  <c i="1" r="AW95"/>
  <c i="2" r="F32"/>
  <c i="1" r="BA95"/>
  <c i="2" r="J96"/>
  <c r="J95"/>
  <c r="F112"/>
  <c r="F110"/>
  <c r="E108"/>
  <c r="F89"/>
  <c r="F87"/>
  <c r="E85"/>
  <c r="J37"/>
  <c r="J22"/>
  <c r="E22"/>
  <c r="J113"/>
  <c r="J90"/>
  <c r="J21"/>
  <c r="J19"/>
  <c r="E19"/>
  <c r="J112"/>
  <c r="J89"/>
  <c r="J18"/>
  <c r="J16"/>
  <c r="E16"/>
  <c r="F113"/>
  <c r="F90"/>
  <c r="J15"/>
  <c r="J10"/>
  <c r="J110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<sst xmlns="http://schemas.openxmlformats.org/spreadsheetml/2006/main">
  <si>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</si>
  <si>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</si>
  <si>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</si>
  <si>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</si>
  <si>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{c9e0aa87-d9d2-43be-a077-3f1bf76518a8}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</si>
  <si>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</si>
  <si>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</si>
  <si>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</si>
  <si>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</si>
  <si>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</si>
  <si>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</si>
  <si>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</si>
  <si>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2018-061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</si>
  <si>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</si>
  <si>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</si>
  <si>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Lokálne opravy ciest asfaltobetónovou zmesou AC 11 hr. 50 mm</t>
  </si>
  <si>
    <t>JKSO:</t>
  </si>
  <si>
    <t>KS:</t>
  </si>
  <si>
    <t>Miesto:</t>
  </si>
  <si>
    <t xml:space="preserve"> </t>
  </si>
  <si>
    <t>Dátum:</t>
  </si>
  <si>
    <t>11. 4. 2019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</si>
  <si>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</si>
  <si>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</si>
  <si>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</si>
  <si>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</si>
  <si>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</si>
  <si>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</si>
  <si>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</si>
  <si>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</si>
  <si>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</si>
  <si>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</si>
  <si>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</si>
  <si>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</si>
  <si>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</si>
  <si>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</si>
  <si>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</si>
  <si>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</si>
  <si>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</si>
  <si>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</si>
  <si>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</si>
  <si>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</si>
  <si>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</si>
  <si>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</si>
  <si>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</si>
  <si>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</si>
  <si>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</si>
  <si>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</si>
  <si>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</si>
  <si>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</si>
  <si>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</si>
  <si>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</si>
  <si>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</si>
  <si>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</si>
  <si>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</si>
  <si>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</si>
  <si>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</si>
  <si>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</si>
  <si>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</si>
  <si>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</si>
  <si>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</si>
  <si>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</si>
  <si>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</si>
  <si>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</si>
  <si>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</si>
  <si>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</si>
  <si>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</si>
  <si>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</si>
  <si>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</si>
  <si>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</si>
  <si>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</si>
  <si>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</si>
  <si>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</si>
  <si>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</si>
  <si>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</si>
  <si>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</si>
  <si>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</si>
  <si>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</si>
  <si>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</si>
  <si>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</si>
  <si>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</si>
  <si>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</si>
  <si>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</si>
  <si>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</si>
  <si>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</si>
  <si>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</si>
  <si>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</si>
  <si>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</si>
  <si>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</si>
  <si>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</si>
  <si>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</si>
  <si>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</si>
  <si>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</si>
  <si>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</si>
  <si>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</si>
  <si>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</si>
  <si>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</si>
  <si>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</si>
  <si>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</si>
  <si>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</si>
  <si>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</si>
  <si>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</si>
  <si>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</si>
  <si>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</si>
  <si>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</si>
  <si>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5</t>
  </si>
  <si>
    <t>Komunikácie</t>
  </si>
  <si>
    <t>K</t>
  </si>
  <si>
    <t>113152230</t>
  </si>
  <si>
    <t xml:space="preserve">Frézovanie asf. podkladu alebo krytu bez prek., plochy do 500 m2, pruh š. cez 0,5 m do 1 m, hr. 50 mm  0,127 t</t>
  </si>
  <si>
    <t>m2</t>
  </si>
  <si>
    <t>CS CENEKON 2018 01</t>
  </si>
  <si>
    <t>4</t>
  </si>
  <si>
    <t>2</t>
  </si>
  <si>
    <t>-565927376</t>
  </si>
  <si>
    <t>573231111</t>
  </si>
  <si>
    <t>Postrek asfaltový spojovací bez posypu kamenivom z cestnej emulzie v množstve od 0,50 do 0,80 kg/m2</t>
  </si>
  <si>
    <t>-587278866</t>
  </si>
  <si>
    <t>3</t>
  </si>
  <si>
    <t>577144211</t>
  </si>
  <si>
    <t>Asfaltový betón vrstva obrusná AC 11 O v pruhu š. do 3 m z nemodifik. asfaltu tr. I, po zhutnení hr. 50 mm, tesnenie dilatačných škár pružnou zálievkou</t>
  </si>
  <si>
    <t>327148262</t>
  </si>
  <si>
    <t>9</t>
  </si>
  <si>
    <t>Ostatné konštrukcie a práce-búranie</t>
  </si>
  <si>
    <t>919726712</t>
  </si>
  <si>
    <t>Tesnenie dilatačných škár zálievkou za tepla pre komôrku s tesniacim profilom š. 10 mm hl. 25 mm</t>
  </si>
  <si>
    <t>m</t>
  </si>
  <si>
    <t>-2078888975</t>
  </si>
  <si>
    <t>919731121</t>
  </si>
  <si>
    <t>Zarovnanie styčnej plochy pozdĺž vybúranej časti komunikácie asfaltovej hr. do 50 mm</t>
  </si>
  <si>
    <t>336557237</t>
  </si>
  <si>
    <t>6</t>
  </si>
  <si>
    <t>919735111</t>
  </si>
  <si>
    <t>Rezanie existujúceho asfaltového krytu alebo podkladu hĺbky do 50 mm</t>
  </si>
  <si>
    <t>-1364578761</t>
  </si>
  <si>
    <t>7</t>
  </si>
  <si>
    <t>938908411</t>
  </si>
  <si>
    <t>Očistenie povrchu krytu alebo podkladu asfaltového, betónového alebo dláždeného tlakom vody</t>
  </si>
  <si>
    <t>1157013959</t>
  </si>
  <si>
    <t>8</t>
  </si>
  <si>
    <t>938909315</t>
  </si>
  <si>
    <t>Odstránenie blata, prachu alebo hlineného nánosu, z povrchu podkladu alebo krytu bet. alebo asfalt. zametacou kefou</t>
  </si>
  <si>
    <t>234436810</t>
  </si>
  <si>
    <t>979082212</t>
  </si>
  <si>
    <t>Vodorovná doprava sutiny po suchu s naložením a so zložením na vzdialenosť do 50 m</t>
  </si>
  <si>
    <t>t</t>
  </si>
  <si>
    <t>306316909</t>
  </si>
  <si>
    <t>10</t>
  </si>
  <si>
    <t>979082213</t>
  </si>
  <si>
    <t>Vodorovná doprava sutiny so zložením a hrubým urovnaním na vzdialenosť do 1 km</t>
  </si>
  <si>
    <t>-1113098821</t>
  </si>
  <si>
    <t>11</t>
  </si>
  <si>
    <t>979082219</t>
  </si>
  <si>
    <t>Príplatok k cene za každý ďalší aj začatý 1 km nad 1 km</t>
  </si>
  <si>
    <t>-774552738</t>
  </si>
  <si>
    <t>99</t>
  </si>
  <si>
    <t>Presun hmôt HSV</t>
  </si>
  <si>
    <t>12</t>
  </si>
  <si>
    <t>998225111</t>
  </si>
  <si>
    <t>Presun hmôt pre pozemnú komunikáciu a letisko s krytom asfaltovým akejkoľvek dĺžky objektu</t>
  </si>
  <si>
    <t>58152343</t>
  </si>
  <si>
    <t>13</t>
  </si>
  <si>
    <t>998225194</t>
  </si>
  <si>
    <t>Príplatok za zväčšený presun pre pozemnú komunikáciu a letisko s krytom asfaltovým nad vymedzenú najväčšiu dopravnú vzdialenosť do 5000 m</t>
  </si>
  <si>
    <t>1769672558</t>
  </si>
  <si>
    <t>14</t>
  </si>
  <si>
    <t>998225195</t>
  </si>
  <si>
    <t>Príplatok pre pozemnú komunikáciu a letisko s krytom asfaltovým za každých ďalších 5000 m nad 5000 m</t>
  </si>
  <si>
    <t>824278710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</si>
</sst>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2018-061</v>
      </c>
      <c r="AR84" s="56"/>
    </row>
    <row r="85" s="4" customFormat="1" ht="36.96" customHeight="1">
      <c r="B85" s="57"/>
      <c r="C85" s="58" t="s">
        <v>14</v>
      </c>
      <c r="L85" s="59" t="str">
        <f>K6</f>
        <v>Lokálne opravy ciest asfaltobetónovou zmesou AC 11 hr. 50 mm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11. 4. 2019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'2018-061 - Lokálne opravy...'!J28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'2018-061 - Lokálne opravy...'!P116</f>
        <v>0</v>
      </c>
      <c r="AV95" s="101">
        <f>'2018-061 - Lokálne opravy...'!J31</f>
        <v>0</v>
      </c>
      <c r="AW95" s="101">
        <f>'2018-061 - Lokálne opravy...'!J32</f>
        <v>0</v>
      </c>
      <c r="AX95" s="101">
        <f>'2018-061 - Lokálne opravy...'!J33</f>
        <v>0</v>
      </c>
      <c r="AY95" s="101">
        <f>'2018-061 - Lokálne opravy...'!J34</f>
        <v>0</v>
      </c>
      <c r="AZ95" s="101">
        <f>'2018-061 - Lokálne opravy...'!F31</f>
        <v>0</v>
      </c>
      <c r="BA95" s="101">
        <f>'2018-061 - Lokálne opravy...'!F32</f>
        <v>0</v>
      </c>
      <c r="BB95" s="101">
        <f>'2018-061 - Lokálne opravy...'!F33</f>
        <v>0</v>
      </c>
      <c r="BC95" s="101">
        <f>'2018-061 - Lokálne opravy...'!F34</f>
        <v>0</v>
      </c>
      <c r="BD95" s="103">
        <f>'2018-061 - Lokálne opravy...'!F35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8-061 - Lokálne opravy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11. 4. 2019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ROUND(J116,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ROUND((SUM(BE116:BE134)),  2)</f>
        <v>0</v>
      </c>
      <c r="I31" s="117">
        <v>0.20000000000000001</v>
      </c>
      <c r="J31" s="116">
        <f>ROUND(((SUM(BE116:BE134))*I31),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ROUND((SUM(BF116:BF134)),  2)</f>
        <v>0</v>
      </c>
      <c r="I32" s="117">
        <v>0.20000000000000001</v>
      </c>
      <c r="J32" s="116">
        <f>ROUND(((SUM(BF116:BF134))*I32),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ROUND((SUM(BG116:BG134)),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ROUND((SUM(BH116:BH134)),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ROUND((SUM(BI116:BI134)),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Lokálne opravy ciest asfaltobetónovou zmesou AC 11 hr. 50 mm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11. 4. 2019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J116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J117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J118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J122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J131</f>
        <v>0</v>
      </c>
      <c r="L98" s="140"/>
    </row>
    <row r="99" s="1" customFormat="1" ht="21.84" customHeight="1">
      <c r="B99" s="33"/>
      <c r="I99" s="108"/>
      <c r="L99" s="33"/>
    </row>
    <row r="100" s="1" customFormat="1" ht="6.96" customHeight="1">
      <c r="B100" s="52"/>
      <c r="C100" s="53"/>
      <c r="D100" s="53"/>
      <c r="E100" s="53"/>
      <c r="F100" s="53"/>
      <c r="G100" s="53"/>
      <c r="H100" s="53"/>
      <c r="I100" s="129"/>
      <c r="J100" s="53"/>
      <c r="K100" s="53"/>
      <c r="L100" s="33"/>
    </row>
    <row r="104" s="1" customFormat="1" ht="6.96" customHeight="1">
      <c r="B104" s="54"/>
      <c r="C104" s="55"/>
      <c r="D104" s="55"/>
      <c r="E104" s="55"/>
      <c r="F104" s="55"/>
      <c r="G104" s="55"/>
      <c r="H104" s="55"/>
      <c r="I104" s="130"/>
      <c r="J104" s="55"/>
      <c r="K104" s="55"/>
      <c r="L104" s="33"/>
    </row>
    <row r="105" s="1" customFormat="1" ht="24.96" customHeight="1">
      <c r="B105" s="33"/>
      <c r="C105" s="18" t="s">
        <v>90</v>
      </c>
      <c r="I105" s="108"/>
      <c r="L105" s="33"/>
    </row>
    <row r="106" s="1" customFormat="1" ht="6.96" customHeight="1">
      <c r="B106" s="33"/>
      <c r="I106" s="108"/>
      <c r="L106" s="33"/>
    </row>
    <row r="107" s="1" customFormat="1" ht="12" customHeight="1">
      <c r="B107" s="33"/>
      <c r="C107" s="27" t="s">
        <v>14</v>
      </c>
      <c r="I107" s="108"/>
      <c r="L107" s="33"/>
    </row>
    <row r="108" s="1" customFormat="1" ht="16.5" customHeight="1">
      <c r="B108" s="33"/>
      <c r="E108" s="59" t="str">
        <f>E7</f>
        <v>Lokálne opravy ciest asfaltobetónovou zmesou AC 11 hr. 50 mm</v>
      </c>
      <c r="F108" s="1"/>
      <c r="G108" s="1"/>
      <c r="H108" s="1"/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18</v>
      </c>
      <c r="F110" s="22" t="str">
        <f>F10</f>
        <v xml:space="preserve"> </v>
      </c>
      <c r="I110" s="109" t="s">
        <v>20</v>
      </c>
      <c r="J110" s="61" t="str">
        <f>IF(J10="","",J10)</f>
        <v>11. 4. 2019</v>
      </c>
      <c r="L110" s="33"/>
    </row>
    <row r="111" s="1" customFormat="1" ht="6.96" customHeight="1">
      <c r="B111" s="33"/>
      <c r="I111" s="108"/>
      <c r="L111" s="33"/>
    </row>
    <row r="112" s="1" customFormat="1" ht="15.15" customHeight="1">
      <c r="B112" s="33"/>
      <c r="C112" s="27" t="s">
        <v>22</v>
      </c>
      <c r="F112" s="22" t="str">
        <f>E13</f>
        <v>Mesto Partizánske</v>
      </c>
      <c r="I112" s="109" t="s">
        <v>28</v>
      </c>
      <c r="J112" s="31" t="str">
        <f>E19</f>
        <v xml:space="preserve"> </v>
      </c>
      <c r="L112" s="33"/>
    </row>
    <row r="113" s="1" customFormat="1" ht="15.15" customHeight="1">
      <c r="B113" s="33"/>
      <c r="C113" s="27" t="s">
        <v>26</v>
      </c>
      <c r="F113" s="22" t="str">
        <f>IF(E16="","",E16)</f>
        <v>Vyplň údaj</v>
      </c>
      <c r="I113" s="109" t="s">
        <v>31</v>
      </c>
      <c r="J113" s="31" t="str">
        <f>E22</f>
        <v xml:space="preserve"> </v>
      </c>
      <c r="L113" s="33"/>
    </row>
    <row r="114" s="1" customFormat="1" ht="10.32" customHeight="1">
      <c r="B114" s="33"/>
      <c r="I114" s="108"/>
      <c r="L114" s="33"/>
    </row>
    <row r="115" s="10" customFormat="1" ht="29.28" customHeight="1">
      <c r="B115" s="145"/>
      <c r="C115" s="146" t="s">
        <v>91</v>
      </c>
      <c r="D115" s="147" t="s">
        <v>58</v>
      </c>
      <c r="E115" s="147" t="s">
        <v>54</v>
      </c>
      <c r="F115" s="147" t="s">
        <v>55</v>
      </c>
      <c r="G115" s="147" t="s">
        <v>92</v>
      </c>
      <c r="H115" s="147" t="s">
        <v>93</v>
      </c>
      <c r="I115" s="148" t="s">
        <v>94</v>
      </c>
      <c r="J115" s="149" t="s">
        <v>83</v>
      </c>
      <c r="K115" s="150" t="s">
        <v>95</v>
      </c>
      <c r="L115" s="145"/>
      <c r="M115" s="78" t="s">
        <v>1</v>
      </c>
      <c r="N115" s="79" t="s">
        <v>37</v>
      </c>
      <c r="O115" s="79" t="s">
        <v>96</v>
      </c>
      <c r="P115" s="79" t="s">
        <v>97</v>
      </c>
      <c r="Q115" s="79" t="s">
        <v>98</v>
      </c>
      <c r="R115" s="79" t="s">
        <v>99</v>
      </c>
      <c r="S115" s="79" t="s">
        <v>100</v>
      </c>
      <c r="T115" s="80" t="s">
        <v>101</v>
      </c>
    </row>
    <row r="116" s="1" customFormat="1" ht="22.8" customHeight="1">
      <c r="B116" s="33"/>
      <c r="C116" s="83" t="s">
        <v>84</v>
      </c>
      <c r="I116" s="108"/>
      <c r="J116" s="151">
        <f>BK116</f>
        <v>0</v>
      </c>
      <c r="L116" s="33"/>
      <c r="M116" s="81"/>
      <c r="N116" s="65"/>
      <c r="O116" s="65"/>
      <c r="P116" s="152">
        <f>P117</f>
        <v>0</v>
      </c>
      <c r="Q116" s="65"/>
      <c r="R116" s="152">
        <f>R117</f>
        <v>0.28795000000000004</v>
      </c>
      <c r="S116" s="65"/>
      <c r="T116" s="153">
        <f>T117</f>
        <v>0.127</v>
      </c>
      <c r="AT116" s="14" t="s">
        <v>72</v>
      </c>
      <c r="AU116" s="14" t="s">
        <v>85</v>
      </c>
      <c r="BK116" s="154">
        <f>BK117</f>
        <v>0</v>
      </c>
    </row>
    <row r="117" s="11" customFormat="1" ht="25.92" customHeight="1">
      <c r="B117" s="155"/>
      <c r="D117" s="156" t="s">
        <v>72</v>
      </c>
      <c r="E117" s="157" t="s">
        <v>102</v>
      </c>
      <c r="F117" s="157" t="s">
        <v>103</v>
      </c>
      <c r="I117" s="158"/>
      <c r="J117" s="159">
        <f>BK117</f>
        <v>0</v>
      </c>
      <c r="L117" s="155"/>
      <c r="M117" s="160"/>
      <c r="N117" s="161"/>
      <c r="O117" s="161"/>
      <c r="P117" s="162">
        <f>P118+P122+P131</f>
        <v>0</v>
      </c>
      <c r="Q117" s="161"/>
      <c r="R117" s="162">
        <f>R118+R122+R131</f>
        <v>0.28795000000000004</v>
      </c>
      <c r="S117" s="161"/>
      <c r="T117" s="163">
        <f>T118+T122+T131</f>
        <v>0.127</v>
      </c>
      <c r="AR117" s="156" t="s">
        <v>78</v>
      </c>
      <c r="AT117" s="164" t="s">
        <v>72</v>
      </c>
      <c r="AU117" s="164" t="s">
        <v>73</v>
      </c>
      <c r="AY117" s="156" t="s">
        <v>104</v>
      </c>
      <c r="BK117" s="165">
        <f>BK118+BK122+BK131</f>
        <v>0</v>
      </c>
    </row>
    <row r="118" s="11" customFormat="1" ht="22.8" customHeight="1">
      <c r="B118" s="155"/>
      <c r="D118" s="156" t="s">
        <v>72</v>
      </c>
      <c r="E118" s="166" t="s">
        <v>105</v>
      </c>
      <c r="F118" s="166" t="s">
        <v>106</v>
      </c>
      <c r="I118" s="158"/>
      <c r="J118" s="167">
        <f>BK118</f>
        <v>0</v>
      </c>
      <c r="L118" s="155"/>
      <c r="M118" s="160"/>
      <c r="N118" s="161"/>
      <c r="O118" s="161"/>
      <c r="P118" s="162">
        <f>SUM(P119:P121)</f>
        <v>0</v>
      </c>
      <c r="Q118" s="161"/>
      <c r="R118" s="162">
        <f>SUM(R119:R121)</f>
        <v>0.13622999999999999</v>
      </c>
      <c r="S118" s="161"/>
      <c r="T118" s="163">
        <f>SUM(T119:T121)</f>
        <v>0.127</v>
      </c>
      <c r="AR118" s="156" t="s">
        <v>78</v>
      </c>
      <c r="AT118" s="164" t="s">
        <v>72</v>
      </c>
      <c r="AU118" s="164" t="s">
        <v>78</v>
      </c>
      <c r="AY118" s="156" t="s">
        <v>104</v>
      </c>
      <c r="BK118" s="165">
        <f>SUM(BK119:BK121)</f>
        <v>0</v>
      </c>
    </row>
    <row r="119" s="1" customFormat="1" ht="36" customHeight="1">
      <c r="B119" s="168"/>
      <c r="C119" s="169" t="s">
        <v>78</v>
      </c>
      <c r="D119" s="169" t="s">
        <v>107</v>
      </c>
      <c r="E119" s="170" t="s">
        <v>108</v>
      </c>
      <c r="F119" s="171" t="s">
        <v>109</v>
      </c>
      <c r="G119" s="172" t="s">
        <v>110</v>
      </c>
      <c r="H119" s="173">
        <v>1</v>
      </c>
      <c r="I119" s="174"/>
      <c r="J119" s="173">
        <f>ROUND(I119*H119,3)</f>
        <v>0</v>
      </c>
      <c r="K119" s="171" t="s">
        <v>111</v>
      </c>
      <c r="L119" s="33"/>
      <c r="M119" s="175" t="s">
        <v>1</v>
      </c>
      <c r="N119" s="176" t="s">
        <v>39</v>
      </c>
      <c r="O119" s="69"/>
      <c r="P119" s="177">
        <f>O119*H119</f>
        <v>0</v>
      </c>
      <c r="Q119" s="177">
        <v>0.00577</v>
      </c>
      <c r="R119" s="177">
        <f>Q119*H119</f>
        <v>0.00577</v>
      </c>
      <c r="S119" s="177">
        <v>0.127</v>
      </c>
      <c r="T119" s="178">
        <f>S119*H119</f>
        <v>0.127</v>
      </c>
      <c r="AR119" s="179" t="s">
        <v>112</v>
      </c>
      <c r="AT119" s="179" t="s">
        <v>107</v>
      </c>
      <c r="AU119" s="179" t="s">
        <v>113</v>
      </c>
      <c r="AY119" s="14" t="s">
        <v>104</v>
      </c>
      <c r="BE119" s="180">
        <f>IF(N119="základná",J119,0)</f>
        <v>0</v>
      </c>
      <c r="BF119" s="180">
        <f>IF(N119="znížená",J119,0)</f>
        <v>0</v>
      </c>
      <c r="BG119" s="180">
        <f>IF(N119="zákl. prenesená",J119,0)</f>
        <v>0</v>
      </c>
      <c r="BH119" s="180">
        <f>IF(N119="zníž. prenesená",J119,0)</f>
        <v>0</v>
      </c>
      <c r="BI119" s="180">
        <f>IF(N119="nulová",J119,0)</f>
        <v>0</v>
      </c>
      <c r="BJ119" s="14" t="s">
        <v>113</v>
      </c>
      <c r="BK119" s="181">
        <f>ROUND(I119*H119,3)</f>
        <v>0</v>
      </c>
      <c r="BL119" s="14" t="s">
        <v>112</v>
      </c>
      <c r="BM119" s="179" t="s">
        <v>114</v>
      </c>
    </row>
    <row r="120" s="1" customFormat="1" ht="24" customHeight="1">
      <c r="B120" s="168"/>
      <c r="C120" s="169" t="s">
        <v>113</v>
      </c>
      <c r="D120" s="169" t="s">
        <v>107</v>
      </c>
      <c r="E120" s="170" t="s">
        <v>115</v>
      </c>
      <c r="F120" s="171" t="s">
        <v>116</v>
      </c>
      <c r="G120" s="172" t="s">
        <v>110</v>
      </c>
      <c r="H120" s="173">
        <v>1</v>
      </c>
      <c r="I120" s="174"/>
      <c r="J120" s="173">
        <f>ROUND(I120*H120,3)</f>
        <v>0</v>
      </c>
      <c r="K120" s="171" t="s">
        <v>111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0.00080000000000000004</v>
      </c>
      <c r="R120" s="177">
        <f>Q120*H120</f>
        <v>0.00080000000000000004</v>
      </c>
      <c r="S120" s="177">
        <v>0</v>
      </c>
      <c r="T120" s="178">
        <f>S120*H120</f>
        <v>0</v>
      </c>
      <c r="AR120" s="179" t="s">
        <v>112</v>
      </c>
      <c r="AT120" s="179" t="s">
        <v>107</v>
      </c>
      <c r="AU120" s="179" t="s">
        <v>113</v>
      </c>
      <c r="AY120" s="14" t="s">
        <v>104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113</v>
      </c>
      <c r="BK120" s="181">
        <f>ROUND(I120*H120,3)</f>
        <v>0</v>
      </c>
      <c r="BL120" s="14" t="s">
        <v>112</v>
      </c>
      <c r="BM120" s="179" t="s">
        <v>117</v>
      </c>
    </row>
    <row r="121" s="1" customFormat="1" ht="36" customHeight="1">
      <c r="B121" s="168"/>
      <c r="C121" s="169" t="s">
        <v>118</v>
      </c>
      <c r="D121" s="169" t="s">
        <v>107</v>
      </c>
      <c r="E121" s="170" t="s">
        <v>119</v>
      </c>
      <c r="F121" s="171" t="s">
        <v>120</v>
      </c>
      <c r="G121" s="172" t="s">
        <v>110</v>
      </c>
      <c r="H121" s="173">
        <v>1</v>
      </c>
      <c r="I121" s="174"/>
      <c r="J121" s="173">
        <f>ROUND(I121*H121,3)</f>
        <v>0</v>
      </c>
      <c r="K121" s="171" t="s">
        <v>111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0.12966</v>
      </c>
      <c r="R121" s="177">
        <f>Q121*H121</f>
        <v>0.12966</v>
      </c>
      <c r="S121" s="177">
        <v>0</v>
      </c>
      <c r="T121" s="178">
        <f>S121*H121</f>
        <v>0</v>
      </c>
      <c r="AR121" s="179" t="s">
        <v>112</v>
      </c>
      <c r="AT121" s="179" t="s">
        <v>107</v>
      </c>
      <c r="AU121" s="179" t="s">
        <v>113</v>
      </c>
      <c r="AY121" s="14" t="s">
        <v>104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113</v>
      </c>
      <c r="BK121" s="181">
        <f>ROUND(I121*H121,3)</f>
        <v>0</v>
      </c>
      <c r="BL121" s="14" t="s">
        <v>112</v>
      </c>
      <c r="BM121" s="179" t="s">
        <v>121</v>
      </c>
    </row>
    <row r="122" s="11" customFormat="1" ht="22.8" customHeight="1">
      <c r="B122" s="155"/>
      <c r="D122" s="156" t="s">
        <v>72</v>
      </c>
      <c r="E122" s="166" t="s">
        <v>122</v>
      </c>
      <c r="F122" s="166" t="s">
        <v>123</v>
      </c>
      <c r="I122" s="158"/>
      <c r="J122" s="167">
        <f>BK122</f>
        <v>0</v>
      </c>
      <c r="L122" s="155"/>
      <c r="M122" s="160"/>
      <c r="N122" s="161"/>
      <c r="O122" s="161"/>
      <c r="P122" s="162">
        <f>SUM(P123:P130)</f>
        <v>0</v>
      </c>
      <c r="Q122" s="161"/>
      <c r="R122" s="162">
        <f>SUM(R123:R130)</f>
        <v>0.15172000000000002</v>
      </c>
      <c r="S122" s="161"/>
      <c r="T122" s="163">
        <f>SUM(T123:T130)</f>
        <v>0</v>
      </c>
      <c r="AR122" s="156" t="s">
        <v>78</v>
      </c>
      <c r="AT122" s="164" t="s">
        <v>72</v>
      </c>
      <c r="AU122" s="164" t="s">
        <v>78</v>
      </c>
      <c r="AY122" s="156" t="s">
        <v>104</v>
      </c>
      <c r="BK122" s="165">
        <f>SUM(BK123:BK130)</f>
        <v>0</v>
      </c>
    </row>
    <row r="123" s="1" customFormat="1" ht="24" customHeight="1">
      <c r="B123" s="168"/>
      <c r="C123" s="169" t="s">
        <v>112</v>
      </c>
      <c r="D123" s="169" t="s">
        <v>107</v>
      </c>
      <c r="E123" s="170" t="s">
        <v>124</v>
      </c>
      <c r="F123" s="171" t="s">
        <v>125</v>
      </c>
      <c r="G123" s="172" t="s">
        <v>126</v>
      </c>
      <c r="H123" s="173">
        <v>4</v>
      </c>
      <c r="I123" s="174"/>
      <c r="J123" s="173">
        <f>ROUND(I123*H123,3)</f>
        <v>0</v>
      </c>
      <c r="K123" s="171" t="s">
        <v>111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0.00017000000000000001</v>
      </c>
      <c r="R123" s="177">
        <f>Q123*H123</f>
        <v>0.00068000000000000005</v>
      </c>
      <c r="S123" s="177">
        <v>0</v>
      </c>
      <c r="T123" s="178">
        <f>S123*H123</f>
        <v>0</v>
      </c>
      <c r="AR123" s="179" t="s">
        <v>112</v>
      </c>
      <c r="AT123" s="179" t="s">
        <v>107</v>
      </c>
      <c r="AU123" s="179" t="s">
        <v>113</v>
      </c>
      <c r="AY123" s="14" t="s">
        <v>104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113</v>
      </c>
      <c r="BK123" s="181">
        <f>ROUND(I123*H123,3)</f>
        <v>0</v>
      </c>
      <c r="BL123" s="14" t="s">
        <v>112</v>
      </c>
      <c r="BM123" s="179" t="s">
        <v>127</v>
      </c>
    </row>
    <row r="124" s="1" customFormat="1" ht="24" customHeight="1">
      <c r="B124" s="168"/>
      <c r="C124" s="169" t="s">
        <v>105</v>
      </c>
      <c r="D124" s="169" t="s">
        <v>107</v>
      </c>
      <c r="E124" s="170" t="s">
        <v>128</v>
      </c>
      <c r="F124" s="171" t="s">
        <v>129</v>
      </c>
      <c r="G124" s="172" t="s">
        <v>126</v>
      </c>
      <c r="H124" s="173">
        <v>4</v>
      </c>
      <c r="I124" s="174"/>
      <c r="J124" s="173">
        <f>ROUND(I124*H124,3)</f>
        <v>0</v>
      </c>
      <c r="K124" s="171" t="s">
        <v>111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112</v>
      </c>
      <c r="AT124" s="179" t="s">
        <v>107</v>
      </c>
      <c r="AU124" s="179" t="s">
        <v>113</v>
      </c>
      <c r="AY124" s="14" t="s">
        <v>104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113</v>
      </c>
      <c r="BK124" s="181">
        <f>ROUND(I124*H124,3)</f>
        <v>0</v>
      </c>
      <c r="BL124" s="14" t="s">
        <v>112</v>
      </c>
      <c r="BM124" s="179" t="s">
        <v>130</v>
      </c>
    </row>
    <row r="125" s="1" customFormat="1" ht="24" customHeight="1">
      <c r="B125" s="168"/>
      <c r="C125" s="169" t="s">
        <v>131</v>
      </c>
      <c r="D125" s="169" t="s">
        <v>107</v>
      </c>
      <c r="E125" s="170" t="s">
        <v>132</v>
      </c>
      <c r="F125" s="171" t="s">
        <v>133</v>
      </c>
      <c r="G125" s="172" t="s">
        <v>126</v>
      </c>
      <c r="H125" s="173">
        <v>4</v>
      </c>
      <c r="I125" s="174"/>
      <c r="J125" s="173">
        <f>ROUND(I125*H125,3)</f>
        <v>0</v>
      </c>
      <c r="K125" s="171" t="s">
        <v>111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0.036510000000000001</v>
      </c>
      <c r="R125" s="177">
        <f>Q125*H125</f>
        <v>0.14604</v>
      </c>
      <c r="S125" s="177">
        <v>0</v>
      </c>
      <c r="T125" s="178">
        <f>S125*H125</f>
        <v>0</v>
      </c>
      <c r="AR125" s="179" t="s">
        <v>112</v>
      </c>
      <c r="AT125" s="179" t="s">
        <v>107</v>
      </c>
      <c r="AU125" s="179" t="s">
        <v>113</v>
      </c>
      <c r="AY125" s="14" t="s">
        <v>104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113</v>
      </c>
      <c r="BK125" s="181">
        <f>ROUND(I125*H125,3)</f>
        <v>0</v>
      </c>
      <c r="BL125" s="14" t="s">
        <v>112</v>
      </c>
      <c r="BM125" s="179" t="s">
        <v>134</v>
      </c>
    </row>
    <row r="126" s="1" customFormat="1" ht="24" customHeight="1">
      <c r="B126" s="168"/>
      <c r="C126" s="169" t="s">
        <v>135</v>
      </c>
      <c r="D126" s="169" t="s">
        <v>107</v>
      </c>
      <c r="E126" s="170" t="s">
        <v>136</v>
      </c>
      <c r="F126" s="171" t="s">
        <v>137</v>
      </c>
      <c r="G126" s="172" t="s">
        <v>110</v>
      </c>
      <c r="H126" s="173">
        <v>1</v>
      </c>
      <c r="I126" s="174"/>
      <c r="J126" s="173">
        <f>ROUND(I126*H126,3)</f>
        <v>0</v>
      </c>
      <c r="K126" s="171" t="s">
        <v>111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0.0030000000000000001</v>
      </c>
      <c r="R126" s="177">
        <f>Q126*H126</f>
        <v>0.0030000000000000001</v>
      </c>
      <c r="S126" s="177">
        <v>0</v>
      </c>
      <c r="T126" s="178">
        <f>S126*H126</f>
        <v>0</v>
      </c>
      <c r="AR126" s="179" t="s">
        <v>112</v>
      </c>
      <c r="AT126" s="179" t="s">
        <v>107</v>
      </c>
      <c r="AU126" s="179" t="s">
        <v>113</v>
      </c>
      <c r="AY126" s="14" t="s">
        <v>104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113</v>
      </c>
      <c r="BK126" s="181">
        <f>ROUND(I126*H126,3)</f>
        <v>0</v>
      </c>
      <c r="BL126" s="14" t="s">
        <v>112</v>
      </c>
      <c r="BM126" s="179" t="s">
        <v>138</v>
      </c>
    </row>
    <row r="127" s="1" customFormat="1" ht="36" customHeight="1">
      <c r="B127" s="168"/>
      <c r="C127" s="169" t="s">
        <v>139</v>
      </c>
      <c r="D127" s="169" t="s">
        <v>107</v>
      </c>
      <c r="E127" s="170" t="s">
        <v>140</v>
      </c>
      <c r="F127" s="171" t="s">
        <v>141</v>
      </c>
      <c r="G127" s="172" t="s">
        <v>110</v>
      </c>
      <c r="H127" s="173">
        <v>1</v>
      </c>
      <c r="I127" s="174"/>
      <c r="J127" s="173">
        <f>ROUND(I127*H127,3)</f>
        <v>0</v>
      </c>
      <c r="K127" s="171" t="s">
        <v>111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0.002</v>
      </c>
      <c r="R127" s="177">
        <f>Q127*H127</f>
        <v>0.002</v>
      </c>
      <c r="S127" s="177">
        <v>0</v>
      </c>
      <c r="T127" s="178">
        <f>S127*H127</f>
        <v>0</v>
      </c>
      <c r="AR127" s="179" t="s">
        <v>112</v>
      </c>
      <c r="AT127" s="179" t="s">
        <v>107</v>
      </c>
      <c r="AU127" s="179" t="s">
        <v>113</v>
      </c>
      <c r="AY127" s="14" t="s">
        <v>104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113</v>
      </c>
      <c r="BK127" s="181">
        <f>ROUND(I127*H127,3)</f>
        <v>0</v>
      </c>
      <c r="BL127" s="14" t="s">
        <v>112</v>
      </c>
      <c r="BM127" s="179" t="s">
        <v>142</v>
      </c>
    </row>
    <row r="128" s="1" customFormat="1" ht="24" customHeight="1">
      <c r="B128" s="168"/>
      <c r="C128" s="169" t="s">
        <v>122</v>
      </c>
      <c r="D128" s="169" t="s">
        <v>107</v>
      </c>
      <c r="E128" s="170" t="s">
        <v>143</v>
      </c>
      <c r="F128" s="171" t="s">
        <v>144</v>
      </c>
      <c r="G128" s="172" t="s">
        <v>145</v>
      </c>
      <c r="H128" s="173">
        <v>0.127</v>
      </c>
      <c r="I128" s="174"/>
      <c r="J128" s="173">
        <f>ROUND(I128*H128,3)</f>
        <v>0</v>
      </c>
      <c r="K128" s="171" t="s">
        <v>111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112</v>
      </c>
      <c r="AT128" s="179" t="s">
        <v>107</v>
      </c>
      <c r="AU128" s="179" t="s">
        <v>113</v>
      </c>
      <c r="AY128" s="14" t="s">
        <v>104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113</v>
      </c>
      <c r="BK128" s="181">
        <f>ROUND(I128*H128,3)</f>
        <v>0</v>
      </c>
      <c r="BL128" s="14" t="s">
        <v>112</v>
      </c>
      <c r="BM128" s="179" t="s">
        <v>146</v>
      </c>
    </row>
    <row r="129" s="1" customFormat="1" ht="24" customHeight="1">
      <c r="B129" s="168"/>
      <c r="C129" s="169" t="s">
        <v>147</v>
      </c>
      <c r="D129" s="169" t="s">
        <v>107</v>
      </c>
      <c r="E129" s="170" t="s">
        <v>148</v>
      </c>
      <c r="F129" s="171" t="s">
        <v>149</v>
      </c>
      <c r="G129" s="172" t="s">
        <v>145</v>
      </c>
      <c r="H129" s="173">
        <v>0.127</v>
      </c>
      <c r="I129" s="174"/>
      <c r="J129" s="173">
        <f>ROUND(I129*H129,3)</f>
        <v>0</v>
      </c>
      <c r="K129" s="171" t="s">
        <v>111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112</v>
      </c>
      <c r="AT129" s="179" t="s">
        <v>107</v>
      </c>
      <c r="AU129" s="179" t="s">
        <v>113</v>
      </c>
      <c r="AY129" s="14" t="s">
        <v>104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113</v>
      </c>
      <c r="BK129" s="181">
        <f>ROUND(I129*H129,3)</f>
        <v>0</v>
      </c>
      <c r="BL129" s="14" t="s">
        <v>112</v>
      </c>
      <c r="BM129" s="179" t="s">
        <v>150</v>
      </c>
    </row>
    <row r="130" s="1" customFormat="1" ht="16.5" customHeight="1">
      <c r="B130" s="168"/>
      <c r="C130" s="169" t="s">
        <v>151</v>
      </c>
      <c r="D130" s="169" t="s">
        <v>107</v>
      </c>
      <c r="E130" s="170" t="s">
        <v>152</v>
      </c>
      <c r="F130" s="171" t="s">
        <v>153</v>
      </c>
      <c r="G130" s="172" t="s">
        <v>145</v>
      </c>
      <c r="H130" s="173">
        <v>0.127</v>
      </c>
      <c r="I130" s="174"/>
      <c r="J130" s="173">
        <f>ROUND(I130*H130,3)</f>
        <v>0</v>
      </c>
      <c r="K130" s="171" t="s">
        <v>111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</v>
      </c>
      <c r="R130" s="177">
        <f>Q130*H130</f>
        <v>0</v>
      </c>
      <c r="S130" s="177">
        <v>0</v>
      </c>
      <c r="T130" s="178">
        <f>S130*H130</f>
        <v>0</v>
      </c>
      <c r="AR130" s="179" t="s">
        <v>112</v>
      </c>
      <c r="AT130" s="179" t="s">
        <v>107</v>
      </c>
      <c r="AU130" s="179" t="s">
        <v>113</v>
      </c>
      <c r="AY130" s="14" t="s">
        <v>104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113</v>
      </c>
      <c r="BK130" s="181">
        <f>ROUND(I130*H130,3)</f>
        <v>0</v>
      </c>
      <c r="BL130" s="14" t="s">
        <v>112</v>
      </c>
      <c r="BM130" s="179" t="s">
        <v>154</v>
      </c>
    </row>
    <row r="131" s="11" customFormat="1" ht="22.8" customHeight="1">
      <c r="B131" s="155"/>
      <c r="D131" s="156" t="s">
        <v>72</v>
      </c>
      <c r="E131" s="166" t="s">
        <v>155</v>
      </c>
      <c r="F131" s="166" t="s">
        <v>156</v>
      </c>
      <c r="I131" s="158"/>
      <c r="J131" s="167">
        <f>BK131</f>
        <v>0</v>
      </c>
      <c r="L131" s="155"/>
      <c r="M131" s="160"/>
      <c r="N131" s="161"/>
      <c r="O131" s="161"/>
      <c r="P131" s="162">
        <f>SUM(P132:P134)</f>
        <v>0</v>
      </c>
      <c r="Q131" s="161"/>
      <c r="R131" s="162">
        <f>SUM(R132:R134)</f>
        <v>0</v>
      </c>
      <c r="S131" s="161"/>
      <c r="T131" s="163">
        <f>SUM(T132:T134)</f>
        <v>0</v>
      </c>
      <c r="AR131" s="156" t="s">
        <v>78</v>
      </c>
      <c r="AT131" s="164" t="s">
        <v>72</v>
      </c>
      <c r="AU131" s="164" t="s">
        <v>78</v>
      </c>
      <c r="AY131" s="156" t="s">
        <v>104</v>
      </c>
      <c r="BK131" s="165">
        <f>SUM(BK132:BK134)</f>
        <v>0</v>
      </c>
    </row>
    <row r="132" s="1" customFormat="1" ht="24" customHeight="1">
      <c r="B132" s="168"/>
      <c r="C132" s="169" t="s">
        <v>157</v>
      </c>
      <c r="D132" s="169" t="s">
        <v>107</v>
      </c>
      <c r="E132" s="170" t="s">
        <v>158</v>
      </c>
      <c r="F132" s="171" t="s">
        <v>159</v>
      </c>
      <c r="G132" s="172" t="s">
        <v>145</v>
      </c>
      <c r="H132" s="173">
        <v>0.28799999999999998</v>
      </c>
      <c r="I132" s="174"/>
      <c r="J132" s="173">
        <f>ROUND(I132*H132,3)</f>
        <v>0</v>
      </c>
      <c r="K132" s="171" t="s">
        <v>111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</v>
      </c>
      <c r="R132" s="177">
        <f>Q132*H132</f>
        <v>0</v>
      </c>
      <c r="S132" s="177">
        <v>0</v>
      </c>
      <c r="T132" s="178">
        <f>S132*H132</f>
        <v>0</v>
      </c>
      <c r="AR132" s="179" t="s">
        <v>112</v>
      </c>
      <c r="AT132" s="179" t="s">
        <v>107</v>
      </c>
      <c r="AU132" s="179" t="s">
        <v>113</v>
      </c>
      <c r="AY132" s="14" t="s">
        <v>104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113</v>
      </c>
      <c r="BK132" s="181">
        <f>ROUND(I132*H132,3)</f>
        <v>0</v>
      </c>
      <c r="BL132" s="14" t="s">
        <v>112</v>
      </c>
      <c r="BM132" s="179" t="s">
        <v>160</v>
      </c>
    </row>
    <row r="133" s="1" customFormat="1" ht="36" customHeight="1">
      <c r="B133" s="168"/>
      <c r="C133" s="169" t="s">
        <v>161</v>
      </c>
      <c r="D133" s="169" t="s">
        <v>107</v>
      </c>
      <c r="E133" s="170" t="s">
        <v>162</v>
      </c>
      <c r="F133" s="171" t="s">
        <v>163</v>
      </c>
      <c r="G133" s="172" t="s">
        <v>145</v>
      </c>
      <c r="H133" s="173">
        <v>0.28799999999999998</v>
      </c>
      <c r="I133" s="174"/>
      <c r="J133" s="173">
        <f>ROUND(I133*H133,3)</f>
        <v>0</v>
      </c>
      <c r="K133" s="171" t="s">
        <v>111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</v>
      </c>
      <c r="R133" s="177">
        <f>Q133*H133</f>
        <v>0</v>
      </c>
      <c r="S133" s="177">
        <v>0</v>
      </c>
      <c r="T133" s="178">
        <f>S133*H133</f>
        <v>0</v>
      </c>
      <c r="AR133" s="179" t="s">
        <v>112</v>
      </c>
      <c r="AT133" s="179" t="s">
        <v>107</v>
      </c>
      <c r="AU133" s="179" t="s">
        <v>113</v>
      </c>
      <c r="AY133" s="14" t="s">
        <v>104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113</v>
      </c>
      <c r="BK133" s="181">
        <f>ROUND(I133*H133,3)</f>
        <v>0</v>
      </c>
      <c r="BL133" s="14" t="s">
        <v>112</v>
      </c>
      <c r="BM133" s="179" t="s">
        <v>164</v>
      </c>
    </row>
    <row r="134" s="1" customFormat="1" ht="24" customHeight="1">
      <c r="B134" s="168"/>
      <c r="C134" s="169" t="s">
        <v>165</v>
      </c>
      <c r="D134" s="169" t="s">
        <v>107</v>
      </c>
      <c r="E134" s="170" t="s">
        <v>166</v>
      </c>
      <c r="F134" s="171" t="s">
        <v>167</v>
      </c>
      <c r="G134" s="172" t="s">
        <v>145</v>
      </c>
      <c r="H134" s="173">
        <v>0.28799999999999998</v>
      </c>
      <c r="I134" s="174"/>
      <c r="J134" s="173">
        <f>ROUND(I134*H134,3)</f>
        <v>0</v>
      </c>
      <c r="K134" s="171" t="s">
        <v>111</v>
      </c>
      <c r="L134" s="33"/>
      <c r="M134" s="182" t="s">
        <v>1</v>
      </c>
      <c r="N134" s="183" t="s">
        <v>39</v>
      </c>
      <c r="O134" s="184"/>
      <c r="P134" s="185">
        <f>O134*H134</f>
        <v>0</v>
      </c>
      <c r="Q134" s="185">
        <v>0</v>
      </c>
      <c r="R134" s="185">
        <f>Q134*H134</f>
        <v>0</v>
      </c>
      <c r="S134" s="185">
        <v>0</v>
      </c>
      <c r="T134" s="186">
        <f>S134*H134</f>
        <v>0</v>
      </c>
      <c r="AR134" s="179" t="s">
        <v>112</v>
      </c>
      <c r="AT134" s="179" t="s">
        <v>107</v>
      </c>
      <c r="AU134" s="179" t="s">
        <v>113</v>
      </c>
      <c r="AY134" s="14" t="s">
        <v>104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113</v>
      </c>
      <c r="BK134" s="181">
        <f>ROUND(I134*H134,3)</f>
        <v>0</v>
      </c>
      <c r="BL134" s="14" t="s">
        <v>112</v>
      </c>
      <c r="BM134" s="179" t="s">
        <v>168</v>
      </c>
    </row>
    <row r="135" s="1" customFormat="1" ht="6.96" customHeight="1">
      <c r="B135" s="52"/>
      <c r="C135" s="53"/>
      <c r="D135" s="53"/>
      <c r="E135" s="53"/>
      <c r="F135" s="53"/>
      <c r="G135" s="53"/>
      <c r="H135" s="53"/>
      <c r="I135" s="129"/>
      <c r="J135" s="53"/>
      <c r="K135" s="53"/>
      <c r="L135" s="33"/>
    </row>
  </sheetData>
  <autoFilter ref="C115:K134"/>
  <mergeCells count="6">
    <mergeCell ref="E7:H7"/>
    <mergeCell ref="E16:H16"/>
    <mergeCell ref="E25:H25"/>
    <mergeCell ref="E85:H85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2019-04-11T07:01:38Z</dcterms:created>
  <dcterms:modified xsi:type="dcterms:W3CDTF">2019-04-11T07:01:39Z</dcterms:modified>
</cp:coreProperties>
</file>