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FKTempoRekonstrukcia - Ch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'FKTempoRekonstrukcia - Ch...'!$C$126:$K$178</definedName>
    <definedName name="_xlnm.Print_Area" localSheetId="1">'FKTempoRekonstrukcia - Ch...'!$C$4:$J$76,'FKTempoRekonstrukcia - Ch...'!$C$82:$J$110,'FKTempoRekonstrukcia - Ch...'!$C$116:$K$178</definedName>
    <definedName name="_xlnm.Print_Titles" localSheetId="1">'FKTempoRekonstrukcia - Ch...'!$126:$126</definedName>
  </definedNames>
  <calcPr/>
</workbook>
</file>

<file path=xl/calcChain.xml><?xml version="1.0" encoding="utf-8"?>
<calcChain xmlns="http://schemas.openxmlformats.org/spreadsheetml/2006/main">
  <c i="2" r="J37"/>
  <c r="J36"/>
  <c i="1" r="AY95"/>
  <c i="2" r="J35"/>
  <c i="1" r="AX95"/>
  <c i="2" r="BI178"/>
  <c r="BH178"/>
  <c r="BG178"/>
  <c r="BE178"/>
  <c r="T178"/>
  <c r="T177"/>
  <c r="R178"/>
  <c r="R177"/>
  <c r="P178"/>
  <c r="P177"/>
  <c r="BK178"/>
  <c r="BK177"/>
  <c r="J177"/>
  <c r="J178"/>
  <c r="BF178"/>
  <c r="J99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7"/>
  <c r="BH167"/>
  <c r="BG167"/>
  <c r="BE167"/>
  <c r="T167"/>
  <c r="R167"/>
  <c r="P167"/>
  <c r="BK167"/>
  <c r="J167"/>
  <c r="BF167"/>
  <c r="BI164"/>
  <c r="BH164"/>
  <c r="BG164"/>
  <c r="BE164"/>
  <c r="T164"/>
  <c r="R164"/>
  <c r="P164"/>
  <c r="BK164"/>
  <c r="J164"/>
  <c r="BF164"/>
  <c r="BI161"/>
  <c r="BH161"/>
  <c r="BG161"/>
  <c r="BE161"/>
  <c r="T161"/>
  <c r="R161"/>
  <c r="P161"/>
  <c r="BK161"/>
  <c r="J161"/>
  <c r="BF161"/>
  <c r="BI157"/>
  <c r="BH157"/>
  <c r="BG157"/>
  <c r="BE157"/>
  <c r="T157"/>
  <c r="T156"/>
  <c r="R157"/>
  <c r="R156"/>
  <c r="P157"/>
  <c r="P156"/>
  <c r="BK157"/>
  <c r="BK156"/>
  <c r="J156"/>
  <c r="J157"/>
  <c r="BF157"/>
  <c r="J98"/>
  <c r="BI155"/>
  <c r="BH155"/>
  <c r="BG155"/>
  <c r="BE155"/>
  <c r="T155"/>
  <c r="R155"/>
  <c r="P155"/>
  <c r="BK155"/>
  <c r="J155"/>
  <c r="BF155"/>
  <c r="BI152"/>
  <c r="BH152"/>
  <c r="BG152"/>
  <c r="BE152"/>
  <c r="T152"/>
  <c r="R152"/>
  <c r="P152"/>
  <c r="BK152"/>
  <c r="J152"/>
  <c r="BF152"/>
  <c r="BI149"/>
  <c r="BH149"/>
  <c r="BG149"/>
  <c r="BE149"/>
  <c r="T149"/>
  <c r="R149"/>
  <c r="P149"/>
  <c r="BK149"/>
  <c r="J149"/>
  <c r="BF149"/>
  <c r="BI146"/>
  <c r="BH146"/>
  <c r="BG146"/>
  <c r="BE146"/>
  <c r="T146"/>
  <c r="R146"/>
  <c r="P146"/>
  <c r="BK146"/>
  <c r="J146"/>
  <c r="BF146"/>
  <c r="BI143"/>
  <c r="BH143"/>
  <c r="BG143"/>
  <c r="BE143"/>
  <c r="T143"/>
  <c r="T142"/>
  <c r="R143"/>
  <c r="R142"/>
  <c r="P143"/>
  <c r="P142"/>
  <c r="BK143"/>
  <c r="BK142"/>
  <c r="J142"/>
  <c r="J143"/>
  <c r="BF143"/>
  <c r="J97"/>
  <c r="BI139"/>
  <c r="BH139"/>
  <c r="BG139"/>
  <c r="BE139"/>
  <c r="T139"/>
  <c r="R139"/>
  <c r="P139"/>
  <c r="BK139"/>
  <c r="J139"/>
  <c r="BF139"/>
  <c r="BI136"/>
  <c r="BH136"/>
  <c r="BG136"/>
  <c r="BE136"/>
  <c r="T136"/>
  <c r="R136"/>
  <c r="P136"/>
  <c r="BK136"/>
  <c r="J136"/>
  <c r="BF136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0"/>
  <c r="BH130"/>
  <c r="BG130"/>
  <c r="BE130"/>
  <c r="T130"/>
  <c r="T129"/>
  <c r="T128"/>
  <c r="T127"/>
  <c r="R130"/>
  <c r="R129"/>
  <c r="R128"/>
  <c r="R127"/>
  <c r="P130"/>
  <c r="P129"/>
  <c r="P128"/>
  <c r="P127"/>
  <c i="1" r="AU95"/>
  <c i="2" r="BK130"/>
  <c r="BK129"/>
  <c r="J129"/>
  <c r="BK128"/>
  <c r="J128"/>
  <c r="BK127"/>
  <c r="J127"/>
  <c r="J94"/>
  <c r="J130"/>
  <c r="BF130"/>
  <c r="J96"/>
  <c r="J95"/>
  <c r="J124"/>
  <c r="J123"/>
  <c r="F123"/>
  <c r="F121"/>
  <c r="E119"/>
  <c r="BI108"/>
  <c r="BH108"/>
  <c r="BG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BI103"/>
  <c r="F37"/>
  <c i="1" r="BD95"/>
  <c i="2" r="BH103"/>
  <c r="F36"/>
  <c i="1" r="BC95"/>
  <c i="2" r="BG103"/>
  <c r="F35"/>
  <c i="1" r="BB95"/>
  <c i="2" r="BF103"/>
  <c r="BE103"/>
  <c r="J33"/>
  <c i="1" r="AV95"/>
  <c i="2" r="F33"/>
  <c i="1" r="AZ95"/>
  <c i="2" r="J28"/>
  <c r="J108"/>
  <c r="J102"/>
  <c r="J110"/>
  <c r="J29"/>
  <c r="J30"/>
  <c i="1" r="AG95"/>
  <c i="2" r="BF108"/>
  <c r="J34"/>
  <c i="1" r="AW95"/>
  <c i="2" r="F34"/>
  <c i="1" r="BA95"/>
  <c i="2" r="J90"/>
  <c r="J89"/>
  <c r="F89"/>
  <c r="F87"/>
  <c r="E85"/>
  <c r="J39"/>
  <c r="J16"/>
  <c r="E16"/>
  <c r="F124"/>
  <c r="F90"/>
  <c r="J15"/>
  <c r="J10"/>
  <c r="J12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<sst xmlns="http://schemas.openxmlformats.org/spreadsheetml/2006/main">
  <si>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</si>
  <si>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</si>
  <si>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</si>
  <si>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</si>
  <si>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</si>
  <si>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{60d648a3-8381-4b98-af4e-9b35738e06e3}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</si>
  <si>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</si>
  <si>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</si>
  <si>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</si>
  <si>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</si>
  <si>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</si>
  <si>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</si>
  <si>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FKTempoRekonstrukcia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</si>
  <si>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</si>
  <si>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</si>
  <si>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Chodník Športová hala - Mestská hokejová hala (SO 03)</t>
  </si>
  <si>
    <t>JKSO:</t>
  </si>
  <si>
    <t>KS:</t>
  </si>
  <si>
    <t>Miesto:</t>
  </si>
  <si>
    <t>Partizánske</t>
  </si>
  <si>
    <t>Dátum:</t>
  </si>
  <si>
    <t>14. 3. 2019</t>
  </si>
  <si>
    <t>Objednávateľ:</t>
  </si>
  <si>
    <t>IČO:</t>
  </si>
  <si>
    <t>00310905</t>
  </si>
  <si>
    <t>Mesto Partizánske</t>
  </si>
  <si>
    <t>IČ DPH:</t>
  </si>
  <si>
    <t>Zhotoviteľ:</t>
  </si>
  <si>
    <t>Vyplň údaj</t>
  </si>
  <si>
    <t>Projektant:</t>
  </si>
  <si>
    <t>AVAL s.r.o.</t>
  </si>
  <si>
    <t>True</t>
  </si>
  <si>
    <t>0,01</t>
  </si>
  <si>
    <t>Spracovateľ:</t>
  </si>
  <si>
    <t>Ladislav Bánovský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</si>
  <si>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</si>
  <si>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</si>
  <si>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</si>
  <si>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</si>
  <si>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</si>
  <si>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</si>
  <si>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</si>
  <si>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</si>
  <si>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</si>
  <si>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</si>
  <si>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</si>
  <si>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</si>
  <si>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</si>
  <si>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</si>
  <si>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</si>
  <si>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</si>
  <si>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</si>
  <si>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</si>
  <si>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</si>
  <si>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</si>
  <si>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</si>
  <si>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</si>
  <si>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</si>
  <si>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</si>
  <si>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</si>
  <si>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</si>
  <si>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</si>
  <si>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</si>
  <si>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</si>
  <si>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</si>
  <si>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</si>
  <si>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</si>
  <si>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</si>
  <si>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</si>
  <si>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</si>
  <si>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</si>
  <si>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</si>
  <si>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</si>
  <si>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</si>
  <si>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</si>
  <si>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</si>
  <si>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</si>
  <si>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</si>
  <si>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</si>
  <si>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</si>
  <si>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</si>
  <si>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</si>
  <si>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</si>
  <si>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</si>
  <si>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</si>
  <si>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</si>
  <si>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</si>
  <si>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</si>
  <si>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</si>
  <si>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</si>
  <si>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</si>
  <si>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</si>
  <si>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</si>
  <si>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</si>
  <si>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</si>
  <si>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</si>
  <si>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</si>
  <si>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</si>
  <si>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</si>
  <si>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</si>
  <si>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</si>
  <si>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</si>
  <si>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</si>
  <si>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</si>
  <si>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</si>
  <si>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</si>
  <si>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</si>
  <si>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</si>
  <si>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</si>
  <si>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</si>
  <si>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</si>
  <si>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</si>
  <si>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</si>
  <si>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</si>
  <si>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</si>
  <si>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</si>
  <si>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</si>
  <si>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</si>
  <si>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</si>
  <si>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</si>
  <si>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</si>
  <si>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</si>
  <si>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</si>
  <si>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</si>
  <si>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</si>
  <si>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</si>
  <si>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</si>
  <si>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4</t>
  </si>
  <si>
    <t>46626339</t>
  </si>
  <si>
    <t>VV</t>
  </si>
  <si>
    <t xml:space="preserve">116,8*2,2*0,25+(3,0*2,1/2*0,25)   </t>
  </si>
  <si>
    <t>Súčet</t>
  </si>
  <si>
    <t>122201109</t>
  </si>
  <si>
    <t>Odkopávky a prekopávky nezapažené. Príplatok k cenám za lepivosť horniny 3</t>
  </si>
  <si>
    <t>773150905</t>
  </si>
  <si>
    <t>3</t>
  </si>
  <si>
    <t>162501102</t>
  </si>
  <si>
    <t xml:space="preserve">Vodorovné premiestnenie výkopku  po spevnenej ceste z  horniny tr.1-4, do 100 m3 na vzdialenosť do 3000 m</t>
  </si>
  <si>
    <t>-2035968594</t>
  </si>
  <si>
    <t>65,028/2"50% zeminy zapracovať pozdlž chodníka"</t>
  </si>
  <si>
    <t>162501105</t>
  </si>
  <si>
    <t xml:space="preserve">Vodorovné premiestnenie výkopku  po spevnenej ceste z  horniny tr.1-4, do 100 m3, príplatok k cene za každých ďalšich a začatých 1000 m</t>
  </si>
  <si>
    <t>-455006689</t>
  </si>
  <si>
    <t xml:space="preserve">32,514 * 2   </t>
  </si>
  <si>
    <t>5</t>
  </si>
  <si>
    <t>181301101</t>
  </si>
  <si>
    <t>Rozprestretie a urovnanie ornice s príp. nutným premiestnením hromád alebo dočasných skládok na miesto spotreby zo vzdial. do 30 m v rovine pri súvislej ploche. do 500 m2, hrúbky vrstvy do 100 mm</t>
  </si>
  <si>
    <t>m2</t>
  </si>
  <si>
    <t>CS CENEKON 2019 01</t>
  </si>
  <si>
    <t>144102619</t>
  </si>
  <si>
    <t xml:space="preserve">116,8*2*2+3,0*2*2  "50% zeminy zapracovať pozdĺž chodníka z obidvoch strán"</t>
  </si>
  <si>
    <t>Komunikácie</t>
  </si>
  <si>
    <t>6</t>
  </si>
  <si>
    <t>564752111</t>
  </si>
  <si>
    <t>Podklad alebo kryt z kameniva hrubého drveného veľ. 32-63 mm s výplňovým kamenivom (vibrovaný štrk), s rozprestretím, vlhčením a zhutnením, po zhutnení hr. 150 mm</t>
  </si>
  <si>
    <t>-1314248130</t>
  </si>
  <si>
    <t xml:space="preserve">116,8*2,2+ 3*2,2/2   </t>
  </si>
  <si>
    <t>7</t>
  </si>
  <si>
    <t>564831111</t>
  </si>
  <si>
    <t>Podklad zo štrkodrvy s rozprestretím a zhutnením, po zhutnení hr. 100 mm</t>
  </si>
  <si>
    <t>998789393</t>
  </si>
  <si>
    <t xml:space="preserve">116,8*2+ 3*2/2   </t>
  </si>
  <si>
    <t>8</t>
  </si>
  <si>
    <t>596911112</t>
  </si>
  <si>
    <t xml:space="preserve">Kladenie zámkovej dlažby  hr. 6 cm pre peších nad 20 m2 so zriadením lôžka z kameniva hr. 4 cm</t>
  </si>
  <si>
    <t>1988018437</t>
  </si>
  <si>
    <t xml:space="preserve">116,8*2,00+(3,0*2,0/2)   </t>
  </si>
  <si>
    <t>9</t>
  </si>
  <si>
    <t>M</t>
  </si>
  <si>
    <t>5922901380</t>
  </si>
  <si>
    <t>Betonová dlažba hr. 6 cm</t>
  </si>
  <si>
    <t>740180921</t>
  </si>
  <si>
    <t xml:space="preserve">236,6 * 1,01   </t>
  </si>
  <si>
    <t>10</t>
  </si>
  <si>
    <t>PC</t>
  </si>
  <si>
    <t xml:space="preserve">Vypracovanie geometrického plánu vybudovaného chodníka,  vrat. zaevid. na Katastre</t>
  </si>
  <si>
    <t>km</t>
  </si>
  <si>
    <t>1427789173</t>
  </si>
  <si>
    <t>Ostatné konštrukcie a práce-búranie</t>
  </si>
  <si>
    <t>11</t>
  </si>
  <si>
    <t>916531112</t>
  </si>
  <si>
    <t>Osadenie záhonového alebo parkového obrubníka betón., do lôžka z bet. pros. tr. C 16/20 bez bočnej opory</t>
  </si>
  <si>
    <t>m</t>
  </si>
  <si>
    <t>-164786647</t>
  </si>
  <si>
    <t xml:space="preserve">116,8*2+3,0   </t>
  </si>
  <si>
    <t xml:space="preserve">-21,3   </t>
  </si>
  <si>
    <t xml:space="preserve">Súčet   </t>
  </si>
  <si>
    <t>12</t>
  </si>
  <si>
    <t>5921954660</t>
  </si>
  <si>
    <t>Premac obrubník parkový 100x20x5 cm, sivý</t>
  </si>
  <si>
    <t>ks</t>
  </si>
  <si>
    <t>1165968868</t>
  </si>
  <si>
    <t xml:space="preserve">215,3 * 1,01   </t>
  </si>
  <si>
    <t>13</t>
  </si>
  <si>
    <t>961055111</t>
  </si>
  <si>
    <t xml:space="preserve">Búranie základov alebo vybúranie otvorov plochy nad 4 m2 v základoch železobetónových,  -2,40000t</t>
  </si>
  <si>
    <t>1727437093</t>
  </si>
  <si>
    <t xml:space="preserve">2,1*0,35*0,70   </t>
  </si>
  <si>
    <t>14</t>
  </si>
  <si>
    <t>971055031</t>
  </si>
  <si>
    <t>Rezanie konštrukcií zo železobetónu hr.panelu 370mm stenovou pílou -0,04440t</t>
  </si>
  <si>
    <t>-1110644551</t>
  </si>
  <si>
    <t xml:space="preserve">0,7*2   </t>
  </si>
  <si>
    <t>15</t>
  </si>
  <si>
    <t>979081111</t>
  </si>
  <si>
    <t>Odvoz sutiny a vybúraných hmôt na skládku do 1 km</t>
  </si>
  <si>
    <t>t</t>
  </si>
  <si>
    <t>948943112</t>
  </si>
  <si>
    <t>16</t>
  </si>
  <si>
    <t>979081121</t>
  </si>
  <si>
    <t>Odvoz sutiny a vybúraných hmôt na skládku za každý ďalší 1 km</t>
  </si>
  <si>
    <t>651560576</t>
  </si>
  <si>
    <t>17</t>
  </si>
  <si>
    <t>979082111</t>
  </si>
  <si>
    <t>Vnútrostavenisková doprava sutiny a vybúraných hmôt do 10 m</t>
  </si>
  <si>
    <t>-1223081216</t>
  </si>
  <si>
    <t>18</t>
  </si>
  <si>
    <t>979089012</t>
  </si>
  <si>
    <t>Poplatok za skladovanie - beton, tehla</t>
  </si>
  <si>
    <t>-290944030</t>
  </si>
  <si>
    <t>19</t>
  </si>
  <si>
    <t>979089312</t>
  </si>
  <si>
    <t>Poplatok za skladovanie - prebytočná zem z výkopov</t>
  </si>
  <si>
    <t>312525831</t>
  </si>
  <si>
    <t>65,028/2*1,8"50% zeminy zaprracovať pozdlž chodníka"</t>
  </si>
  <si>
    <t>99</t>
  </si>
  <si>
    <t>Presun hmôt HSV</t>
  </si>
  <si>
    <t>998223011</t>
  </si>
  <si>
    <t>Presun hmôt pre pozemné komunikácie s krytom dláždeným (822 2.3, 822 5.3) akejkoľvek dĺžky objektu</t>
  </si>
  <si>
    <t>-1437655329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</si>
</sst>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4" fontId="30" fillId="0" borderId="0" xfId="0" applyNumberFormat="1" applyFont="1" applyAlignment="1" applyProtection="1">
      <alignment vertical="center"/>
    </xf>
    <xf numFmtId="0" fontId="22" fillId="0" borderId="0" xfId="0" applyFont="1" applyAlignment="1">
      <alignment horizontal="center" vertical="center"/>
    </xf>
    <xf numFmtId="0" fontId="7" fillId="2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</xf>
    <xf numFmtId="4" fontId="7" fillId="2" borderId="0" xfId="0" applyNumberFormat="1" applyFont="1" applyFill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3" fillId="4" borderId="0" xfId="0" applyFont="1" applyFill="1" applyAlignment="1" applyProtection="1">
      <alignment horizontal="left" vertical="center"/>
    </xf>
    <xf numFmtId="4" fontId="23" fillId="4" borderId="0" xfId="0" applyNumberFormat="1" applyFont="1" applyFill="1" applyAlignment="1" applyProtection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7" fontId="23" fillId="0" borderId="0" xfId="0" applyNumberFormat="1" applyFont="1" applyAlignment="1" applyProtection="1"/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167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167" fontId="34" fillId="2" borderId="22" xfId="0" applyNumberFormat="1" applyFont="1" applyFill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ht="36.96" customHeight="1">
      <c r="AR2"/>
      <c r="BS2" s="15" t="s">
        <v>6</v>
      </c>
      <c r="BT2" s="15" t="s">
        <v>7</v>
      </c>
    </row>
    <row r="3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ht="24.96" customHeight="1">
      <c r="B4" s="19"/>
      <c r="C4" s="20"/>
      <c r="D4" s="21" t="s">
        <v>8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9</v>
      </c>
      <c r="BE4" s="23" t="s">
        <v>10</v>
      </c>
      <c r="BS4" s="15" t="s">
        <v>6</v>
      </c>
    </row>
    <row r="5" ht="12" customHeight="1">
      <c r="B5" s="19"/>
      <c r="C5" s="20"/>
      <c r="D5" s="24" t="s">
        <v>11</v>
      </c>
      <c r="E5" s="20"/>
      <c r="F5" s="20"/>
      <c r="G5" s="20"/>
      <c r="H5" s="20"/>
      <c r="I5" s="20"/>
      <c r="J5" s="20"/>
      <c r="K5" s="25" t="s">
        <v>12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13</v>
      </c>
      <c r="BS5" s="15" t="s">
        <v>6</v>
      </c>
    </row>
    <row r="6" ht="36.96" customHeight="1">
      <c r="B6" s="19"/>
      <c r="C6" s="20"/>
      <c r="D6" s="27" t="s">
        <v>14</v>
      </c>
      <c r="E6" s="20"/>
      <c r="F6" s="20"/>
      <c r="G6" s="20"/>
      <c r="H6" s="20"/>
      <c r="I6" s="20"/>
      <c r="J6" s="20"/>
      <c r="K6" s="28" t="s">
        <v>15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ht="12" customHeight="1">
      <c r="B7" s="19"/>
      <c r="C7" s="20"/>
      <c r="D7" s="30" t="s">
        <v>16</v>
      </c>
      <c r="E7" s="20"/>
      <c r="F7" s="20"/>
      <c r="G7" s="20"/>
      <c r="H7" s="20"/>
      <c r="I7" s="20"/>
      <c r="J7" s="20"/>
      <c r="K7" s="25" t="s">
        <v>1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17</v>
      </c>
      <c r="AL7" s="20"/>
      <c r="AM7" s="20"/>
      <c r="AN7" s="25" t="s">
        <v>1</v>
      </c>
      <c r="AO7" s="20"/>
      <c r="AP7" s="20"/>
      <c r="AQ7" s="20"/>
      <c r="AR7" s="18"/>
      <c r="BE7" s="29"/>
      <c r="BS7" s="15" t="s">
        <v>6</v>
      </c>
    </row>
    <row r="8" ht="12" customHeight="1">
      <c r="B8" s="19"/>
      <c r="C8" s="20"/>
      <c r="D8" s="30" t="s">
        <v>18</v>
      </c>
      <c r="E8" s="20"/>
      <c r="F8" s="20"/>
      <c r="G8" s="20"/>
      <c r="H8" s="20"/>
      <c r="I8" s="20"/>
      <c r="J8" s="20"/>
      <c r="K8" s="25" t="s">
        <v>19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20</v>
      </c>
      <c r="AL8" s="20"/>
      <c r="AM8" s="20"/>
      <c r="AN8" s="31" t="s">
        <v>21</v>
      </c>
      <c r="AO8" s="20"/>
      <c r="AP8" s="20"/>
      <c r="AQ8" s="20"/>
      <c r="AR8" s="18"/>
      <c r="BE8" s="29"/>
      <c r="BS8" s="15" t="s">
        <v>6</v>
      </c>
    </row>
    <row r="9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ht="12" customHeight="1">
      <c r="B10" s="19"/>
      <c r="C10" s="20"/>
      <c r="D10" s="30" t="s">
        <v>22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23</v>
      </c>
      <c r="AL10" s="20"/>
      <c r="AM10" s="20"/>
      <c r="AN10" s="25" t="s">
        <v>24</v>
      </c>
      <c r="AO10" s="20"/>
      <c r="AP10" s="20"/>
      <c r="AQ10" s="20"/>
      <c r="AR10" s="18"/>
      <c r="BE10" s="29"/>
      <c r="BS10" s="15" t="s">
        <v>6</v>
      </c>
    </row>
    <row r="11" ht="18.48" customHeight="1">
      <c r="B11" s="19"/>
      <c r="C11" s="20"/>
      <c r="D11" s="20"/>
      <c r="E11" s="25" t="s">
        <v>25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26</v>
      </c>
      <c r="AL11" s="20"/>
      <c r="AM11" s="20"/>
      <c r="AN11" s="25" t="s">
        <v>1</v>
      </c>
      <c r="AO11" s="20"/>
      <c r="AP11" s="20"/>
      <c r="AQ11" s="20"/>
      <c r="AR11" s="18"/>
      <c r="BE11" s="29"/>
      <c r="BS11" s="15" t="s">
        <v>6</v>
      </c>
    </row>
    <row r="12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ht="12" customHeight="1">
      <c r="B13" s="19"/>
      <c r="C13" s="20"/>
      <c r="D13" s="30" t="s">
        <v>27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23</v>
      </c>
      <c r="AL13" s="20"/>
      <c r="AM13" s="20"/>
      <c r="AN13" s="32" t="s">
        <v>28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28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26</v>
      </c>
      <c r="AL14" s="20"/>
      <c r="AM14" s="20"/>
      <c r="AN14" s="32" t="s">
        <v>28</v>
      </c>
      <c r="AO14" s="20"/>
      <c r="AP14" s="20"/>
      <c r="AQ14" s="20"/>
      <c r="AR14" s="18"/>
      <c r="BE14" s="29"/>
      <c r="BS14" s="15" t="s">
        <v>6</v>
      </c>
    </row>
    <row r="15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ht="12" customHeight="1">
      <c r="B16" s="19"/>
      <c r="C16" s="20"/>
      <c r="D16" s="30" t="s">
        <v>29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23</v>
      </c>
      <c r="AL16" s="20"/>
      <c r="AM16" s="20"/>
      <c r="AN16" s="25" t="s">
        <v>1</v>
      </c>
      <c r="AO16" s="20"/>
      <c r="AP16" s="20"/>
      <c r="AQ16" s="20"/>
      <c r="AR16" s="18"/>
      <c r="BE16" s="29"/>
      <c r="BS16" s="15" t="s">
        <v>4</v>
      </c>
    </row>
    <row r="17" ht="18.48" customHeight="1">
      <c r="B17" s="19"/>
      <c r="C17" s="20"/>
      <c r="D17" s="20"/>
      <c r="E17" s="25" t="s">
        <v>30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26</v>
      </c>
      <c r="AL17" s="20"/>
      <c r="AM17" s="20"/>
      <c r="AN17" s="25" t="s">
        <v>1</v>
      </c>
      <c r="AO17" s="20"/>
      <c r="AP17" s="20"/>
      <c r="AQ17" s="20"/>
      <c r="AR17" s="18"/>
      <c r="BE17" s="29"/>
      <c r="BS17" s="15" t="s">
        <v>31</v>
      </c>
    </row>
    <row r="18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32</v>
      </c>
    </row>
    <row r="19" ht="12" customHeight="1">
      <c r="B19" s="19"/>
      <c r="C19" s="20"/>
      <c r="D19" s="30" t="s">
        <v>33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23</v>
      </c>
      <c r="AL19" s="20"/>
      <c r="AM19" s="20"/>
      <c r="AN19" s="25" t="s">
        <v>1</v>
      </c>
      <c r="AO19" s="20"/>
      <c r="AP19" s="20"/>
      <c r="AQ19" s="20"/>
      <c r="AR19" s="18"/>
      <c r="BE19" s="29"/>
      <c r="BS19" s="15" t="s">
        <v>32</v>
      </c>
    </row>
    <row r="20" ht="18.48" customHeight="1">
      <c r="B20" s="19"/>
      <c r="C20" s="20"/>
      <c r="D20" s="20"/>
      <c r="E20" s="25" t="s">
        <v>34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26</v>
      </c>
      <c r="AL20" s="20"/>
      <c r="AM20" s="20"/>
      <c r="AN20" s="25" t="s">
        <v>1</v>
      </c>
      <c r="AO20" s="20"/>
      <c r="AP20" s="20"/>
      <c r="AQ20" s="20"/>
      <c r="AR20" s="18"/>
      <c r="BE20" s="29"/>
      <c r="BS20" s="15" t="s">
        <v>4</v>
      </c>
    </row>
    <row r="2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ht="12" customHeight="1">
      <c r="B22" s="19"/>
      <c r="C22" s="20"/>
      <c r="D22" s="30" t="s">
        <v>35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ht="16.5" customHeight="1">
      <c r="B23" s="19"/>
      <c r="C23" s="20"/>
      <c r="D23" s="20"/>
      <c r="E23" s="34" t="s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1" customFormat="1" ht="25.92" customHeight="1">
      <c r="B26" s="36"/>
      <c r="C26" s="37"/>
      <c r="D26" s="38" t="s">
        <v>36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9"/>
    </row>
    <row r="27" s="1" customFormat="1" ht="6.96" customHeight="1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9"/>
    </row>
    <row r="28" s="1" customForma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37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38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39</v>
      </c>
      <c r="AL28" s="42"/>
      <c r="AM28" s="42"/>
      <c r="AN28" s="42"/>
      <c r="AO28" s="42"/>
      <c r="AP28" s="37"/>
      <c r="AQ28" s="37"/>
      <c r="AR28" s="41"/>
      <c r="BE28" s="29"/>
    </row>
    <row r="29" s="2" customFormat="1" ht="14.4" customHeight="1">
      <c r="B29" s="43"/>
      <c r="C29" s="44"/>
      <c r="D29" s="30" t="s">
        <v>40</v>
      </c>
      <c r="E29" s="44"/>
      <c r="F29" s="30" t="s">
        <v>41</v>
      </c>
      <c r="G29" s="44"/>
      <c r="H29" s="44"/>
      <c r="I29" s="44"/>
      <c r="J29" s="44"/>
      <c r="K29" s="44"/>
      <c r="L29" s="45">
        <v>0.20000000000000001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ROUND(AV94, 2)</f>
        <v>0</v>
      </c>
      <c r="AL29" s="44"/>
      <c r="AM29" s="44"/>
      <c r="AN29" s="44"/>
      <c r="AO29" s="44"/>
      <c r="AP29" s="44"/>
      <c r="AQ29" s="44"/>
      <c r="AR29" s="47"/>
      <c r="BE29" s="48"/>
    </row>
    <row r="30" s="2" customFormat="1" ht="14.4" customHeight="1">
      <c r="B30" s="43"/>
      <c r="C30" s="44"/>
      <c r="D30" s="44"/>
      <c r="E30" s="44"/>
      <c r="F30" s="30" t="s">
        <v>42</v>
      </c>
      <c r="G30" s="44"/>
      <c r="H30" s="44"/>
      <c r="I30" s="44"/>
      <c r="J30" s="44"/>
      <c r="K30" s="44"/>
      <c r="L30" s="45">
        <v>0.20000000000000001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ROUND(AW94, 2)</f>
        <v>0</v>
      </c>
      <c r="AL30" s="44"/>
      <c r="AM30" s="44"/>
      <c r="AN30" s="44"/>
      <c r="AO30" s="44"/>
      <c r="AP30" s="44"/>
      <c r="AQ30" s="44"/>
      <c r="AR30" s="47"/>
      <c r="BE30" s="48"/>
    </row>
    <row r="31" hidden="1" s="2" customFormat="1" ht="14.4" customHeight="1">
      <c r="B31" s="43"/>
      <c r="C31" s="44"/>
      <c r="D31" s="44"/>
      <c r="E31" s="44"/>
      <c r="F31" s="30" t="s">
        <v>43</v>
      </c>
      <c r="G31" s="44"/>
      <c r="H31" s="44"/>
      <c r="I31" s="44"/>
      <c r="J31" s="44"/>
      <c r="K31" s="44"/>
      <c r="L31" s="45">
        <v>0.20000000000000001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48"/>
    </row>
    <row r="32" hidden="1" s="2" customFormat="1" ht="14.4" customHeight="1">
      <c r="B32" s="43"/>
      <c r="C32" s="44"/>
      <c r="D32" s="44"/>
      <c r="E32" s="44"/>
      <c r="F32" s="30" t="s">
        <v>44</v>
      </c>
      <c r="G32" s="44"/>
      <c r="H32" s="44"/>
      <c r="I32" s="44"/>
      <c r="J32" s="44"/>
      <c r="K32" s="44"/>
      <c r="L32" s="45">
        <v>0.20000000000000001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48"/>
    </row>
    <row r="33" hidden="1" s="2" customFormat="1" ht="14.4" customHeight="1">
      <c r="B33" s="43"/>
      <c r="C33" s="44"/>
      <c r="D33" s="44"/>
      <c r="E33" s="44"/>
      <c r="F33" s="30" t="s">
        <v>45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48"/>
    </row>
    <row r="34" s="1" customFormat="1" ht="6.96" customHeight="1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9"/>
    </row>
    <row r="35" s="1" customFormat="1" ht="25.92" customHeight="1">
      <c r="B35" s="36"/>
      <c r="C35" s="49"/>
      <c r="D35" s="50" t="s">
        <v>46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47</v>
      </c>
      <c r="U35" s="51"/>
      <c r="V35" s="51"/>
      <c r="W35" s="51"/>
      <c r="X35" s="53" t="s">
        <v>48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1"/>
    </row>
    <row r="36" s="1" customFormat="1" ht="6.96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</row>
    <row r="37" s="1" customFormat="1" ht="14.4" customHeight="1"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</row>
    <row r="38" ht="14.4" customHeight="1">
      <c r="B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18"/>
    </row>
    <row r="39" ht="14.4" customHeight="1"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18"/>
    </row>
    <row r="40" ht="14.4" customHeight="1">
      <c r="B40" s="19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18"/>
    </row>
    <row r="41" ht="14.4" customHeight="1">
      <c r="B41" s="19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18"/>
    </row>
    <row r="42" ht="14.4" customHeight="1">
      <c r="B42" s="19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18"/>
    </row>
    <row r="43" ht="14.4" customHeight="1">
      <c r="B43" s="19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18"/>
    </row>
    <row r="44" ht="14.4" customHeight="1">
      <c r="B44" s="19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18"/>
    </row>
    <row r="45" ht="14.4" customHeight="1">
      <c r="B45" s="19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18"/>
    </row>
    <row r="46" ht="14.4" customHeight="1">
      <c r="B46" s="19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18"/>
    </row>
    <row r="47" ht="14.4" customHeight="1"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18"/>
    </row>
    <row r="48" ht="14.4" customHeight="1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18"/>
    </row>
    <row r="49" s="1" customFormat="1" ht="14.4" customHeight="1">
      <c r="B49" s="36"/>
      <c r="C49" s="37"/>
      <c r="D49" s="56" t="s">
        <v>49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6" t="s">
        <v>50</v>
      </c>
      <c r="AI49" s="57"/>
      <c r="AJ49" s="57"/>
      <c r="AK49" s="57"/>
      <c r="AL49" s="57"/>
      <c r="AM49" s="57"/>
      <c r="AN49" s="57"/>
      <c r="AO49" s="57"/>
      <c r="AP49" s="37"/>
      <c r="AQ49" s="37"/>
      <c r="AR49" s="41"/>
    </row>
    <row r="50">
      <c r="B50" s="19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18"/>
    </row>
    <row r="51">
      <c r="B51" s="19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18"/>
    </row>
    <row r="52">
      <c r="B52" s="19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18"/>
    </row>
    <row r="53">
      <c r="B53" s="19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18"/>
    </row>
    <row r="54"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18"/>
    </row>
    <row r="55">
      <c r="B55" s="19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18"/>
    </row>
    <row r="56">
      <c r="B56" s="19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18"/>
    </row>
    <row r="57">
      <c r="B57" s="19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18"/>
    </row>
    <row r="58">
      <c r="B58" s="19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18"/>
    </row>
    <row r="59">
      <c r="B59" s="19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18"/>
    </row>
    <row r="60" s="1" customFormat="1">
      <c r="B60" s="36"/>
      <c r="C60" s="37"/>
      <c r="D60" s="58" t="s">
        <v>51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58" t="s">
        <v>52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58" t="s">
        <v>51</v>
      </c>
      <c r="AI60" s="39"/>
      <c r="AJ60" s="39"/>
      <c r="AK60" s="39"/>
      <c r="AL60" s="39"/>
      <c r="AM60" s="58" t="s">
        <v>52</v>
      </c>
      <c r="AN60" s="39"/>
      <c r="AO60" s="39"/>
      <c r="AP60" s="37"/>
      <c r="AQ60" s="37"/>
      <c r="AR60" s="41"/>
    </row>
    <row r="61"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18"/>
    </row>
    <row r="62">
      <c r="B62" s="19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18"/>
    </row>
    <row r="63">
      <c r="B63" s="19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18"/>
    </row>
    <row r="64" s="1" customFormat="1">
      <c r="B64" s="36"/>
      <c r="C64" s="37"/>
      <c r="D64" s="56" t="s">
        <v>53</v>
      </c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6" t="s">
        <v>54</v>
      </c>
      <c r="AI64" s="57"/>
      <c r="AJ64" s="57"/>
      <c r="AK64" s="57"/>
      <c r="AL64" s="57"/>
      <c r="AM64" s="57"/>
      <c r="AN64" s="57"/>
      <c r="AO64" s="57"/>
      <c r="AP64" s="37"/>
      <c r="AQ64" s="37"/>
      <c r="AR64" s="41"/>
    </row>
    <row r="65">
      <c r="B65" s="19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18"/>
    </row>
    <row r="66"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18"/>
    </row>
    <row r="67">
      <c r="B67" s="19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18"/>
    </row>
    <row r="68">
      <c r="B68" s="19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18"/>
    </row>
    <row r="69">
      <c r="B69" s="19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18"/>
    </row>
    <row r="70">
      <c r="B70" s="19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18"/>
    </row>
    <row r="71">
      <c r="B71" s="19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18"/>
    </row>
    <row r="72">
      <c r="B72" s="19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18"/>
    </row>
    <row r="73">
      <c r="B73" s="19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18"/>
    </row>
    <row r="74">
      <c r="B74" s="19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18"/>
    </row>
    <row r="75" s="1" customFormat="1">
      <c r="B75" s="36"/>
      <c r="C75" s="37"/>
      <c r="D75" s="58" t="s">
        <v>51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58" t="s">
        <v>52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58" t="s">
        <v>51</v>
      </c>
      <c r="AI75" s="39"/>
      <c r="AJ75" s="39"/>
      <c r="AK75" s="39"/>
      <c r="AL75" s="39"/>
      <c r="AM75" s="58" t="s">
        <v>52</v>
      </c>
      <c r="AN75" s="39"/>
      <c r="AO75" s="39"/>
      <c r="AP75" s="37"/>
      <c r="AQ75" s="37"/>
      <c r="AR75" s="41"/>
    </row>
    <row r="76" s="1" customFormat="1"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</row>
    <row r="77" s="1" customFormat="1" ht="6.96" customHeight="1">
      <c r="B77" s="59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41"/>
    </row>
    <row r="81" s="1" customFormat="1" ht="6.96" customHeight="1">
      <c r="B81" s="61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41"/>
    </row>
    <row r="82" s="1" customFormat="1" ht="24.96" customHeight="1">
      <c r="B82" s="36"/>
      <c r="C82" s="21" t="s">
        <v>55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</row>
    <row r="83" s="1" customFormat="1" ht="6.96" customHeight="1"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</row>
    <row r="84" s="3" customFormat="1" ht="12" customHeight="1">
      <c r="B84" s="63"/>
      <c r="C84" s="30" t="s">
        <v>11</v>
      </c>
      <c r="D84" s="64"/>
      <c r="E84" s="64"/>
      <c r="F84" s="64"/>
      <c r="G84" s="64"/>
      <c r="H84" s="64"/>
      <c r="I84" s="64"/>
      <c r="J84" s="64"/>
      <c r="K84" s="64"/>
      <c r="L84" s="64" t="str">
        <f>K5</f>
        <v>FKTempoRekonstrukcia</v>
      </c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5"/>
    </row>
    <row r="85" s="4" customFormat="1" ht="36.96" customHeight="1">
      <c r="B85" s="66"/>
      <c r="C85" s="67" t="s">
        <v>14</v>
      </c>
      <c r="D85" s="68"/>
      <c r="E85" s="68"/>
      <c r="F85" s="68"/>
      <c r="G85" s="68"/>
      <c r="H85" s="68"/>
      <c r="I85" s="68"/>
      <c r="J85" s="68"/>
      <c r="K85" s="68"/>
      <c r="L85" s="69" t="str">
        <f>K6</f>
        <v>Chodník Športová hala - Mestská hokejová hala (SO 03)</v>
      </c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70"/>
    </row>
    <row r="86" s="1" customFormat="1" ht="6.96" customHeight="1"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</row>
    <row r="87" s="1" customFormat="1" ht="12" customHeight="1">
      <c r="B87" s="36"/>
      <c r="C87" s="30" t="s">
        <v>18</v>
      </c>
      <c r="D87" s="37"/>
      <c r="E87" s="37"/>
      <c r="F87" s="37"/>
      <c r="G87" s="37"/>
      <c r="H87" s="37"/>
      <c r="I87" s="37"/>
      <c r="J87" s="37"/>
      <c r="K87" s="37"/>
      <c r="L87" s="71" t="str">
        <f>IF(K8="","",K8)</f>
        <v>Partizánske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0" t="s">
        <v>20</v>
      </c>
      <c r="AJ87" s="37"/>
      <c r="AK87" s="37"/>
      <c r="AL87" s="37"/>
      <c r="AM87" s="72" t="str">
        <f>IF(AN8= "","",AN8)</f>
        <v>14. 3. 2019</v>
      </c>
      <c r="AN87" s="72"/>
      <c r="AO87" s="37"/>
      <c r="AP87" s="37"/>
      <c r="AQ87" s="37"/>
      <c r="AR87" s="41"/>
    </row>
    <row r="88" s="1" customFormat="1" ht="6.96" customHeight="1"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</row>
    <row r="89" s="1" customFormat="1" ht="15.15" customHeight="1">
      <c r="B89" s="36"/>
      <c r="C89" s="30" t="s">
        <v>22</v>
      </c>
      <c r="D89" s="37"/>
      <c r="E89" s="37"/>
      <c r="F89" s="37"/>
      <c r="G89" s="37"/>
      <c r="H89" s="37"/>
      <c r="I89" s="37"/>
      <c r="J89" s="37"/>
      <c r="K89" s="37"/>
      <c r="L89" s="64" t="str">
        <f>IF(E11= "","",E11)</f>
        <v>Mesto Partizánske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0" t="s">
        <v>29</v>
      </c>
      <c r="AJ89" s="37"/>
      <c r="AK89" s="37"/>
      <c r="AL89" s="37"/>
      <c r="AM89" s="73" t="str">
        <f>IF(E17="","",E17)</f>
        <v>AVAL s.r.o.</v>
      </c>
      <c r="AN89" s="64"/>
      <c r="AO89" s="64"/>
      <c r="AP89" s="64"/>
      <c r="AQ89" s="37"/>
      <c r="AR89" s="41"/>
      <c r="AS89" s="74" t="s">
        <v>56</v>
      </c>
      <c r="AT89" s="75"/>
      <c r="AU89" s="76"/>
      <c r="AV89" s="76"/>
      <c r="AW89" s="76"/>
      <c r="AX89" s="76"/>
      <c r="AY89" s="76"/>
      <c r="AZ89" s="76"/>
      <c r="BA89" s="76"/>
      <c r="BB89" s="76"/>
      <c r="BC89" s="76"/>
      <c r="BD89" s="77"/>
    </row>
    <row r="90" s="1" customFormat="1" ht="15.15" customHeight="1">
      <c r="B90" s="36"/>
      <c r="C90" s="30" t="s">
        <v>27</v>
      </c>
      <c r="D90" s="37"/>
      <c r="E90" s="37"/>
      <c r="F90" s="37"/>
      <c r="G90" s="37"/>
      <c r="H90" s="37"/>
      <c r="I90" s="37"/>
      <c r="J90" s="37"/>
      <c r="K90" s="37"/>
      <c r="L90" s="64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0" t="s">
        <v>33</v>
      </c>
      <c r="AJ90" s="37"/>
      <c r="AK90" s="37"/>
      <c r="AL90" s="37"/>
      <c r="AM90" s="73" t="str">
        <f>IF(E20="","",E20)</f>
        <v>Ladislav Bánovský</v>
      </c>
      <c r="AN90" s="64"/>
      <c r="AO90" s="64"/>
      <c r="AP90" s="64"/>
      <c r="AQ90" s="37"/>
      <c r="AR90" s="41"/>
      <c r="AS90" s="78"/>
      <c r="AT90" s="79"/>
      <c r="AU90" s="80"/>
      <c r="AV90" s="80"/>
      <c r="AW90" s="80"/>
      <c r="AX90" s="80"/>
      <c r="AY90" s="80"/>
      <c r="AZ90" s="80"/>
      <c r="BA90" s="80"/>
      <c r="BB90" s="80"/>
      <c r="BC90" s="80"/>
      <c r="BD90" s="81"/>
    </row>
    <row r="91" s="1" customFormat="1" ht="10.8" customHeight="1"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2"/>
      <c r="AT91" s="83"/>
      <c r="AU91" s="84"/>
      <c r="AV91" s="84"/>
      <c r="AW91" s="84"/>
      <c r="AX91" s="84"/>
      <c r="AY91" s="84"/>
      <c r="AZ91" s="84"/>
      <c r="BA91" s="84"/>
      <c r="BB91" s="84"/>
      <c r="BC91" s="84"/>
      <c r="BD91" s="85"/>
    </row>
    <row r="92" s="1" customFormat="1" ht="29.28" customHeight="1">
      <c r="B92" s="36"/>
      <c r="C92" s="86" t="s">
        <v>57</v>
      </c>
      <c r="D92" s="87"/>
      <c r="E92" s="87"/>
      <c r="F92" s="87"/>
      <c r="G92" s="87"/>
      <c r="H92" s="88"/>
      <c r="I92" s="89" t="s">
        <v>58</v>
      </c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90" t="s">
        <v>59</v>
      </c>
      <c r="AH92" s="87"/>
      <c r="AI92" s="87"/>
      <c r="AJ92" s="87"/>
      <c r="AK92" s="87"/>
      <c r="AL92" s="87"/>
      <c r="AM92" s="87"/>
      <c r="AN92" s="89" t="s">
        <v>60</v>
      </c>
      <c r="AO92" s="87"/>
      <c r="AP92" s="91"/>
      <c r="AQ92" s="92" t="s">
        <v>61</v>
      </c>
      <c r="AR92" s="41"/>
      <c r="AS92" s="93" t="s">
        <v>62</v>
      </c>
      <c r="AT92" s="94" t="s">
        <v>63</v>
      </c>
      <c r="AU92" s="94" t="s">
        <v>64</v>
      </c>
      <c r="AV92" s="94" t="s">
        <v>65</v>
      </c>
      <c r="AW92" s="94" t="s">
        <v>66</v>
      </c>
      <c r="AX92" s="94" t="s">
        <v>67</v>
      </c>
      <c r="AY92" s="94" t="s">
        <v>68</v>
      </c>
      <c r="AZ92" s="94" t="s">
        <v>69</v>
      </c>
      <c r="BA92" s="94" t="s">
        <v>70</v>
      </c>
      <c r="BB92" s="94" t="s">
        <v>71</v>
      </c>
      <c r="BC92" s="94" t="s">
        <v>72</v>
      </c>
      <c r="BD92" s="95" t="s">
        <v>73</v>
      </c>
    </row>
    <row r="93" s="1" customFormat="1" ht="10.8" customHeight="1"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96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8"/>
    </row>
    <row r="94" s="5" customFormat="1" ht="32.4" customHeight="1">
      <c r="B94" s="99"/>
      <c r="C94" s="100" t="s">
        <v>74</v>
      </c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2">
        <f>ROUND(AG95,2)</f>
        <v>0</v>
      </c>
      <c r="AH94" s="102"/>
      <c r="AI94" s="102"/>
      <c r="AJ94" s="102"/>
      <c r="AK94" s="102"/>
      <c r="AL94" s="102"/>
      <c r="AM94" s="102"/>
      <c r="AN94" s="103">
        <f>SUM(AG94,AT94)</f>
        <v>0</v>
      </c>
      <c r="AO94" s="103"/>
      <c r="AP94" s="103"/>
      <c r="AQ94" s="104" t="s">
        <v>1</v>
      </c>
      <c r="AR94" s="105"/>
      <c r="AS94" s="106">
        <f>ROUND(AS95,2)</f>
        <v>0</v>
      </c>
      <c r="AT94" s="107">
        <f>ROUND(SUM(AV94:AW94),2)</f>
        <v>0</v>
      </c>
      <c r="AU94" s="108">
        <f>ROUND(AU95,5)</f>
        <v>0</v>
      </c>
      <c r="AV94" s="107">
        <f>ROUND(AZ94*L29,2)</f>
        <v>0</v>
      </c>
      <c r="AW94" s="107">
        <f>ROUND(BA94*L30,2)</f>
        <v>0</v>
      </c>
      <c r="AX94" s="107">
        <f>ROUND(BB94*L29,2)</f>
        <v>0</v>
      </c>
      <c r="AY94" s="107">
        <f>ROUND(BC94*L30,2)</f>
        <v>0</v>
      </c>
      <c r="AZ94" s="107">
        <f>ROUND(AZ95,2)</f>
        <v>0</v>
      </c>
      <c r="BA94" s="107">
        <f>ROUND(BA95,2)</f>
        <v>0</v>
      </c>
      <c r="BB94" s="107">
        <f>ROUND(BB95,2)</f>
        <v>0</v>
      </c>
      <c r="BC94" s="107">
        <f>ROUND(BC95,2)</f>
        <v>0</v>
      </c>
      <c r="BD94" s="109">
        <f>ROUND(BD95,2)</f>
        <v>0</v>
      </c>
      <c r="BS94" s="110" t="s">
        <v>75</v>
      </c>
      <c r="BT94" s="110" t="s">
        <v>76</v>
      </c>
      <c r="BV94" s="110" t="s">
        <v>77</v>
      </c>
      <c r="BW94" s="110" t="s">
        <v>5</v>
      </c>
      <c r="BX94" s="110" t="s">
        <v>78</v>
      </c>
      <c r="CL94" s="110" t="s">
        <v>1</v>
      </c>
    </row>
    <row r="95" s="6" customFormat="1" ht="40.5" customHeight="1">
      <c r="A95" s="111" t="s">
        <v>79</v>
      </c>
      <c r="B95" s="112"/>
      <c r="C95" s="113"/>
      <c r="D95" s="114" t="s">
        <v>12</v>
      </c>
      <c r="E95" s="114"/>
      <c r="F95" s="114"/>
      <c r="G95" s="114"/>
      <c r="H95" s="114"/>
      <c r="I95" s="115"/>
      <c r="J95" s="114" t="s">
        <v>15</v>
      </c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6">
        <f>'FKTempoRekonstrukcia - Ch...'!J30</f>
        <v>0</v>
      </c>
      <c r="AH95" s="115"/>
      <c r="AI95" s="115"/>
      <c r="AJ95" s="115"/>
      <c r="AK95" s="115"/>
      <c r="AL95" s="115"/>
      <c r="AM95" s="115"/>
      <c r="AN95" s="116">
        <f>SUM(AG95,AT95)</f>
        <v>0</v>
      </c>
      <c r="AO95" s="115"/>
      <c r="AP95" s="115"/>
      <c r="AQ95" s="117" t="s">
        <v>80</v>
      </c>
      <c r="AR95" s="118"/>
      <c r="AS95" s="119">
        <v>0</v>
      </c>
      <c r="AT95" s="120">
        <f>ROUND(SUM(AV95:AW95),2)</f>
        <v>0</v>
      </c>
      <c r="AU95" s="121">
        <f>'FKTempoRekonstrukcia - Ch...'!P127</f>
        <v>0</v>
      </c>
      <c r="AV95" s="120">
        <f>'FKTempoRekonstrukcia - Ch...'!J33</f>
        <v>0</v>
      </c>
      <c r="AW95" s="120">
        <f>'FKTempoRekonstrukcia - Ch...'!J34</f>
        <v>0</v>
      </c>
      <c r="AX95" s="120">
        <f>'FKTempoRekonstrukcia - Ch...'!J35</f>
        <v>0</v>
      </c>
      <c r="AY95" s="120">
        <f>'FKTempoRekonstrukcia - Ch...'!J36</f>
        <v>0</v>
      </c>
      <c r="AZ95" s="120">
        <f>'FKTempoRekonstrukcia - Ch...'!F33</f>
        <v>0</v>
      </c>
      <c r="BA95" s="120">
        <f>'FKTempoRekonstrukcia - Ch...'!F34</f>
        <v>0</v>
      </c>
      <c r="BB95" s="120">
        <f>'FKTempoRekonstrukcia - Ch...'!F35</f>
        <v>0</v>
      </c>
      <c r="BC95" s="120">
        <f>'FKTempoRekonstrukcia - Ch...'!F36</f>
        <v>0</v>
      </c>
      <c r="BD95" s="122">
        <f>'FKTempoRekonstrukcia - Ch...'!F37</f>
        <v>0</v>
      </c>
      <c r="BT95" s="123" t="s">
        <v>81</v>
      </c>
      <c r="BU95" s="123" t="s">
        <v>82</v>
      </c>
      <c r="BV95" s="123" t="s">
        <v>77</v>
      </c>
      <c r="BW95" s="123" t="s">
        <v>5</v>
      </c>
      <c r="BX95" s="123" t="s">
        <v>78</v>
      </c>
      <c r="CL95" s="123" t="s">
        <v>1</v>
      </c>
    </row>
    <row r="96" s="1" customFormat="1" ht="30" customHeight="1">
      <c r="B96" s="36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41"/>
    </row>
    <row r="97" s="1" customFormat="1" ht="6.96" customHeight="1">
      <c r="B97" s="59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41"/>
    </row>
  </sheetData>
  <sheetProtection sheet="1" formatColumns="0" formatRows="0" objects="1" scenarios="1" spinCount="100000" saltValue="Y5Ej/WTA1M2uxrFz7hETEd9iRvnwKjLTJkoRr7OnonIweLWovKqSLtJTJD+r9TLQdSjEGDMhSSFINKvMEvYjRg==" hashValue="7kgRPbujudIU6Yfn4h+57C63+OyW4ROCjuGricz9cjMTSJBimNWIqNZp8xhNQNySEWuJSHdWdRM3Q27Cv7TWnw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FKTempoRekonstrukcia - Ch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4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5</v>
      </c>
    </row>
    <row r="3" ht="6.96" customHeight="1">
      <c r="B3" s="125"/>
      <c r="C3" s="126"/>
      <c r="D3" s="126"/>
      <c r="E3" s="126"/>
      <c r="F3" s="126"/>
      <c r="G3" s="126"/>
      <c r="H3" s="126"/>
      <c r="I3" s="127"/>
      <c r="J3" s="126"/>
      <c r="K3" s="126"/>
      <c r="L3" s="18"/>
      <c r="AT3" s="15" t="s">
        <v>76</v>
      </c>
    </row>
    <row r="4" ht="24.96" customHeight="1">
      <c r="B4" s="18"/>
      <c r="D4" s="128" t="s">
        <v>83</v>
      </c>
      <c r="L4" s="18"/>
      <c r="M4" s="129" t="s">
        <v>9</v>
      </c>
      <c r="AT4" s="15" t="s">
        <v>4</v>
      </c>
    </row>
    <row r="5" ht="6.96" customHeight="1">
      <c r="B5" s="18"/>
      <c r="L5" s="18"/>
    </row>
    <row r="6" s="1" customFormat="1" ht="12" customHeight="1">
      <c r="B6" s="41"/>
      <c r="D6" s="130" t="s">
        <v>14</v>
      </c>
      <c r="I6" s="131"/>
      <c r="L6" s="41"/>
    </row>
    <row r="7" s="1" customFormat="1" ht="36.96" customHeight="1">
      <c r="B7" s="41"/>
      <c r="E7" s="132" t="s">
        <v>15</v>
      </c>
      <c r="F7" s="1"/>
      <c r="G7" s="1"/>
      <c r="H7" s="1"/>
      <c r="I7" s="131"/>
      <c r="L7" s="41"/>
    </row>
    <row r="8" s="1" customFormat="1">
      <c r="B8" s="41"/>
      <c r="I8" s="131"/>
      <c r="L8" s="41"/>
    </row>
    <row r="9" s="1" customFormat="1" ht="12" customHeight="1">
      <c r="B9" s="41"/>
      <c r="D9" s="130" t="s">
        <v>16</v>
      </c>
      <c r="F9" s="133" t="s">
        <v>1</v>
      </c>
      <c r="I9" s="134" t="s">
        <v>17</v>
      </c>
      <c r="J9" s="133" t="s">
        <v>1</v>
      </c>
      <c r="L9" s="41"/>
    </row>
    <row r="10" s="1" customFormat="1" ht="12" customHeight="1">
      <c r="B10" s="41"/>
      <c r="D10" s="130" t="s">
        <v>18</v>
      </c>
      <c r="F10" s="133" t="s">
        <v>19</v>
      </c>
      <c r="I10" s="134" t="s">
        <v>20</v>
      </c>
      <c r="J10" s="135" t="str">
        <f>'Rekapitulácia stavby'!AN8</f>
        <v>14. 3. 2019</v>
      </c>
      <c r="L10" s="41"/>
    </row>
    <row r="11" s="1" customFormat="1" ht="10.8" customHeight="1">
      <c r="B11" s="41"/>
      <c r="I11" s="131"/>
      <c r="L11" s="41"/>
    </row>
    <row r="12" s="1" customFormat="1" ht="12" customHeight="1">
      <c r="B12" s="41"/>
      <c r="D12" s="130" t="s">
        <v>22</v>
      </c>
      <c r="I12" s="134" t="s">
        <v>23</v>
      </c>
      <c r="J12" s="133" t="s">
        <v>24</v>
      </c>
      <c r="L12" s="41"/>
    </row>
    <row r="13" s="1" customFormat="1" ht="18" customHeight="1">
      <c r="B13" s="41"/>
      <c r="E13" s="133" t="s">
        <v>25</v>
      </c>
      <c r="I13" s="134" t="s">
        <v>26</v>
      </c>
      <c r="J13" s="133" t="s">
        <v>1</v>
      </c>
      <c r="L13" s="41"/>
    </row>
    <row r="14" s="1" customFormat="1" ht="6.96" customHeight="1">
      <c r="B14" s="41"/>
      <c r="I14" s="131"/>
      <c r="L14" s="41"/>
    </row>
    <row r="15" s="1" customFormat="1" ht="12" customHeight="1">
      <c r="B15" s="41"/>
      <c r="D15" s="130" t="s">
        <v>27</v>
      </c>
      <c r="I15" s="134" t="s">
        <v>23</v>
      </c>
      <c r="J15" s="31" t="str">
        <f>'Rekapitulácia stavby'!AN13</f>
        <v>Vyplň údaj</v>
      </c>
      <c r="L15" s="41"/>
    </row>
    <row r="16" s="1" customFormat="1" ht="18" customHeight="1">
      <c r="B16" s="41"/>
      <c r="E16" s="31" t="str">
        <f>'Rekapitulácia stavby'!E14</f>
        <v>Vyplň údaj</v>
      </c>
      <c r="F16" s="133"/>
      <c r="G16" s="133"/>
      <c r="H16" s="133"/>
      <c r="I16" s="134" t="s">
        <v>26</v>
      </c>
      <c r="J16" s="31" t="str">
        <f>'Rekapitulácia stavby'!AN14</f>
        <v>Vyplň údaj</v>
      </c>
      <c r="L16" s="41"/>
    </row>
    <row r="17" s="1" customFormat="1" ht="6.96" customHeight="1">
      <c r="B17" s="41"/>
      <c r="I17" s="131"/>
      <c r="L17" s="41"/>
    </row>
    <row r="18" s="1" customFormat="1" ht="12" customHeight="1">
      <c r="B18" s="41"/>
      <c r="D18" s="130" t="s">
        <v>29</v>
      </c>
      <c r="I18" s="134" t="s">
        <v>23</v>
      </c>
      <c r="J18" s="133" t="s">
        <v>1</v>
      </c>
      <c r="L18" s="41"/>
    </row>
    <row r="19" s="1" customFormat="1" ht="18" customHeight="1">
      <c r="B19" s="41"/>
      <c r="E19" s="133" t="s">
        <v>30</v>
      </c>
      <c r="I19" s="134" t="s">
        <v>26</v>
      </c>
      <c r="J19" s="133" t="s">
        <v>1</v>
      </c>
      <c r="L19" s="41"/>
    </row>
    <row r="20" s="1" customFormat="1" ht="6.96" customHeight="1">
      <c r="B20" s="41"/>
      <c r="I20" s="131"/>
      <c r="L20" s="41"/>
    </row>
    <row r="21" s="1" customFormat="1" ht="12" customHeight="1">
      <c r="B21" s="41"/>
      <c r="D21" s="130" t="s">
        <v>33</v>
      </c>
      <c r="I21" s="134" t="s">
        <v>23</v>
      </c>
      <c r="J21" s="133" t="s">
        <v>1</v>
      </c>
      <c r="L21" s="41"/>
    </row>
    <row r="22" s="1" customFormat="1" ht="18" customHeight="1">
      <c r="B22" s="41"/>
      <c r="E22" s="133" t="s">
        <v>34</v>
      </c>
      <c r="I22" s="134" t="s">
        <v>26</v>
      </c>
      <c r="J22" s="133" t="s">
        <v>1</v>
      </c>
      <c r="L22" s="41"/>
    </row>
    <row r="23" s="1" customFormat="1" ht="6.96" customHeight="1">
      <c r="B23" s="41"/>
      <c r="I23" s="131"/>
      <c r="L23" s="41"/>
    </row>
    <row r="24" s="1" customFormat="1" ht="12" customHeight="1">
      <c r="B24" s="41"/>
      <c r="D24" s="130" t="s">
        <v>35</v>
      </c>
      <c r="I24" s="131"/>
      <c r="L24" s="41"/>
    </row>
    <row r="25" s="7" customFormat="1" ht="16.5" customHeight="1">
      <c r="B25" s="136"/>
      <c r="E25" s="137" t="s">
        <v>1</v>
      </c>
      <c r="F25" s="137"/>
      <c r="G25" s="137"/>
      <c r="H25" s="137"/>
      <c r="I25" s="138"/>
      <c r="L25" s="136"/>
    </row>
    <row r="26" s="1" customFormat="1" ht="6.96" customHeight="1">
      <c r="B26" s="41"/>
      <c r="I26" s="131"/>
      <c r="L26" s="41"/>
    </row>
    <row r="27" s="1" customFormat="1" ht="6.96" customHeight="1">
      <c r="B27" s="41"/>
      <c r="D27" s="76"/>
      <c r="E27" s="76"/>
      <c r="F27" s="76"/>
      <c r="G27" s="76"/>
      <c r="H27" s="76"/>
      <c r="I27" s="139"/>
      <c r="J27" s="76"/>
      <c r="K27" s="76"/>
      <c r="L27" s="41"/>
    </row>
    <row r="28" s="1" customFormat="1" ht="14.4" customHeight="1">
      <c r="B28" s="41"/>
      <c r="D28" s="133" t="s">
        <v>84</v>
      </c>
      <c r="I28" s="131"/>
      <c r="J28" s="140">
        <f>J94</f>
        <v>0</v>
      </c>
      <c r="L28" s="41"/>
    </row>
    <row r="29" s="1" customFormat="1" ht="14.4" customHeight="1">
      <c r="B29" s="41"/>
      <c r="D29" s="141" t="s">
        <v>85</v>
      </c>
      <c r="I29" s="131"/>
      <c r="J29" s="140">
        <f>J102</f>
        <v>0</v>
      </c>
      <c r="L29" s="41"/>
    </row>
    <row r="30" s="1" customFormat="1" ht="25.44" customHeight="1">
      <c r="B30" s="41"/>
      <c r="D30" s="142" t="s">
        <v>36</v>
      </c>
      <c r="I30" s="131"/>
      <c r="J30" s="143">
        <f>ROUND(J28 + J29, 2)</f>
        <v>0</v>
      </c>
      <c r="L30" s="41"/>
    </row>
    <row r="31" s="1" customFormat="1" ht="6.96" customHeight="1">
      <c r="B31" s="41"/>
      <c r="D31" s="76"/>
      <c r="E31" s="76"/>
      <c r="F31" s="76"/>
      <c r="G31" s="76"/>
      <c r="H31" s="76"/>
      <c r="I31" s="139"/>
      <c r="J31" s="76"/>
      <c r="K31" s="76"/>
      <c r="L31" s="41"/>
    </row>
    <row r="32" s="1" customFormat="1" ht="14.4" customHeight="1">
      <c r="B32" s="41"/>
      <c r="F32" s="144" t="s">
        <v>38</v>
      </c>
      <c r="I32" s="145" t="s">
        <v>37</v>
      </c>
      <c r="J32" s="144" t="s">
        <v>39</v>
      </c>
      <c r="L32" s="41"/>
    </row>
    <row r="33" s="1" customFormat="1" ht="14.4" customHeight="1">
      <c r="B33" s="41"/>
      <c r="D33" s="146" t="s">
        <v>40</v>
      </c>
      <c r="E33" s="130" t="s">
        <v>41</v>
      </c>
      <c r="F33" s="147">
        <f>ROUND((SUM(BE102:BE109) + SUM(BE127:BE178)),  2)</f>
        <v>0</v>
      </c>
      <c r="I33" s="148">
        <v>0.20000000000000001</v>
      </c>
      <c r="J33" s="147">
        <f>ROUND(((SUM(BE102:BE109) + SUM(BE127:BE178))*I33),  2)</f>
        <v>0</v>
      </c>
      <c r="L33" s="41"/>
    </row>
    <row r="34" s="1" customFormat="1" ht="14.4" customHeight="1">
      <c r="B34" s="41"/>
      <c r="E34" s="130" t="s">
        <v>42</v>
      </c>
      <c r="F34" s="147">
        <f>ROUND((SUM(BF102:BF109) + SUM(BF127:BF178)),  2)</f>
        <v>0</v>
      </c>
      <c r="I34" s="148">
        <v>0.20000000000000001</v>
      </c>
      <c r="J34" s="147">
        <f>ROUND(((SUM(BF102:BF109) + SUM(BF127:BF178))*I34),  2)</f>
        <v>0</v>
      </c>
      <c r="L34" s="41"/>
    </row>
    <row r="35" hidden="1" s="1" customFormat="1" ht="14.4" customHeight="1">
      <c r="B35" s="41"/>
      <c r="E35" s="130" t="s">
        <v>43</v>
      </c>
      <c r="F35" s="147">
        <f>ROUND((SUM(BG102:BG109) + SUM(BG127:BG178)),  2)</f>
        <v>0</v>
      </c>
      <c r="I35" s="148">
        <v>0.20000000000000001</v>
      </c>
      <c r="J35" s="147">
        <f>0</f>
        <v>0</v>
      </c>
      <c r="L35" s="41"/>
    </row>
    <row r="36" hidden="1" s="1" customFormat="1" ht="14.4" customHeight="1">
      <c r="B36" s="41"/>
      <c r="E36" s="130" t="s">
        <v>44</v>
      </c>
      <c r="F36" s="147">
        <f>ROUND((SUM(BH102:BH109) + SUM(BH127:BH178)),  2)</f>
        <v>0</v>
      </c>
      <c r="I36" s="148">
        <v>0.20000000000000001</v>
      </c>
      <c r="J36" s="147">
        <f>0</f>
        <v>0</v>
      </c>
      <c r="L36" s="41"/>
    </row>
    <row r="37" hidden="1" s="1" customFormat="1" ht="14.4" customHeight="1">
      <c r="B37" s="41"/>
      <c r="E37" s="130" t="s">
        <v>45</v>
      </c>
      <c r="F37" s="147">
        <f>ROUND((SUM(BI102:BI109) + SUM(BI127:BI178)),  2)</f>
        <v>0</v>
      </c>
      <c r="I37" s="148">
        <v>0</v>
      </c>
      <c r="J37" s="147">
        <f>0</f>
        <v>0</v>
      </c>
      <c r="L37" s="41"/>
    </row>
    <row r="38" s="1" customFormat="1" ht="6.96" customHeight="1">
      <c r="B38" s="41"/>
      <c r="I38" s="131"/>
      <c r="L38" s="41"/>
    </row>
    <row r="39" s="1" customFormat="1" ht="25.44" customHeight="1">
      <c r="B39" s="41"/>
      <c r="C39" s="149"/>
      <c r="D39" s="150" t="s">
        <v>46</v>
      </c>
      <c r="E39" s="151"/>
      <c r="F39" s="151"/>
      <c r="G39" s="152" t="s">
        <v>47</v>
      </c>
      <c r="H39" s="153" t="s">
        <v>48</v>
      </c>
      <c r="I39" s="154"/>
      <c r="J39" s="155">
        <f>SUM(J30:J37)</f>
        <v>0</v>
      </c>
      <c r="K39" s="156"/>
      <c r="L39" s="41"/>
    </row>
    <row r="40" s="1" customFormat="1" ht="14.4" customHeight="1">
      <c r="B40" s="41"/>
      <c r="I40" s="131"/>
      <c r="L40" s="41"/>
    </row>
    <row r="41" ht="14.4" customHeight="1">
      <c r="B41" s="18"/>
      <c r="L41" s="18"/>
    </row>
    <row r="42" ht="14.4" customHeight="1">
      <c r="B42" s="18"/>
      <c r="L42" s="18"/>
    </row>
    <row r="43" ht="14.4" customHeight="1">
      <c r="B43" s="18"/>
      <c r="L43" s="18"/>
    </row>
    <row r="44" ht="14.4" customHeight="1">
      <c r="B44" s="18"/>
      <c r="L44" s="18"/>
    </row>
    <row r="45" ht="14.4" customHeight="1">
      <c r="B45" s="18"/>
      <c r="L45" s="18"/>
    </row>
    <row r="46" ht="14.4" customHeight="1">
      <c r="B46" s="18"/>
      <c r="L46" s="18"/>
    </row>
    <row r="47" ht="14.4" customHeight="1">
      <c r="B47" s="18"/>
      <c r="L47" s="18"/>
    </row>
    <row r="48" ht="14.4" customHeight="1">
      <c r="B48" s="18"/>
      <c r="L48" s="18"/>
    </row>
    <row r="49" ht="14.4" customHeight="1">
      <c r="B49" s="18"/>
      <c r="L49" s="18"/>
    </row>
    <row r="50" s="1" customFormat="1" ht="14.4" customHeight="1">
      <c r="B50" s="41"/>
      <c r="D50" s="157" t="s">
        <v>49</v>
      </c>
      <c r="E50" s="158"/>
      <c r="F50" s="158"/>
      <c r="G50" s="157" t="s">
        <v>50</v>
      </c>
      <c r="H50" s="158"/>
      <c r="I50" s="159"/>
      <c r="J50" s="158"/>
      <c r="K50" s="158"/>
      <c r="L50" s="4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1" customFormat="1">
      <c r="B61" s="41"/>
      <c r="D61" s="160" t="s">
        <v>51</v>
      </c>
      <c r="E61" s="161"/>
      <c r="F61" s="162" t="s">
        <v>52</v>
      </c>
      <c r="G61" s="160" t="s">
        <v>51</v>
      </c>
      <c r="H61" s="161"/>
      <c r="I61" s="163"/>
      <c r="J61" s="164" t="s">
        <v>52</v>
      </c>
      <c r="K61" s="161"/>
      <c r="L61" s="41"/>
    </row>
    <row r="62">
      <c r="B62" s="18"/>
      <c r="L62" s="18"/>
    </row>
    <row r="63">
      <c r="B63" s="18"/>
      <c r="L63" s="18"/>
    </row>
    <row r="64">
      <c r="B64" s="18"/>
      <c r="L64" s="18"/>
    </row>
    <row r="65" s="1" customFormat="1">
      <c r="B65" s="41"/>
      <c r="D65" s="157" t="s">
        <v>53</v>
      </c>
      <c r="E65" s="158"/>
      <c r="F65" s="158"/>
      <c r="G65" s="157" t="s">
        <v>54</v>
      </c>
      <c r="H65" s="158"/>
      <c r="I65" s="159"/>
      <c r="J65" s="158"/>
      <c r="K65" s="158"/>
      <c r="L65" s="41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1" customFormat="1">
      <c r="B76" s="41"/>
      <c r="D76" s="160" t="s">
        <v>51</v>
      </c>
      <c r="E76" s="161"/>
      <c r="F76" s="162" t="s">
        <v>52</v>
      </c>
      <c r="G76" s="160" t="s">
        <v>51</v>
      </c>
      <c r="H76" s="161"/>
      <c r="I76" s="163"/>
      <c r="J76" s="164" t="s">
        <v>52</v>
      </c>
      <c r="K76" s="161"/>
      <c r="L76" s="41"/>
    </row>
    <row r="77" s="1" customFormat="1" ht="14.4" customHeight="1">
      <c r="B77" s="165"/>
      <c r="C77" s="166"/>
      <c r="D77" s="166"/>
      <c r="E77" s="166"/>
      <c r="F77" s="166"/>
      <c r="G77" s="166"/>
      <c r="H77" s="166"/>
      <c r="I77" s="167"/>
      <c r="J77" s="166"/>
      <c r="K77" s="166"/>
      <c r="L77" s="41"/>
    </row>
    <row r="81" s="1" customFormat="1" ht="6.96" customHeight="1">
      <c r="B81" s="168"/>
      <c r="C81" s="169"/>
      <c r="D81" s="169"/>
      <c r="E81" s="169"/>
      <c r="F81" s="169"/>
      <c r="G81" s="169"/>
      <c r="H81" s="169"/>
      <c r="I81" s="170"/>
      <c r="J81" s="169"/>
      <c r="K81" s="169"/>
      <c r="L81" s="41"/>
    </row>
    <row r="82" s="1" customFormat="1" ht="24.96" customHeight="1">
      <c r="B82" s="36"/>
      <c r="C82" s="21" t="s">
        <v>86</v>
      </c>
      <c r="D82" s="37"/>
      <c r="E82" s="37"/>
      <c r="F82" s="37"/>
      <c r="G82" s="37"/>
      <c r="H82" s="37"/>
      <c r="I82" s="131"/>
      <c r="J82" s="37"/>
      <c r="K82" s="37"/>
      <c r="L82" s="41"/>
    </row>
    <row r="83" s="1" customFormat="1" ht="6.96" customHeight="1">
      <c r="B83" s="36"/>
      <c r="C83" s="37"/>
      <c r="D83" s="37"/>
      <c r="E83" s="37"/>
      <c r="F83" s="37"/>
      <c r="G83" s="37"/>
      <c r="H83" s="37"/>
      <c r="I83" s="131"/>
      <c r="J83" s="37"/>
      <c r="K83" s="37"/>
      <c r="L83" s="41"/>
    </row>
    <row r="84" s="1" customFormat="1" ht="12" customHeight="1">
      <c r="B84" s="36"/>
      <c r="C84" s="30" t="s">
        <v>14</v>
      </c>
      <c r="D84" s="37"/>
      <c r="E84" s="37"/>
      <c r="F84" s="37"/>
      <c r="G84" s="37"/>
      <c r="H84" s="37"/>
      <c r="I84" s="131"/>
      <c r="J84" s="37"/>
      <c r="K84" s="37"/>
      <c r="L84" s="41"/>
    </row>
    <row r="85" s="1" customFormat="1" ht="16.5" customHeight="1">
      <c r="B85" s="36"/>
      <c r="C85" s="37"/>
      <c r="D85" s="37"/>
      <c r="E85" s="69" t="str">
        <f>E7</f>
        <v>Chodník Športová hala - Mestská hokejová hala (SO 03)</v>
      </c>
      <c r="F85" s="37"/>
      <c r="G85" s="37"/>
      <c r="H85" s="37"/>
      <c r="I85" s="131"/>
      <c r="J85" s="37"/>
      <c r="K85" s="37"/>
      <c r="L85" s="41"/>
    </row>
    <row r="86" s="1" customFormat="1" ht="6.96" customHeight="1">
      <c r="B86" s="36"/>
      <c r="C86" s="37"/>
      <c r="D86" s="37"/>
      <c r="E86" s="37"/>
      <c r="F86" s="37"/>
      <c r="G86" s="37"/>
      <c r="H86" s="37"/>
      <c r="I86" s="131"/>
      <c r="J86" s="37"/>
      <c r="K86" s="37"/>
      <c r="L86" s="41"/>
    </row>
    <row r="87" s="1" customFormat="1" ht="12" customHeight="1">
      <c r="B87" s="36"/>
      <c r="C87" s="30" t="s">
        <v>18</v>
      </c>
      <c r="D87" s="37"/>
      <c r="E87" s="37"/>
      <c r="F87" s="25" t="str">
        <f>F10</f>
        <v>Partizánske</v>
      </c>
      <c r="G87" s="37"/>
      <c r="H87" s="37"/>
      <c r="I87" s="134" t="s">
        <v>20</v>
      </c>
      <c r="J87" s="72" t="str">
        <f>IF(J10="","",J10)</f>
        <v>14. 3. 2019</v>
      </c>
      <c r="K87" s="37"/>
      <c r="L87" s="41"/>
    </row>
    <row r="88" s="1" customFormat="1" ht="6.96" customHeight="1">
      <c r="B88" s="36"/>
      <c r="C88" s="37"/>
      <c r="D88" s="37"/>
      <c r="E88" s="37"/>
      <c r="F88" s="37"/>
      <c r="G88" s="37"/>
      <c r="H88" s="37"/>
      <c r="I88" s="131"/>
      <c r="J88" s="37"/>
      <c r="K88" s="37"/>
      <c r="L88" s="41"/>
    </row>
    <row r="89" s="1" customFormat="1" ht="15.15" customHeight="1">
      <c r="B89" s="36"/>
      <c r="C89" s="30" t="s">
        <v>22</v>
      </c>
      <c r="D89" s="37"/>
      <c r="E89" s="37"/>
      <c r="F89" s="25" t="str">
        <f>E13</f>
        <v>Mesto Partizánske</v>
      </c>
      <c r="G89" s="37"/>
      <c r="H89" s="37"/>
      <c r="I89" s="134" t="s">
        <v>29</v>
      </c>
      <c r="J89" s="34" t="str">
        <f>E19</f>
        <v>AVAL s.r.o.</v>
      </c>
      <c r="K89" s="37"/>
      <c r="L89" s="41"/>
    </row>
    <row r="90" s="1" customFormat="1" ht="15.15" customHeight="1">
      <c r="B90" s="36"/>
      <c r="C90" s="30" t="s">
        <v>27</v>
      </c>
      <c r="D90" s="37"/>
      <c r="E90" s="37"/>
      <c r="F90" s="25" t="str">
        <f>IF(E16="","",E16)</f>
        <v>Vyplň údaj</v>
      </c>
      <c r="G90" s="37"/>
      <c r="H90" s="37"/>
      <c r="I90" s="134" t="s">
        <v>33</v>
      </c>
      <c r="J90" s="34" t="str">
        <f>E22</f>
        <v>Ladislav Bánovský</v>
      </c>
      <c r="K90" s="37"/>
      <c r="L90" s="41"/>
    </row>
    <row r="91" s="1" customFormat="1" ht="10.32" customHeight="1">
      <c r="B91" s="36"/>
      <c r="C91" s="37"/>
      <c r="D91" s="37"/>
      <c r="E91" s="37"/>
      <c r="F91" s="37"/>
      <c r="G91" s="37"/>
      <c r="H91" s="37"/>
      <c r="I91" s="131"/>
      <c r="J91" s="37"/>
      <c r="K91" s="37"/>
      <c r="L91" s="41"/>
    </row>
    <row r="92" s="1" customFormat="1" ht="29.28" customHeight="1">
      <c r="B92" s="36"/>
      <c r="C92" s="171" t="s">
        <v>87</v>
      </c>
      <c r="D92" s="172"/>
      <c r="E92" s="172"/>
      <c r="F92" s="172"/>
      <c r="G92" s="172"/>
      <c r="H92" s="172"/>
      <c r="I92" s="173"/>
      <c r="J92" s="174" t="s">
        <v>88</v>
      </c>
      <c r="K92" s="172"/>
      <c r="L92" s="41"/>
    </row>
    <row r="93" s="1" customFormat="1" ht="10.32" customHeight="1">
      <c r="B93" s="36"/>
      <c r="C93" s="37"/>
      <c r="D93" s="37"/>
      <c r="E93" s="37"/>
      <c r="F93" s="37"/>
      <c r="G93" s="37"/>
      <c r="H93" s="37"/>
      <c r="I93" s="131"/>
      <c r="J93" s="37"/>
      <c r="K93" s="37"/>
      <c r="L93" s="41"/>
    </row>
    <row r="94" s="1" customFormat="1" ht="22.8" customHeight="1">
      <c r="B94" s="36"/>
      <c r="C94" s="175" t="s">
        <v>89</v>
      </c>
      <c r="D94" s="37"/>
      <c r="E94" s="37"/>
      <c r="F94" s="37"/>
      <c r="G94" s="37"/>
      <c r="H94" s="37"/>
      <c r="I94" s="131"/>
      <c r="J94" s="103">
        <f>J127</f>
        <v>0</v>
      </c>
      <c r="K94" s="37"/>
      <c r="L94" s="41"/>
      <c r="AU94" s="15" t="s">
        <v>90</v>
      </c>
    </row>
    <row r="95" s="8" customFormat="1" ht="24.96" customHeight="1">
      <c r="B95" s="176"/>
      <c r="C95" s="177"/>
      <c r="D95" s="178" t="s">
        <v>91</v>
      </c>
      <c r="E95" s="179"/>
      <c r="F95" s="179"/>
      <c r="G95" s="179"/>
      <c r="H95" s="179"/>
      <c r="I95" s="180"/>
      <c r="J95" s="181">
        <f>J128</f>
        <v>0</v>
      </c>
      <c r="K95" s="177"/>
      <c r="L95" s="182"/>
    </row>
    <row r="96" s="9" customFormat="1" ht="19.92" customHeight="1">
      <c r="B96" s="183"/>
      <c r="C96" s="184"/>
      <c r="D96" s="185" t="s">
        <v>92</v>
      </c>
      <c r="E96" s="186"/>
      <c r="F96" s="186"/>
      <c r="G96" s="186"/>
      <c r="H96" s="186"/>
      <c r="I96" s="187"/>
      <c r="J96" s="188">
        <f>J129</f>
        <v>0</v>
      </c>
      <c r="K96" s="184"/>
      <c r="L96" s="189"/>
    </row>
    <row r="97" s="9" customFormat="1" ht="19.92" customHeight="1">
      <c r="B97" s="183"/>
      <c r="C97" s="184"/>
      <c r="D97" s="185" t="s">
        <v>93</v>
      </c>
      <c r="E97" s="186"/>
      <c r="F97" s="186"/>
      <c r="G97" s="186"/>
      <c r="H97" s="186"/>
      <c r="I97" s="187"/>
      <c r="J97" s="188">
        <f>J142</f>
        <v>0</v>
      </c>
      <c r="K97" s="184"/>
      <c r="L97" s="189"/>
    </row>
    <row r="98" s="9" customFormat="1" ht="19.92" customHeight="1">
      <c r="B98" s="183"/>
      <c r="C98" s="184"/>
      <c r="D98" s="185" t="s">
        <v>94</v>
      </c>
      <c r="E98" s="186"/>
      <c r="F98" s="186"/>
      <c r="G98" s="186"/>
      <c r="H98" s="186"/>
      <c r="I98" s="187"/>
      <c r="J98" s="188">
        <f>J156</f>
        <v>0</v>
      </c>
      <c r="K98" s="184"/>
      <c r="L98" s="189"/>
    </row>
    <row r="99" s="9" customFormat="1" ht="19.92" customHeight="1">
      <c r="B99" s="183"/>
      <c r="C99" s="184"/>
      <c r="D99" s="185" t="s">
        <v>95</v>
      </c>
      <c r="E99" s="186"/>
      <c r="F99" s="186"/>
      <c r="G99" s="186"/>
      <c r="H99" s="186"/>
      <c r="I99" s="187"/>
      <c r="J99" s="188">
        <f>J177</f>
        <v>0</v>
      </c>
      <c r="K99" s="184"/>
      <c r="L99" s="189"/>
    </row>
    <row r="100" s="1" customFormat="1" ht="21.84" customHeight="1">
      <c r="B100" s="36"/>
      <c r="C100" s="37"/>
      <c r="D100" s="37"/>
      <c r="E100" s="37"/>
      <c r="F100" s="37"/>
      <c r="G100" s="37"/>
      <c r="H100" s="37"/>
      <c r="I100" s="131"/>
      <c r="J100" s="37"/>
      <c r="K100" s="37"/>
      <c r="L100" s="41"/>
    </row>
    <row r="101" s="1" customFormat="1" ht="6.96" customHeight="1">
      <c r="B101" s="36"/>
      <c r="C101" s="37"/>
      <c r="D101" s="37"/>
      <c r="E101" s="37"/>
      <c r="F101" s="37"/>
      <c r="G101" s="37"/>
      <c r="H101" s="37"/>
      <c r="I101" s="131"/>
      <c r="J101" s="37"/>
      <c r="K101" s="37"/>
      <c r="L101" s="41"/>
    </row>
    <row r="102" s="1" customFormat="1" ht="29.28" customHeight="1">
      <c r="B102" s="36"/>
      <c r="C102" s="175" t="s">
        <v>96</v>
      </c>
      <c r="D102" s="37"/>
      <c r="E102" s="37"/>
      <c r="F102" s="37"/>
      <c r="G102" s="37"/>
      <c r="H102" s="37"/>
      <c r="I102" s="131"/>
      <c r="J102" s="190">
        <f>ROUND(J103 + J104 + J105 + J106 + J107 + J108,2)</f>
        <v>0</v>
      </c>
      <c r="K102" s="37"/>
      <c r="L102" s="41"/>
      <c r="N102" s="191" t="s">
        <v>40</v>
      </c>
    </row>
    <row r="103" s="1" customFormat="1" ht="18" customHeight="1">
      <c r="B103" s="36"/>
      <c r="C103" s="37"/>
      <c r="D103" s="192" t="s">
        <v>97</v>
      </c>
      <c r="E103" s="193"/>
      <c r="F103" s="193"/>
      <c r="G103" s="37"/>
      <c r="H103" s="37"/>
      <c r="I103" s="131"/>
      <c r="J103" s="194">
        <v>0</v>
      </c>
      <c r="K103" s="37"/>
      <c r="L103" s="195"/>
      <c r="M103" s="131"/>
      <c r="N103" s="196" t="s">
        <v>42</v>
      </c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1"/>
      <c r="AJ103" s="131"/>
      <c r="AK103" s="131"/>
      <c r="AL103" s="131"/>
      <c r="AM103" s="131"/>
      <c r="AN103" s="131"/>
      <c r="AO103" s="131"/>
      <c r="AP103" s="131"/>
      <c r="AQ103" s="131"/>
      <c r="AR103" s="131"/>
      <c r="AS103" s="131"/>
      <c r="AT103" s="131"/>
      <c r="AU103" s="131"/>
      <c r="AV103" s="131"/>
      <c r="AW103" s="131"/>
      <c r="AX103" s="131"/>
      <c r="AY103" s="197" t="s">
        <v>98</v>
      </c>
      <c r="AZ103" s="131"/>
      <c r="BA103" s="131"/>
      <c r="BB103" s="131"/>
      <c r="BC103" s="131"/>
      <c r="BD103" s="131"/>
      <c r="BE103" s="198">
        <f>IF(N103="základná",J103,0)</f>
        <v>0</v>
      </c>
      <c r="BF103" s="198">
        <f>IF(N103="znížená",J103,0)</f>
        <v>0</v>
      </c>
      <c r="BG103" s="198">
        <f>IF(N103="zákl. prenesená",J103,0)</f>
        <v>0</v>
      </c>
      <c r="BH103" s="198">
        <f>IF(N103="zníž. prenesená",J103,0)</f>
        <v>0</v>
      </c>
      <c r="BI103" s="198">
        <f>IF(N103="nulová",J103,0)</f>
        <v>0</v>
      </c>
      <c r="BJ103" s="197" t="s">
        <v>99</v>
      </c>
      <c r="BK103" s="131"/>
      <c r="BL103" s="131"/>
      <c r="BM103" s="131"/>
    </row>
    <row r="104" s="1" customFormat="1" ht="18" customHeight="1">
      <c r="B104" s="36"/>
      <c r="C104" s="37"/>
      <c r="D104" s="192" t="s">
        <v>100</v>
      </c>
      <c r="E104" s="193"/>
      <c r="F104" s="193"/>
      <c r="G104" s="37"/>
      <c r="H104" s="37"/>
      <c r="I104" s="131"/>
      <c r="J104" s="194">
        <v>0</v>
      </c>
      <c r="K104" s="37"/>
      <c r="L104" s="195"/>
      <c r="M104" s="131"/>
      <c r="N104" s="196" t="s">
        <v>42</v>
      </c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1"/>
      <c r="AH104" s="131"/>
      <c r="AI104" s="131"/>
      <c r="AJ104" s="131"/>
      <c r="AK104" s="131"/>
      <c r="AL104" s="131"/>
      <c r="AM104" s="131"/>
      <c r="AN104" s="131"/>
      <c r="AO104" s="131"/>
      <c r="AP104" s="131"/>
      <c r="AQ104" s="131"/>
      <c r="AR104" s="131"/>
      <c r="AS104" s="131"/>
      <c r="AT104" s="131"/>
      <c r="AU104" s="131"/>
      <c r="AV104" s="131"/>
      <c r="AW104" s="131"/>
      <c r="AX104" s="131"/>
      <c r="AY104" s="197" t="s">
        <v>98</v>
      </c>
      <c r="AZ104" s="131"/>
      <c r="BA104" s="131"/>
      <c r="BB104" s="131"/>
      <c r="BC104" s="131"/>
      <c r="BD104" s="131"/>
      <c r="BE104" s="198">
        <f>IF(N104="základná",J104,0)</f>
        <v>0</v>
      </c>
      <c r="BF104" s="198">
        <f>IF(N104="znížená",J104,0)</f>
        <v>0</v>
      </c>
      <c r="BG104" s="198">
        <f>IF(N104="zákl. prenesená",J104,0)</f>
        <v>0</v>
      </c>
      <c r="BH104" s="198">
        <f>IF(N104="zníž. prenesená",J104,0)</f>
        <v>0</v>
      </c>
      <c r="BI104" s="198">
        <f>IF(N104="nulová",J104,0)</f>
        <v>0</v>
      </c>
      <c r="BJ104" s="197" t="s">
        <v>99</v>
      </c>
      <c r="BK104" s="131"/>
      <c r="BL104" s="131"/>
      <c r="BM104" s="131"/>
    </row>
    <row r="105" s="1" customFormat="1" ht="18" customHeight="1">
      <c r="B105" s="36"/>
      <c r="C105" s="37"/>
      <c r="D105" s="192" t="s">
        <v>101</v>
      </c>
      <c r="E105" s="193"/>
      <c r="F105" s="193"/>
      <c r="G105" s="37"/>
      <c r="H105" s="37"/>
      <c r="I105" s="131"/>
      <c r="J105" s="194">
        <v>0</v>
      </c>
      <c r="K105" s="37"/>
      <c r="L105" s="195"/>
      <c r="M105" s="131"/>
      <c r="N105" s="196" t="s">
        <v>42</v>
      </c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1"/>
      <c r="AJ105" s="131"/>
      <c r="AK105" s="131"/>
      <c r="AL105" s="131"/>
      <c r="AM105" s="131"/>
      <c r="AN105" s="131"/>
      <c r="AO105" s="131"/>
      <c r="AP105" s="131"/>
      <c r="AQ105" s="131"/>
      <c r="AR105" s="131"/>
      <c r="AS105" s="131"/>
      <c r="AT105" s="131"/>
      <c r="AU105" s="131"/>
      <c r="AV105" s="131"/>
      <c r="AW105" s="131"/>
      <c r="AX105" s="131"/>
      <c r="AY105" s="197" t="s">
        <v>98</v>
      </c>
      <c r="AZ105" s="131"/>
      <c r="BA105" s="131"/>
      <c r="BB105" s="131"/>
      <c r="BC105" s="131"/>
      <c r="BD105" s="131"/>
      <c r="BE105" s="198">
        <f>IF(N105="základná",J105,0)</f>
        <v>0</v>
      </c>
      <c r="BF105" s="198">
        <f>IF(N105="znížená",J105,0)</f>
        <v>0</v>
      </c>
      <c r="BG105" s="198">
        <f>IF(N105="zákl. prenesená",J105,0)</f>
        <v>0</v>
      </c>
      <c r="BH105" s="198">
        <f>IF(N105="zníž. prenesená",J105,0)</f>
        <v>0</v>
      </c>
      <c r="BI105" s="198">
        <f>IF(N105="nulová",J105,0)</f>
        <v>0</v>
      </c>
      <c r="BJ105" s="197" t="s">
        <v>99</v>
      </c>
      <c r="BK105" s="131"/>
      <c r="BL105" s="131"/>
      <c r="BM105" s="131"/>
    </row>
    <row r="106" s="1" customFormat="1" ht="18" customHeight="1">
      <c r="B106" s="36"/>
      <c r="C106" s="37"/>
      <c r="D106" s="192" t="s">
        <v>102</v>
      </c>
      <c r="E106" s="193"/>
      <c r="F106" s="193"/>
      <c r="G106" s="37"/>
      <c r="H106" s="37"/>
      <c r="I106" s="131"/>
      <c r="J106" s="194">
        <v>0</v>
      </c>
      <c r="K106" s="37"/>
      <c r="L106" s="195"/>
      <c r="M106" s="131"/>
      <c r="N106" s="196" t="s">
        <v>42</v>
      </c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1"/>
      <c r="Z106" s="131"/>
      <c r="AA106" s="131"/>
      <c r="AB106" s="131"/>
      <c r="AC106" s="131"/>
      <c r="AD106" s="131"/>
      <c r="AE106" s="131"/>
      <c r="AF106" s="131"/>
      <c r="AG106" s="131"/>
      <c r="AH106" s="131"/>
      <c r="AI106" s="131"/>
      <c r="AJ106" s="131"/>
      <c r="AK106" s="131"/>
      <c r="AL106" s="131"/>
      <c r="AM106" s="131"/>
      <c r="AN106" s="131"/>
      <c r="AO106" s="131"/>
      <c r="AP106" s="131"/>
      <c r="AQ106" s="131"/>
      <c r="AR106" s="131"/>
      <c r="AS106" s="131"/>
      <c r="AT106" s="131"/>
      <c r="AU106" s="131"/>
      <c r="AV106" s="131"/>
      <c r="AW106" s="131"/>
      <c r="AX106" s="131"/>
      <c r="AY106" s="197" t="s">
        <v>98</v>
      </c>
      <c r="AZ106" s="131"/>
      <c r="BA106" s="131"/>
      <c r="BB106" s="131"/>
      <c r="BC106" s="131"/>
      <c r="BD106" s="131"/>
      <c r="BE106" s="198">
        <f>IF(N106="základná",J106,0)</f>
        <v>0</v>
      </c>
      <c r="BF106" s="198">
        <f>IF(N106="znížená",J106,0)</f>
        <v>0</v>
      </c>
      <c r="BG106" s="198">
        <f>IF(N106="zákl. prenesená",J106,0)</f>
        <v>0</v>
      </c>
      <c r="BH106" s="198">
        <f>IF(N106="zníž. prenesená",J106,0)</f>
        <v>0</v>
      </c>
      <c r="BI106" s="198">
        <f>IF(N106="nulová",J106,0)</f>
        <v>0</v>
      </c>
      <c r="BJ106" s="197" t="s">
        <v>99</v>
      </c>
      <c r="BK106" s="131"/>
      <c r="BL106" s="131"/>
      <c r="BM106" s="131"/>
    </row>
    <row r="107" s="1" customFormat="1" ht="18" customHeight="1">
      <c r="B107" s="36"/>
      <c r="C107" s="37"/>
      <c r="D107" s="192" t="s">
        <v>103</v>
      </c>
      <c r="E107" s="193"/>
      <c r="F107" s="193"/>
      <c r="G107" s="37"/>
      <c r="H107" s="37"/>
      <c r="I107" s="131"/>
      <c r="J107" s="194">
        <v>0</v>
      </c>
      <c r="K107" s="37"/>
      <c r="L107" s="195"/>
      <c r="M107" s="131"/>
      <c r="N107" s="196" t="s">
        <v>42</v>
      </c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131"/>
      <c r="Z107" s="131"/>
      <c r="AA107" s="131"/>
      <c r="AB107" s="131"/>
      <c r="AC107" s="131"/>
      <c r="AD107" s="131"/>
      <c r="AE107" s="131"/>
      <c r="AF107" s="131"/>
      <c r="AG107" s="131"/>
      <c r="AH107" s="131"/>
      <c r="AI107" s="131"/>
      <c r="AJ107" s="131"/>
      <c r="AK107" s="131"/>
      <c r="AL107" s="131"/>
      <c r="AM107" s="131"/>
      <c r="AN107" s="131"/>
      <c r="AO107" s="131"/>
      <c r="AP107" s="131"/>
      <c r="AQ107" s="131"/>
      <c r="AR107" s="131"/>
      <c r="AS107" s="131"/>
      <c r="AT107" s="131"/>
      <c r="AU107" s="131"/>
      <c r="AV107" s="131"/>
      <c r="AW107" s="131"/>
      <c r="AX107" s="131"/>
      <c r="AY107" s="197" t="s">
        <v>98</v>
      </c>
      <c r="AZ107" s="131"/>
      <c r="BA107" s="131"/>
      <c r="BB107" s="131"/>
      <c r="BC107" s="131"/>
      <c r="BD107" s="131"/>
      <c r="BE107" s="198">
        <f>IF(N107="základná",J107,0)</f>
        <v>0</v>
      </c>
      <c r="BF107" s="198">
        <f>IF(N107="znížená",J107,0)</f>
        <v>0</v>
      </c>
      <c r="BG107" s="198">
        <f>IF(N107="zákl. prenesená",J107,0)</f>
        <v>0</v>
      </c>
      <c r="BH107" s="198">
        <f>IF(N107="zníž. prenesená",J107,0)</f>
        <v>0</v>
      </c>
      <c r="BI107" s="198">
        <f>IF(N107="nulová",J107,0)</f>
        <v>0</v>
      </c>
      <c r="BJ107" s="197" t="s">
        <v>99</v>
      </c>
      <c r="BK107" s="131"/>
      <c r="BL107" s="131"/>
      <c r="BM107" s="131"/>
    </row>
    <row r="108" s="1" customFormat="1" ht="18" customHeight="1">
      <c r="B108" s="36"/>
      <c r="C108" s="37"/>
      <c r="D108" s="193" t="s">
        <v>104</v>
      </c>
      <c r="E108" s="37"/>
      <c r="F108" s="37"/>
      <c r="G108" s="37"/>
      <c r="H108" s="37"/>
      <c r="I108" s="131"/>
      <c r="J108" s="194">
        <f>ROUND(J28*T108,2)</f>
        <v>0</v>
      </c>
      <c r="K108" s="37"/>
      <c r="L108" s="195"/>
      <c r="M108" s="131"/>
      <c r="N108" s="196" t="s">
        <v>42</v>
      </c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97" t="s">
        <v>105</v>
      </c>
      <c r="AZ108" s="131"/>
      <c r="BA108" s="131"/>
      <c r="BB108" s="131"/>
      <c r="BC108" s="131"/>
      <c r="BD108" s="131"/>
      <c r="BE108" s="198">
        <f>IF(N108="základná",J108,0)</f>
        <v>0</v>
      </c>
      <c r="BF108" s="198">
        <f>IF(N108="znížená",J108,0)</f>
        <v>0</v>
      </c>
      <c r="BG108" s="198">
        <f>IF(N108="zákl. prenesená",J108,0)</f>
        <v>0</v>
      </c>
      <c r="BH108" s="198">
        <f>IF(N108="zníž. prenesená",J108,0)</f>
        <v>0</v>
      </c>
      <c r="BI108" s="198">
        <f>IF(N108="nulová",J108,0)</f>
        <v>0</v>
      </c>
      <c r="BJ108" s="197" t="s">
        <v>99</v>
      </c>
      <c r="BK108" s="131"/>
      <c r="BL108" s="131"/>
      <c r="BM108" s="131"/>
    </row>
    <row r="109" s="1" customFormat="1">
      <c r="B109" s="36"/>
      <c r="C109" s="37"/>
      <c r="D109" s="37"/>
      <c r="E109" s="37"/>
      <c r="F109" s="37"/>
      <c r="G109" s="37"/>
      <c r="H109" s="37"/>
      <c r="I109" s="131"/>
      <c r="J109" s="37"/>
      <c r="K109" s="37"/>
      <c r="L109" s="41"/>
    </row>
    <row r="110" s="1" customFormat="1" ht="29.28" customHeight="1">
      <c r="B110" s="36"/>
      <c r="C110" s="199" t="s">
        <v>106</v>
      </c>
      <c r="D110" s="172"/>
      <c r="E110" s="172"/>
      <c r="F110" s="172"/>
      <c r="G110" s="172"/>
      <c r="H110" s="172"/>
      <c r="I110" s="173"/>
      <c r="J110" s="200">
        <f>ROUND(J94+J102,2)</f>
        <v>0</v>
      </c>
      <c r="K110" s="172"/>
      <c r="L110" s="41"/>
    </row>
    <row r="111" s="1" customFormat="1" ht="6.96" customHeight="1">
      <c r="B111" s="59"/>
      <c r="C111" s="60"/>
      <c r="D111" s="60"/>
      <c r="E111" s="60"/>
      <c r="F111" s="60"/>
      <c r="G111" s="60"/>
      <c r="H111" s="60"/>
      <c r="I111" s="167"/>
      <c r="J111" s="60"/>
      <c r="K111" s="60"/>
      <c r="L111" s="41"/>
    </row>
    <row r="115" s="1" customFormat="1" ht="6.96" customHeight="1">
      <c r="B115" s="61"/>
      <c r="C115" s="62"/>
      <c r="D115" s="62"/>
      <c r="E115" s="62"/>
      <c r="F115" s="62"/>
      <c r="G115" s="62"/>
      <c r="H115" s="62"/>
      <c r="I115" s="170"/>
      <c r="J115" s="62"/>
      <c r="K115" s="62"/>
      <c r="L115" s="41"/>
    </row>
    <row r="116" s="1" customFormat="1" ht="24.96" customHeight="1">
      <c r="B116" s="36"/>
      <c r="C116" s="21" t="s">
        <v>107</v>
      </c>
      <c r="D116" s="37"/>
      <c r="E116" s="37"/>
      <c r="F116" s="37"/>
      <c r="G116" s="37"/>
      <c r="H116" s="37"/>
      <c r="I116" s="131"/>
      <c r="J116" s="37"/>
      <c r="K116" s="37"/>
      <c r="L116" s="41"/>
    </row>
    <row r="117" s="1" customFormat="1" ht="6.96" customHeight="1">
      <c r="B117" s="36"/>
      <c r="C117" s="37"/>
      <c r="D117" s="37"/>
      <c r="E117" s="37"/>
      <c r="F117" s="37"/>
      <c r="G117" s="37"/>
      <c r="H117" s="37"/>
      <c r="I117" s="131"/>
      <c r="J117" s="37"/>
      <c r="K117" s="37"/>
      <c r="L117" s="41"/>
    </row>
    <row r="118" s="1" customFormat="1" ht="12" customHeight="1">
      <c r="B118" s="36"/>
      <c r="C118" s="30" t="s">
        <v>14</v>
      </c>
      <c r="D118" s="37"/>
      <c r="E118" s="37"/>
      <c r="F118" s="37"/>
      <c r="G118" s="37"/>
      <c r="H118" s="37"/>
      <c r="I118" s="131"/>
      <c r="J118" s="37"/>
      <c r="K118" s="37"/>
      <c r="L118" s="41"/>
    </row>
    <row r="119" s="1" customFormat="1" ht="16.5" customHeight="1">
      <c r="B119" s="36"/>
      <c r="C119" s="37"/>
      <c r="D119" s="37"/>
      <c r="E119" s="69" t="str">
        <f>E7</f>
        <v>Chodník Športová hala - Mestská hokejová hala (SO 03)</v>
      </c>
      <c r="F119" s="37"/>
      <c r="G119" s="37"/>
      <c r="H119" s="37"/>
      <c r="I119" s="131"/>
      <c r="J119" s="37"/>
      <c r="K119" s="37"/>
      <c r="L119" s="41"/>
    </row>
    <row r="120" s="1" customFormat="1" ht="6.96" customHeight="1">
      <c r="B120" s="36"/>
      <c r="C120" s="37"/>
      <c r="D120" s="37"/>
      <c r="E120" s="37"/>
      <c r="F120" s="37"/>
      <c r="G120" s="37"/>
      <c r="H120" s="37"/>
      <c r="I120" s="131"/>
      <c r="J120" s="37"/>
      <c r="K120" s="37"/>
      <c r="L120" s="41"/>
    </row>
    <row r="121" s="1" customFormat="1" ht="12" customHeight="1">
      <c r="B121" s="36"/>
      <c r="C121" s="30" t="s">
        <v>18</v>
      </c>
      <c r="D121" s="37"/>
      <c r="E121" s="37"/>
      <c r="F121" s="25" t="str">
        <f>F10</f>
        <v>Partizánske</v>
      </c>
      <c r="G121" s="37"/>
      <c r="H121" s="37"/>
      <c r="I121" s="134" t="s">
        <v>20</v>
      </c>
      <c r="J121" s="72" t="str">
        <f>IF(J10="","",J10)</f>
        <v>14. 3. 2019</v>
      </c>
      <c r="K121" s="37"/>
      <c r="L121" s="41"/>
    </row>
    <row r="122" s="1" customFormat="1" ht="6.96" customHeight="1">
      <c r="B122" s="36"/>
      <c r="C122" s="37"/>
      <c r="D122" s="37"/>
      <c r="E122" s="37"/>
      <c r="F122" s="37"/>
      <c r="G122" s="37"/>
      <c r="H122" s="37"/>
      <c r="I122" s="131"/>
      <c r="J122" s="37"/>
      <c r="K122" s="37"/>
      <c r="L122" s="41"/>
    </row>
    <row r="123" s="1" customFormat="1" ht="15.15" customHeight="1">
      <c r="B123" s="36"/>
      <c r="C123" s="30" t="s">
        <v>22</v>
      </c>
      <c r="D123" s="37"/>
      <c r="E123" s="37"/>
      <c r="F123" s="25" t="str">
        <f>E13</f>
        <v>Mesto Partizánske</v>
      </c>
      <c r="G123" s="37"/>
      <c r="H123" s="37"/>
      <c r="I123" s="134" t="s">
        <v>29</v>
      </c>
      <c r="J123" s="34" t="str">
        <f>E19</f>
        <v>AVAL s.r.o.</v>
      </c>
      <c r="K123" s="37"/>
      <c r="L123" s="41"/>
    </row>
    <row r="124" s="1" customFormat="1" ht="15.15" customHeight="1">
      <c r="B124" s="36"/>
      <c r="C124" s="30" t="s">
        <v>27</v>
      </c>
      <c r="D124" s="37"/>
      <c r="E124" s="37"/>
      <c r="F124" s="25" t="str">
        <f>IF(E16="","",E16)</f>
        <v>Vyplň údaj</v>
      </c>
      <c r="G124" s="37"/>
      <c r="H124" s="37"/>
      <c r="I124" s="134" t="s">
        <v>33</v>
      </c>
      <c r="J124" s="34" t="str">
        <f>E22</f>
        <v>Ladislav Bánovský</v>
      </c>
      <c r="K124" s="37"/>
      <c r="L124" s="41"/>
    </row>
    <row r="125" s="1" customFormat="1" ht="10.32" customHeight="1">
      <c r="B125" s="36"/>
      <c r="C125" s="37"/>
      <c r="D125" s="37"/>
      <c r="E125" s="37"/>
      <c r="F125" s="37"/>
      <c r="G125" s="37"/>
      <c r="H125" s="37"/>
      <c r="I125" s="131"/>
      <c r="J125" s="37"/>
      <c r="K125" s="37"/>
      <c r="L125" s="41"/>
    </row>
    <row r="126" s="10" customFormat="1" ht="29.28" customHeight="1">
      <c r="B126" s="201"/>
      <c r="C126" s="202" t="s">
        <v>108</v>
      </c>
      <c r="D126" s="203" t="s">
        <v>61</v>
      </c>
      <c r="E126" s="203" t="s">
        <v>57</v>
      </c>
      <c r="F126" s="203" t="s">
        <v>58</v>
      </c>
      <c r="G126" s="203" t="s">
        <v>109</v>
      </c>
      <c r="H126" s="203" t="s">
        <v>110</v>
      </c>
      <c r="I126" s="204" t="s">
        <v>111</v>
      </c>
      <c r="J126" s="205" t="s">
        <v>88</v>
      </c>
      <c r="K126" s="206" t="s">
        <v>112</v>
      </c>
      <c r="L126" s="207"/>
      <c r="M126" s="93" t="s">
        <v>1</v>
      </c>
      <c r="N126" s="94" t="s">
        <v>40</v>
      </c>
      <c r="O126" s="94" t="s">
        <v>113</v>
      </c>
      <c r="P126" s="94" t="s">
        <v>114</v>
      </c>
      <c r="Q126" s="94" t="s">
        <v>115</v>
      </c>
      <c r="R126" s="94" t="s">
        <v>116</v>
      </c>
      <c r="S126" s="94" t="s">
        <v>117</v>
      </c>
      <c r="T126" s="95" t="s">
        <v>118</v>
      </c>
    </row>
    <row r="127" s="1" customFormat="1" ht="22.8" customHeight="1">
      <c r="B127" s="36"/>
      <c r="C127" s="100" t="s">
        <v>84</v>
      </c>
      <c r="D127" s="37"/>
      <c r="E127" s="37"/>
      <c r="F127" s="37"/>
      <c r="G127" s="37"/>
      <c r="H127" s="37"/>
      <c r="I127" s="131"/>
      <c r="J127" s="208">
        <f>BK127</f>
        <v>0</v>
      </c>
      <c r="K127" s="37"/>
      <c r="L127" s="41"/>
      <c r="M127" s="96"/>
      <c r="N127" s="97"/>
      <c r="O127" s="97"/>
      <c r="P127" s="209">
        <f>P128</f>
        <v>0</v>
      </c>
      <c r="Q127" s="97"/>
      <c r="R127" s="209">
        <f>R128</f>
        <v>140.5981304</v>
      </c>
      <c r="S127" s="97"/>
      <c r="T127" s="210">
        <f>T128</f>
        <v>0</v>
      </c>
      <c r="AT127" s="15" t="s">
        <v>75</v>
      </c>
      <c r="AU127" s="15" t="s">
        <v>90</v>
      </c>
      <c r="BK127" s="211">
        <f>BK128</f>
        <v>0</v>
      </c>
    </row>
    <row r="128" s="11" customFormat="1" ht="25.92" customHeight="1">
      <c r="B128" s="212"/>
      <c r="C128" s="213"/>
      <c r="D128" s="214" t="s">
        <v>75</v>
      </c>
      <c r="E128" s="215" t="s">
        <v>119</v>
      </c>
      <c r="F128" s="215" t="s">
        <v>120</v>
      </c>
      <c r="G128" s="213"/>
      <c r="H128" s="213"/>
      <c r="I128" s="216"/>
      <c r="J128" s="217">
        <f>BK128</f>
        <v>0</v>
      </c>
      <c r="K128" s="213"/>
      <c r="L128" s="218"/>
      <c r="M128" s="219"/>
      <c r="N128" s="220"/>
      <c r="O128" s="220"/>
      <c r="P128" s="221">
        <f>P129+P142+P156+P177</f>
        <v>0</v>
      </c>
      <c r="Q128" s="220"/>
      <c r="R128" s="221">
        <f>R129+R142+R156+R177</f>
        <v>140.5981304</v>
      </c>
      <c r="S128" s="220"/>
      <c r="T128" s="222">
        <f>T129+T142+T156+T177</f>
        <v>0</v>
      </c>
      <c r="AR128" s="223" t="s">
        <v>81</v>
      </c>
      <c r="AT128" s="224" t="s">
        <v>75</v>
      </c>
      <c r="AU128" s="224" t="s">
        <v>76</v>
      </c>
      <c r="AY128" s="223" t="s">
        <v>121</v>
      </c>
      <c r="BK128" s="225">
        <f>BK129+BK142+BK156+BK177</f>
        <v>0</v>
      </c>
    </row>
    <row r="129" s="11" customFormat="1" ht="22.8" customHeight="1">
      <c r="B129" s="212"/>
      <c r="C129" s="213"/>
      <c r="D129" s="214" t="s">
        <v>75</v>
      </c>
      <c r="E129" s="226" t="s">
        <v>81</v>
      </c>
      <c r="F129" s="226" t="s">
        <v>122</v>
      </c>
      <c r="G129" s="213"/>
      <c r="H129" s="213"/>
      <c r="I129" s="216"/>
      <c r="J129" s="227">
        <f>BK129</f>
        <v>0</v>
      </c>
      <c r="K129" s="213"/>
      <c r="L129" s="218"/>
      <c r="M129" s="219"/>
      <c r="N129" s="220"/>
      <c r="O129" s="220"/>
      <c r="P129" s="221">
        <f>SUM(P130:P141)</f>
        <v>0</v>
      </c>
      <c r="Q129" s="220"/>
      <c r="R129" s="221">
        <f>SUM(R130:R141)</f>
        <v>0</v>
      </c>
      <c r="S129" s="220"/>
      <c r="T129" s="222">
        <f>SUM(T130:T141)</f>
        <v>0</v>
      </c>
      <c r="AR129" s="223" t="s">
        <v>81</v>
      </c>
      <c r="AT129" s="224" t="s">
        <v>75</v>
      </c>
      <c r="AU129" s="224" t="s">
        <v>81</v>
      </c>
      <c r="AY129" s="223" t="s">
        <v>121</v>
      </c>
      <c r="BK129" s="225">
        <f>SUM(BK130:BK141)</f>
        <v>0</v>
      </c>
    </row>
    <row r="130" s="1" customFormat="1" ht="24" customHeight="1">
      <c r="B130" s="36"/>
      <c r="C130" s="228" t="s">
        <v>81</v>
      </c>
      <c r="D130" s="228" t="s">
        <v>123</v>
      </c>
      <c r="E130" s="229" t="s">
        <v>124</v>
      </c>
      <c r="F130" s="230" t="s">
        <v>125</v>
      </c>
      <c r="G130" s="231" t="s">
        <v>126</v>
      </c>
      <c r="H130" s="232">
        <v>65.028000000000006</v>
      </c>
      <c r="I130" s="233"/>
      <c r="J130" s="232">
        <f>ROUND(I130*H130,3)</f>
        <v>0</v>
      </c>
      <c r="K130" s="230" t="s">
        <v>1</v>
      </c>
      <c r="L130" s="41"/>
      <c r="M130" s="234" t="s">
        <v>1</v>
      </c>
      <c r="N130" s="235" t="s">
        <v>42</v>
      </c>
      <c r="O130" s="84"/>
      <c r="P130" s="236">
        <f>O130*H130</f>
        <v>0</v>
      </c>
      <c r="Q130" s="236">
        <v>0</v>
      </c>
      <c r="R130" s="236">
        <f>Q130*H130</f>
        <v>0</v>
      </c>
      <c r="S130" s="236">
        <v>0</v>
      </c>
      <c r="T130" s="237">
        <f>S130*H130</f>
        <v>0</v>
      </c>
      <c r="AR130" s="238" t="s">
        <v>127</v>
      </c>
      <c r="AT130" s="238" t="s">
        <v>123</v>
      </c>
      <c r="AU130" s="238" t="s">
        <v>99</v>
      </c>
      <c r="AY130" s="15" t="s">
        <v>121</v>
      </c>
      <c r="BE130" s="239">
        <f>IF(N130="základná",J130,0)</f>
        <v>0</v>
      </c>
      <c r="BF130" s="239">
        <f>IF(N130="znížená",J130,0)</f>
        <v>0</v>
      </c>
      <c r="BG130" s="239">
        <f>IF(N130="zákl. prenesená",J130,0)</f>
        <v>0</v>
      </c>
      <c r="BH130" s="239">
        <f>IF(N130="zníž. prenesená",J130,0)</f>
        <v>0</v>
      </c>
      <c r="BI130" s="239">
        <f>IF(N130="nulová",J130,0)</f>
        <v>0</v>
      </c>
      <c r="BJ130" s="15" t="s">
        <v>99</v>
      </c>
      <c r="BK130" s="240">
        <f>ROUND(I130*H130,3)</f>
        <v>0</v>
      </c>
      <c r="BL130" s="15" t="s">
        <v>127</v>
      </c>
      <c r="BM130" s="238" t="s">
        <v>128</v>
      </c>
    </row>
    <row r="131" s="12" customFormat="1">
      <c r="B131" s="241"/>
      <c r="C131" s="242"/>
      <c r="D131" s="243" t="s">
        <v>129</v>
      </c>
      <c r="E131" s="244" t="s">
        <v>1</v>
      </c>
      <c r="F131" s="245" t="s">
        <v>130</v>
      </c>
      <c r="G131" s="242"/>
      <c r="H131" s="246">
        <v>65.028000000000006</v>
      </c>
      <c r="I131" s="247"/>
      <c r="J131" s="242"/>
      <c r="K131" s="242"/>
      <c r="L131" s="248"/>
      <c r="M131" s="249"/>
      <c r="N131" s="250"/>
      <c r="O131" s="250"/>
      <c r="P131" s="250"/>
      <c r="Q131" s="250"/>
      <c r="R131" s="250"/>
      <c r="S131" s="250"/>
      <c r="T131" s="251"/>
      <c r="AT131" s="252" t="s">
        <v>129</v>
      </c>
      <c r="AU131" s="252" t="s">
        <v>99</v>
      </c>
      <c r="AV131" s="12" t="s">
        <v>99</v>
      </c>
      <c r="AW131" s="12" t="s">
        <v>31</v>
      </c>
      <c r="AX131" s="12" t="s">
        <v>76</v>
      </c>
      <c r="AY131" s="252" t="s">
        <v>121</v>
      </c>
    </row>
    <row r="132" s="13" customFormat="1">
      <c r="B132" s="253"/>
      <c r="C132" s="254"/>
      <c r="D132" s="243" t="s">
        <v>129</v>
      </c>
      <c r="E132" s="255" t="s">
        <v>1</v>
      </c>
      <c r="F132" s="256" t="s">
        <v>131</v>
      </c>
      <c r="G132" s="254"/>
      <c r="H132" s="257">
        <v>65.028000000000006</v>
      </c>
      <c r="I132" s="258"/>
      <c r="J132" s="254"/>
      <c r="K132" s="254"/>
      <c r="L132" s="259"/>
      <c r="M132" s="260"/>
      <c r="N132" s="261"/>
      <c r="O132" s="261"/>
      <c r="P132" s="261"/>
      <c r="Q132" s="261"/>
      <c r="R132" s="261"/>
      <c r="S132" s="261"/>
      <c r="T132" s="262"/>
      <c r="AT132" s="263" t="s">
        <v>129</v>
      </c>
      <c r="AU132" s="263" t="s">
        <v>99</v>
      </c>
      <c r="AV132" s="13" t="s">
        <v>127</v>
      </c>
      <c r="AW132" s="13" t="s">
        <v>31</v>
      </c>
      <c r="AX132" s="13" t="s">
        <v>81</v>
      </c>
      <c r="AY132" s="263" t="s">
        <v>121</v>
      </c>
    </row>
    <row r="133" s="1" customFormat="1" ht="24" customHeight="1">
      <c r="B133" s="36"/>
      <c r="C133" s="228" t="s">
        <v>99</v>
      </c>
      <c r="D133" s="228" t="s">
        <v>123</v>
      </c>
      <c r="E133" s="229" t="s">
        <v>132</v>
      </c>
      <c r="F133" s="230" t="s">
        <v>133</v>
      </c>
      <c r="G133" s="231" t="s">
        <v>126</v>
      </c>
      <c r="H133" s="232">
        <v>65.028000000000006</v>
      </c>
      <c r="I133" s="233"/>
      <c r="J133" s="232">
        <f>ROUND(I133*H133,3)</f>
        <v>0</v>
      </c>
      <c r="K133" s="230" t="s">
        <v>1</v>
      </c>
      <c r="L133" s="41"/>
      <c r="M133" s="234" t="s">
        <v>1</v>
      </c>
      <c r="N133" s="235" t="s">
        <v>42</v>
      </c>
      <c r="O133" s="84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AR133" s="238" t="s">
        <v>127</v>
      </c>
      <c r="AT133" s="238" t="s">
        <v>123</v>
      </c>
      <c r="AU133" s="238" t="s">
        <v>99</v>
      </c>
      <c r="AY133" s="15" t="s">
        <v>121</v>
      </c>
      <c r="BE133" s="239">
        <f>IF(N133="základná",J133,0)</f>
        <v>0</v>
      </c>
      <c r="BF133" s="239">
        <f>IF(N133="znížená",J133,0)</f>
        <v>0</v>
      </c>
      <c r="BG133" s="239">
        <f>IF(N133="zákl. prenesená",J133,0)</f>
        <v>0</v>
      </c>
      <c r="BH133" s="239">
        <f>IF(N133="zníž. prenesená",J133,0)</f>
        <v>0</v>
      </c>
      <c r="BI133" s="239">
        <f>IF(N133="nulová",J133,0)</f>
        <v>0</v>
      </c>
      <c r="BJ133" s="15" t="s">
        <v>99</v>
      </c>
      <c r="BK133" s="240">
        <f>ROUND(I133*H133,3)</f>
        <v>0</v>
      </c>
      <c r="BL133" s="15" t="s">
        <v>127</v>
      </c>
      <c r="BM133" s="238" t="s">
        <v>134</v>
      </c>
    </row>
    <row r="134" s="1" customFormat="1" ht="36" customHeight="1">
      <c r="B134" s="36"/>
      <c r="C134" s="228" t="s">
        <v>135</v>
      </c>
      <c r="D134" s="228" t="s">
        <v>123</v>
      </c>
      <c r="E134" s="229" t="s">
        <v>136</v>
      </c>
      <c r="F134" s="230" t="s">
        <v>137</v>
      </c>
      <c r="G134" s="231" t="s">
        <v>126</v>
      </c>
      <c r="H134" s="232">
        <v>32.514000000000003</v>
      </c>
      <c r="I134" s="233"/>
      <c r="J134" s="232">
        <f>ROUND(I134*H134,3)</f>
        <v>0</v>
      </c>
      <c r="K134" s="230" t="s">
        <v>1</v>
      </c>
      <c r="L134" s="41"/>
      <c r="M134" s="234" t="s">
        <v>1</v>
      </c>
      <c r="N134" s="235" t="s">
        <v>42</v>
      </c>
      <c r="O134" s="84"/>
      <c r="P134" s="236">
        <f>O134*H134</f>
        <v>0</v>
      </c>
      <c r="Q134" s="236">
        <v>0</v>
      </c>
      <c r="R134" s="236">
        <f>Q134*H134</f>
        <v>0</v>
      </c>
      <c r="S134" s="236">
        <v>0</v>
      </c>
      <c r="T134" s="237">
        <f>S134*H134</f>
        <v>0</v>
      </c>
      <c r="AR134" s="238" t="s">
        <v>127</v>
      </c>
      <c r="AT134" s="238" t="s">
        <v>123</v>
      </c>
      <c r="AU134" s="238" t="s">
        <v>99</v>
      </c>
      <c r="AY134" s="15" t="s">
        <v>121</v>
      </c>
      <c r="BE134" s="239">
        <f>IF(N134="základná",J134,0)</f>
        <v>0</v>
      </c>
      <c r="BF134" s="239">
        <f>IF(N134="znížená",J134,0)</f>
        <v>0</v>
      </c>
      <c r="BG134" s="239">
        <f>IF(N134="zákl. prenesená",J134,0)</f>
        <v>0</v>
      </c>
      <c r="BH134" s="239">
        <f>IF(N134="zníž. prenesená",J134,0)</f>
        <v>0</v>
      </c>
      <c r="BI134" s="239">
        <f>IF(N134="nulová",J134,0)</f>
        <v>0</v>
      </c>
      <c r="BJ134" s="15" t="s">
        <v>99</v>
      </c>
      <c r="BK134" s="240">
        <f>ROUND(I134*H134,3)</f>
        <v>0</v>
      </c>
      <c r="BL134" s="15" t="s">
        <v>127</v>
      </c>
      <c r="BM134" s="238" t="s">
        <v>138</v>
      </c>
    </row>
    <row r="135" s="12" customFormat="1">
      <c r="B135" s="241"/>
      <c r="C135" s="242"/>
      <c r="D135" s="243" t="s">
        <v>129</v>
      </c>
      <c r="E135" s="244" t="s">
        <v>1</v>
      </c>
      <c r="F135" s="245" t="s">
        <v>139</v>
      </c>
      <c r="G135" s="242"/>
      <c r="H135" s="246">
        <v>32.514000000000003</v>
      </c>
      <c r="I135" s="247"/>
      <c r="J135" s="242"/>
      <c r="K135" s="242"/>
      <c r="L135" s="248"/>
      <c r="M135" s="249"/>
      <c r="N135" s="250"/>
      <c r="O135" s="250"/>
      <c r="P135" s="250"/>
      <c r="Q135" s="250"/>
      <c r="R135" s="250"/>
      <c r="S135" s="250"/>
      <c r="T135" s="251"/>
      <c r="AT135" s="252" t="s">
        <v>129</v>
      </c>
      <c r="AU135" s="252" t="s">
        <v>99</v>
      </c>
      <c r="AV135" s="12" t="s">
        <v>99</v>
      </c>
      <c r="AW135" s="12" t="s">
        <v>31</v>
      </c>
      <c r="AX135" s="12" t="s">
        <v>81</v>
      </c>
      <c r="AY135" s="252" t="s">
        <v>121</v>
      </c>
    </row>
    <row r="136" s="1" customFormat="1" ht="36" customHeight="1">
      <c r="B136" s="36"/>
      <c r="C136" s="228" t="s">
        <v>127</v>
      </c>
      <c r="D136" s="228" t="s">
        <v>123</v>
      </c>
      <c r="E136" s="229" t="s">
        <v>140</v>
      </c>
      <c r="F136" s="230" t="s">
        <v>141</v>
      </c>
      <c r="G136" s="231" t="s">
        <v>126</v>
      </c>
      <c r="H136" s="232">
        <v>65.028000000000006</v>
      </c>
      <c r="I136" s="233"/>
      <c r="J136" s="232">
        <f>ROUND(I136*H136,3)</f>
        <v>0</v>
      </c>
      <c r="K136" s="230" t="s">
        <v>1</v>
      </c>
      <c r="L136" s="41"/>
      <c r="M136" s="234" t="s">
        <v>1</v>
      </c>
      <c r="N136" s="235" t="s">
        <v>42</v>
      </c>
      <c r="O136" s="84"/>
      <c r="P136" s="236">
        <f>O136*H136</f>
        <v>0</v>
      </c>
      <c r="Q136" s="236">
        <v>0</v>
      </c>
      <c r="R136" s="236">
        <f>Q136*H136</f>
        <v>0</v>
      </c>
      <c r="S136" s="236">
        <v>0</v>
      </c>
      <c r="T136" s="237">
        <f>S136*H136</f>
        <v>0</v>
      </c>
      <c r="AR136" s="238" t="s">
        <v>127</v>
      </c>
      <c r="AT136" s="238" t="s">
        <v>123</v>
      </c>
      <c r="AU136" s="238" t="s">
        <v>99</v>
      </c>
      <c r="AY136" s="15" t="s">
        <v>121</v>
      </c>
      <c r="BE136" s="239">
        <f>IF(N136="základná",J136,0)</f>
        <v>0</v>
      </c>
      <c r="BF136" s="239">
        <f>IF(N136="znížená",J136,0)</f>
        <v>0</v>
      </c>
      <c r="BG136" s="239">
        <f>IF(N136="zákl. prenesená",J136,0)</f>
        <v>0</v>
      </c>
      <c r="BH136" s="239">
        <f>IF(N136="zníž. prenesená",J136,0)</f>
        <v>0</v>
      </c>
      <c r="BI136" s="239">
        <f>IF(N136="nulová",J136,0)</f>
        <v>0</v>
      </c>
      <c r="BJ136" s="15" t="s">
        <v>99</v>
      </c>
      <c r="BK136" s="240">
        <f>ROUND(I136*H136,3)</f>
        <v>0</v>
      </c>
      <c r="BL136" s="15" t="s">
        <v>127</v>
      </c>
      <c r="BM136" s="238" t="s">
        <v>142</v>
      </c>
    </row>
    <row r="137" s="12" customFormat="1">
      <c r="B137" s="241"/>
      <c r="C137" s="242"/>
      <c r="D137" s="243" t="s">
        <v>129</v>
      </c>
      <c r="E137" s="244" t="s">
        <v>1</v>
      </c>
      <c r="F137" s="245" t="s">
        <v>143</v>
      </c>
      <c r="G137" s="242"/>
      <c r="H137" s="246">
        <v>65.028000000000006</v>
      </c>
      <c r="I137" s="247"/>
      <c r="J137" s="242"/>
      <c r="K137" s="242"/>
      <c r="L137" s="248"/>
      <c r="M137" s="249"/>
      <c r="N137" s="250"/>
      <c r="O137" s="250"/>
      <c r="P137" s="250"/>
      <c r="Q137" s="250"/>
      <c r="R137" s="250"/>
      <c r="S137" s="250"/>
      <c r="T137" s="251"/>
      <c r="AT137" s="252" t="s">
        <v>129</v>
      </c>
      <c r="AU137" s="252" t="s">
        <v>99</v>
      </c>
      <c r="AV137" s="12" t="s">
        <v>99</v>
      </c>
      <c r="AW137" s="12" t="s">
        <v>31</v>
      </c>
      <c r="AX137" s="12" t="s">
        <v>76</v>
      </c>
      <c r="AY137" s="252" t="s">
        <v>121</v>
      </c>
    </row>
    <row r="138" s="13" customFormat="1">
      <c r="B138" s="253"/>
      <c r="C138" s="254"/>
      <c r="D138" s="243" t="s">
        <v>129</v>
      </c>
      <c r="E138" s="255" t="s">
        <v>1</v>
      </c>
      <c r="F138" s="256" t="s">
        <v>131</v>
      </c>
      <c r="G138" s="254"/>
      <c r="H138" s="257">
        <v>65.028000000000006</v>
      </c>
      <c r="I138" s="258"/>
      <c r="J138" s="254"/>
      <c r="K138" s="254"/>
      <c r="L138" s="259"/>
      <c r="M138" s="260"/>
      <c r="N138" s="261"/>
      <c r="O138" s="261"/>
      <c r="P138" s="261"/>
      <c r="Q138" s="261"/>
      <c r="R138" s="261"/>
      <c r="S138" s="261"/>
      <c r="T138" s="262"/>
      <c r="AT138" s="263" t="s">
        <v>129</v>
      </c>
      <c r="AU138" s="263" t="s">
        <v>99</v>
      </c>
      <c r="AV138" s="13" t="s">
        <v>127</v>
      </c>
      <c r="AW138" s="13" t="s">
        <v>31</v>
      </c>
      <c r="AX138" s="13" t="s">
        <v>81</v>
      </c>
      <c r="AY138" s="263" t="s">
        <v>121</v>
      </c>
    </row>
    <row r="139" s="1" customFormat="1" ht="48" customHeight="1">
      <c r="B139" s="36"/>
      <c r="C139" s="228" t="s">
        <v>144</v>
      </c>
      <c r="D139" s="228" t="s">
        <v>123</v>
      </c>
      <c r="E139" s="229" t="s">
        <v>145</v>
      </c>
      <c r="F139" s="230" t="s">
        <v>146</v>
      </c>
      <c r="G139" s="231" t="s">
        <v>147</v>
      </c>
      <c r="H139" s="232">
        <v>479.19999999999999</v>
      </c>
      <c r="I139" s="233"/>
      <c r="J139" s="232">
        <f>ROUND(I139*H139,3)</f>
        <v>0</v>
      </c>
      <c r="K139" s="230" t="s">
        <v>148</v>
      </c>
      <c r="L139" s="41"/>
      <c r="M139" s="234" t="s">
        <v>1</v>
      </c>
      <c r="N139" s="235" t="s">
        <v>42</v>
      </c>
      <c r="O139" s="84"/>
      <c r="P139" s="236">
        <f>O139*H139</f>
        <v>0</v>
      </c>
      <c r="Q139" s="236">
        <v>0</v>
      </c>
      <c r="R139" s="236">
        <f>Q139*H139</f>
        <v>0</v>
      </c>
      <c r="S139" s="236">
        <v>0</v>
      </c>
      <c r="T139" s="237">
        <f>S139*H139</f>
        <v>0</v>
      </c>
      <c r="AR139" s="238" t="s">
        <v>127</v>
      </c>
      <c r="AT139" s="238" t="s">
        <v>123</v>
      </c>
      <c r="AU139" s="238" t="s">
        <v>99</v>
      </c>
      <c r="AY139" s="15" t="s">
        <v>121</v>
      </c>
      <c r="BE139" s="239">
        <f>IF(N139="základná",J139,0)</f>
        <v>0</v>
      </c>
      <c r="BF139" s="239">
        <f>IF(N139="znížená",J139,0)</f>
        <v>0</v>
      </c>
      <c r="BG139" s="239">
        <f>IF(N139="zákl. prenesená",J139,0)</f>
        <v>0</v>
      </c>
      <c r="BH139" s="239">
        <f>IF(N139="zníž. prenesená",J139,0)</f>
        <v>0</v>
      </c>
      <c r="BI139" s="239">
        <f>IF(N139="nulová",J139,0)</f>
        <v>0</v>
      </c>
      <c r="BJ139" s="15" t="s">
        <v>99</v>
      </c>
      <c r="BK139" s="240">
        <f>ROUND(I139*H139,3)</f>
        <v>0</v>
      </c>
      <c r="BL139" s="15" t="s">
        <v>127</v>
      </c>
      <c r="BM139" s="238" t="s">
        <v>149</v>
      </c>
    </row>
    <row r="140" s="12" customFormat="1">
      <c r="B140" s="241"/>
      <c r="C140" s="242"/>
      <c r="D140" s="243" t="s">
        <v>129</v>
      </c>
      <c r="E140" s="244" t="s">
        <v>1</v>
      </c>
      <c r="F140" s="245" t="s">
        <v>150</v>
      </c>
      <c r="G140" s="242"/>
      <c r="H140" s="246">
        <v>479.19999999999999</v>
      </c>
      <c r="I140" s="247"/>
      <c r="J140" s="242"/>
      <c r="K140" s="242"/>
      <c r="L140" s="248"/>
      <c r="M140" s="249"/>
      <c r="N140" s="250"/>
      <c r="O140" s="250"/>
      <c r="P140" s="250"/>
      <c r="Q140" s="250"/>
      <c r="R140" s="250"/>
      <c r="S140" s="250"/>
      <c r="T140" s="251"/>
      <c r="AT140" s="252" t="s">
        <v>129</v>
      </c>
      <c r="AU140" s="252" t="s">
        <v>99</v>
      </c>
      <c r="AV140" s="12" t="s">
        <v>99</v>
      </c>
      <c r="AW140" s="12" t="s">
        <v>31</v>
      </c>
      <c r="AX140" s="12" t="s">
        <v>76</v>
      </c>
      <c r="AY140" s="252" t="s">
        <v>121</v>
      </c>
    </row>
    <row r="141" s="13" customFormat="1">
      <c r="B141" s="253"/>
      <c r="C141" s="254"/>
      <c r="D141" s="243" t="s">
        <v>129</v>
      </c>
      <c r="E141" s="255" t="s">
        <v>1</v>
      </c>
      <c r="F141" s="256" t="s">
        <v>131</v>
      </c>
      <c r="G141" s="254"/>
      <c r="H141" s="257">
        <v>479.19999999999999</v>
      </c>
      <c r="I141" s="258"/>
      <c r="J141" s="254"/>
      <c r="K141" s="254"/>
      <c r="L141" s="259"/>
      <c r="M141" s="260"/>
      <c r="N141" s="261"/>
      <c r="O141" s="261"/>
      <c r="P141" s="261"/>
      <c r="Q141" s="261"/>
      <c r="R141" s="261"/>
      <c r="S141" s="261"/>
      <c r="T141" s="262"/>
      <c r="AT141" s="263" t="s">
        <v>129</v>
      </c>
      <c r="AU141" s="263" t="s">
        <v>99</v>
      </c>
      <c r="AV141" s="13" t="s">
        <v>127</v>
      </c>
      <c r="AW141" s="13" t="s">
        <v>31</v>
      </c>
      <c r="AX141" s="13" t="s">
        <v>81</v>
      </c>
      <c r="AY141" s="263" t="s">
        <v>121</v>
      </c>
    </row>
    <row r="142" s="11" customFormat="1" ht="22.8" customHeight="1">
      <c r="B142" s="212"/>
      <c r="C142" s="213"/>
      <c r="D142" s="214" t="s">
        <v>75</v>
      </c>
      <c r="E142" s="226" t="s">
        <v>144</v>
      </c>
      <c r="F142" s="226" t="s">
        <v>151</v>
      </c>
      <c r="G142" s="213"/>
      <c r="H142" s="213"/>
      <c r="I142" s="216"/>
      <c r="J142" s="227">
        <f>BK142</f>
        <v>0</v>
      </c>
      <c r="K142" s="213"/>
      <c r="L142" s="218"/>
      <c r="M142" s="219"/>
      <c r="N142" s="220"/>
      <c r="O142" s="220"/>
      <c r="P142" s="221">
        <f>SUM(P143:P155)</f>
        <v>0</v>
      </c>
      <c r="Q142" s="220"/>
      <c r="R142" s="221">
        <f>SUM(R143:R155)</f>
        <v>140.5981304</v>
      </c>
      <c r="S142" s="220"/>
      <c r="T142" s="222">
        <f>SUM(T143:T155)</f>
        <v>0</v>
      </c>
      <c r="AR142" s="223" t="s">
        <v>81</v>
      </c>
      <c r="AT142" s="224" t="s">
        <v>75</v>
      </c>
      <c r="AU142" s="224" t="s">
        <v>81</v>
      </c>
      <c r="AY142" s="223" t="s">
        <v>121</v>
      </c>
      <c r="BK142" s="225">
        <f>SUM(BK143:BK155)</f>
        <v>0</v>
      </c>
    </row>
    <row r="143" s="1" customFormat="1" ht="48" customHeight="1">
      <c r="B143" s="36"/>
      <c r="C143" s="228" t="s">
        <v>152</v>
      </c>
      <c r="D143" s="228" t="s">
        <v>123</v>
      </c>
      <c r="E143" s="229" t="s">
        <v>153</v>
      </c>
      <c r="F143" s="230" t="s">
        <v>154</v>
      </c>
      <c r="G143" s="231" t="s">
        <v>147</v>
      </c>
      <c r="H143" s="232">
        <v>260.25999999999999</v>
      </c>
      <c r="I143" s="233"/>
      <c r="J143" s="232">
        <f>ROUND(I143*H143,3)</f>
        <v>0</v>
      </c>
      <c r="K143" s="230" t="s">
        <v>148</v>
      </c>
      <c r="L143" s="41"/>
      <c r="M143" s="234" t="s">
        <v>1</v>
      </c>
      <c r="N143" s="235" t="s">
        <v>42</v>
      </c>
      <c r="O143" s="84"/>
      <c r="P143" s="236">
        <f>O143*H143</f>
        <v>0</v>
      </c>
      <c r="Q143" s="236">
        <v>0.36834</v>
      </c>
      <c r="R143" s="236">
        <f>Q143*H143</f>
        <v>95.864168399999997</v>
      </c>
      <c r="S143" s="236">
        <v>0</v>
      </c>
      <c r="T143" s="237">
        <f>S143*H143</f>
        <v>0</v>
      </c>
      <c r="AR143" s="238" t="s">
        <v>127</v>
      </c>
      <c r="AT143" s="238" t="s">
        <v>123</v>
      </c>
      <c r="AU143" s="238" t="s">
        <v>99</v>
      </c>
      <c r="AY143" s="15" t="s">
        <v>121</v>
      </c>
      <c r="BE143" s="239">
        <f>IF(N143="základná",J143,0)</f>
        <v>0</v>
      </c>
      <c r="BF143" s="239">
        <f>IF(N143="znížená",J143,0)</f>
        <v>0</v>
      </c>
      <c r="BG143" s="239">
        <f>IF(N143="zákl. prenesená",J143,0)</f>
        <v>0</v>
      </c>
      <c r="BH143" s="239">
        <f>IF(N143="zníž. prenesená",J143,0)</f>
        <v>0</v>
      </c>
      <c r="BI143" s="239">
        <f>IF(N143="nulová",J143,0)</f>
        <v>0</v>
      </c>
      <c r="BJ143" s="15" t="s">
        <v>99</v>
      </c>
      <c r="BK143" s="240">
        <f>ROUND(I143*H143,3)</f>
        <v>0</v>
      </c>
      <c r="BL143" s="15" t="s">
        <v>127</v>
      </c>
      <c r="BM143" s="238" t="s">
        <v>155</v>
      </c>
    </row>
    <row r="144" s="12" customFormat="1">
      <c r="B144" s="241"/>
      <c r="C144" s="242"/>
      <c r="D144" s="243" t="s">
        <v>129</v>
      </c>
      <c r="E144" s="244" t="s">
        <v>1</v>
      </c>
      <c r="F144" s="245" t="s">
        <v>156</v>
      </c>
      <c r="G144" s="242"/>
      <c r="H144" s="246">
        <v>260.25999999999999</v>
      </c>
      <c r="I144" s="247"/>
      <c r="J144" s="242"/>
      <c r="K144" s="242"/>
      <c r="L144" s="248"/>
      <c r="M144" s="249"/>
      <c r="N144" s="250"/>
      <c r="O144" s="250"/>
      <c r="P144" s="250"/>
      <c r="Q144" s="250"/>
      <c r="R144" s="250"/>
      <c r="S144" s="250"/>
      <c r="T144" s="251"/>
      <c r="AT144" s="252" t="s">
        <v>129</v>
      </c>
      <c r="AU144" s="252" t="s">
        <v>99</v>
      </c>
      <c r="AV144" s="12" t="s">
        <v>99</v>
      </c>
      <c r="AW144" s="12" t="s">
        <v>31</v>
      </c>
      <c r="AX144" s="12" t="s">
        <v>76</v>
      </c>
      <c r="AY144" s="252" t="s">
        <v>121</v>
      </c>
    </row>
    <row r="145" s="13" customFormat="1">
      <c r="B145" s="253"/>
      <c r="C145" s="254"/>
      <c r="D145" s="243" t="s">
        <v>129</v>
      </c>
      <c r="E145" s="255" t="s">
        <v>1</v>
      </c>
      <c r="F145" s="256" t="s">
        <v>131</v>
      </c>
      <c r="G145" s="254"/>
      <c r="H145" s="257">
        <v>260.25999999999999</v>
      </c>
      <c r="I145" s="258"/>
      <c r="J145" s="254"/>
      <c r="K145" s="254"/>
      <c r="L145" s="259"/>
      <c r="M145" s="260"/>
      <c r="N145" s="261"/>
      <c r="O145" s="261"/>
      <c r="P145" s="261"/>
      <c r="Q145" s="261"/>
      <c r="R145" s="261"/>
      <c r="S145" s="261"/>
      <c r="T145" s="262"/>
      <c r="AT145" s="263" t="s">
        <v>129</v>
      </c>
      <c r="AU145" s="263" t="s">
        <v>99</v>
      </c>
      <c r="AV145" s="13" t="s">
        <v>127</v>
      </c>
      <c r="AW145" s="13" t="s">
        <v>31</v>
      </c>
      <c r="AX145" s="13" t="s">
        <v>81</v>
      </c>
      <c r="AY145" s="263" t="s">
        <v>121</v>
      </c>
    </row>
    <row r="146" s="1" customFormat="1" ht="24" customHeight="1">
      <c r="B146" s="36"/>
      <c r="C146" s="228" t="s">
        <v>157</v>
      </c>
      <c r="D146" s="228" t="s">
        <v>123</v>
      </c>
      <c r="E146" s="229" t="s">
        <v>158</v>
      </c>
      <c r="F146" s="230" t="s">
        <v>159</v>
      </c>
      <c r="G146" s="231" t="s">
        <v>147</v>
      </c>
      <c r="H146" s="232">
        <v>236.59999999999999</v>
      </c>
      <c r="I146" s="233"/>
      <c r="J146" s="232">
        <f>ROUND(I146*H146,3)</f>
        <v>0</v>
      </c>
      <c r="K146" s="230" t="s">
        <v>148</v>
      </c>
      <c r="L146" s="41"/>
      <c r="M146" s="234" t="s">
        <v>1</v>
      </c>
      <c r="N146" s="235" t="s">
        <v>42</v>
      </c>
      <c r="O146" s="84"/>
      <c r="P146" s="236">
        <f>O146*H146</f>
        <v>0</v>
      </c>
      <c r="Q146" s="236">
        <v>0.18906999999999999</v>
      </c>
      <c r="R146" s="236">
        <f>Q146*H146</f>
        <v>44.733961999999998</v>
      </c>
      <c r="S146" s="236">
        <v>0</v>
      </c>
      <c r="T146" s="237">
        <f>S146*H146</f>
        <v>0</v>
      </c>
      <c r="AR146" s="238" t="s">
        <v>127</v>
      </c>
      <c r="AT146" s="238" t="s">
        <v>123</v>
      </c>
      <c r="AU146" s="238" t="s">
        <v>99</v>
      </c>
      <c r="AY146" s="15" t="s">
        <v>121</v>
      </c>
      <c r="BE146" s="239">
        <f>IF(N146="základná",J146,0)</f>
        <v>0</v>
      </c>
      <c r="BF146" s="239">
        <f>IF(N146="znížená",J146,0)</f>
        <v>0</v>
      </c>
      <c r="BG146" s="239">
        <f>IF(N146="zákl. prenesená",J146,0)</f>
        <v>0</v>
      </c>
      <c r="BH146" s="239">
        <f>IF(N146="zníž. prenesená",J146,0)</f>
        <v>0</v>
      </c>
      <c r="BI146" s="239">
        <f>IF(N146="nulová",J146,0)</f>
        <v>0</v>
      </c>
      <c r="BJ146" s="15" t="s">
        <v>99</v>
      </c>
      <c r="BK146" s="240">
        <f>ROUND(I146*H146,3)</f>
        <v>0</v>
      </c>
      <c r="BL146" s="15" t="s">
        <v>127</v>
      </c>
      <c r="BM146" s="238" t="s">
        <v>160</v>
      </c>
    </row>
    <row r="147" s="12" customFormat="1">
      <c r="B147" s="241"/>
      <c r="C147" s="242"/>
      <c r="D147" s="243" t="s">
        <v>129</v>
      </c>
      <c r="E147" s="244" t="s">
        <v>1</v>
      </c>
      <c r="F147" s="245" t="s">
        <v>161</v>
      </c>
      <c r="G147" s="242"/>
      <c r="H147" s="246">
        <v>236.59999999999999</v>
      </c>
      <c r="I147" s="247"/>
      <c r="J147" s="242"/>
      <c r="K147" s="242"/>
      <c r="L147" s="248"/>
      <c r="M147" s="249"/>
      <c r="N147" s="250"/>
      <c r="O147" s="250"/>
      <c r="P147" s="250"/>
      <c r="Q147" s="250"/>
      <c r="R147" s="250"/>
      <c r="S147" s="250"/>
      <c r="T147" s="251"/>
      <c r="AT147" s="252" t="s">
        <v>129</v>
      </c>
      <c r="AU147" s="252" t="s">
        <v>99</v>
      </c>
      <c r="AV147" s="12" t="s">
        <v>99</v>
      </c>
      <c r="AW147" s="12" t="s">
        <v>31</v>
      </c>
      <c r="AX147" s="12" t="s">
        <v>76</v>
      </c>
      <c r="AY147" s="252" t="s">
        <v>121</v>
      </c>
    </row>
    <row r="148" s="13" customFormat="1">
      <c r="B148" s="253"/>
      <c r="C148" s="254"/>
      <c r="D148" s="243" t="s">
        <v>129</v>
      </c>
      <c r="E148" s="255" t="s">
        <v>1</v>
      </c>
      <c r="F148" s="256" t="s">
        <v>131</v>
      </c>
      <c r="G148" s="254"/>
      <c r="H148" s="257">
        <v>236.59999999999999</v>
      </c>
      <c r="I148" s="258"/>
      <c r="J148" s="254"/>
      <c r="K148" s="254"/>
      <c r="L148" s="259"/>
      <c r="M148" s="260"/>
      <c r="N148" s="261"/>
      <c r="O148" s="261"/>
      <c r="P148" s="261"/>
      <c r="Q148" s="261"/>
      <c r="R148" s="261"/>
      <c r="S148" s="261"/>
      <c r="T148" s="262"/>
      <c r="AT148" s="263" t="s">
        <v>129</v>
      </c>
      <c r="AU148" s="263" t="s">
        <v>99</v>
      </c>
      <c r="AV148" s="13" t="s">
        <v>127</v>
      </c>
      <c r="AW148" s="13" t="s">
        <v>31</v>
      </c>
      <c r="AX148" s="13" t="s">
        <v>81</v>
      </c>
      <c r="AY148" s="263" t="s">
        <v>121</v>
      </c>
    </row>
    <row r="149" s="1" customFormat="1" ht="24" customHeight="1">
      <c r="B149" s="36"/>
      <c r="C149" s="228" t="s">
        <v>162</v>
      </c>
      <c r="D149" s="228" t="s">
        <v>123</v>
      </c>
      <c r="E149" s="229" t="s">
        <v>163</v>
      </c>
      <c r="F149" s="230" t="s">
        <v>164</v>
      </c>
      <c r="G149" s="231" t="s">
        <v>147</v>
      </c>
      <c r="H149" s="232">
        <v>236.59999999999999</v>
      </c>
      <c r="I149" s="233"/>
      <c r="J149" s="232">
        <f>ROUND(I149*H149,3)</f>
        <v>0</v>
      </c>
      <c r="K149" s="230" t="s">
        <v>1</v>
      </c>
      <c r="L149" s="41"/>
      <c r="M149" s="234" t="s">
        <v>1</v>
      </c>
      <c r="N149" s="235" t="s">
        <v>42</v>
      </c>
      <c r="O149" s="84"/>
      <c r="P149" s="236">
        <f>O149*H149</f>
        <v>0</v>
      </c>
      <c r="Q149" s="236">
        <v>0</v>
      </c>
      <c r="R149" s="236">
        <f>Q149*H149</f>
        <v>0</v>
      </c>
      <c r="S149" s="236">
        <v>0</v>
      </c>
      <c r="T149" s="237">
        <f>S149*H149</f>
        <v>0</v>
      </c>
      <c r="AR149" s="238" t="s">
        <v>127</v>
      </c>
      <c r="AT149" s="238" t="s">
        <v>123</v>
      </c>
      <c r="AU149" s="238" t="s">
        <v>99</v>
      </c>
      <c r="AY149" s="15" t="s">
        <v>121</v>
      </c>
      <c r="BE149" s="239">
        <f>IF(N149="základná",J149,0)</f>
        <v>0</v>
      </c>
      <c r="BF149" s="239">
        <f>IF(N149="znížená",J149,0)</f>
        <v>0</v>
      </c>
      <c r="BG149" s="239">
        <f>IF(N149="zákl. prenesená",J149,0)</f>
        <v>0</v>
      </c>
      <c r="BH149" s="239">
        <f>IF(N149="zníž. prenesená",J149,0)</f>
        <v>0</v>
      </c>
      <c r="BI149" s="239">
        <f>IF(N149="nulová",J149,0)</f>
        <v>0</v>
      </c>
      <c r="BJ149" s="15" t="s">
        <v>99</v>
      </c>
      <c r="BK149" s="240">
        <f>ROUND(I149*H149,3)</f>
        <v>0</v>
      </c>
      <c r="BL149" s="15" t="s">
        <v>127</v>
      </c>
      <c r="BM149" s="238" t="s">
        <v>165</v>
      </c>
    </row>
    <row r="150" s="12" customFormat="1">
      <c r="B150" s="241"/>
      <c r="C150" s="242"/>
      <c r="D150" s="243" t="s">
        <v>129</v>
      </c>
      <c r="E150" s="244" t="s">
        <v>1</v>
      </c>
      <c r="F150" s="245" t="s">
        <v>166</v>
      </c>
      <c r="G150" s="242"/>
      <c r="H150" s="246">
        <v>236.59999999999999</v>
      </c>
      <c r="I150" s="247"/>
      <c r="J150" s="242"/>
      <c r="K150" s="242"/>
      <c r="L150" s="248"/>
      <c r="M150" s="249"/>
      <c r="N150" s="250"/>
      <c r="O150" s="250"/>
      <c r="P150" s="250"/>
      <c r="Q150" s="250"/>
      <c r="R150" s="250"/>
      <c r="S150" s="250"/>
      <c r="T150" s="251"/>
      <c r="AT150" s="252" t="s">
        <v>129</v>
      </c>
      <c r="AU150" s="252" t="s">
        <v>99</v>
      </c>
      <c r="AV150" s="12" t="s">
        <v>99</v>
      </c>
      <c r="AW150" s="12" t="s">
        <v>31</v>
      </c>
      <c r="AX150" s="12" t="s">
        <v>76</v>
      </c>
      <c r="AY150" s="252" t="s">
        <v>121</v>
      </c>
    </row>
    <row r="151" s="13" customFormat="1">
      <c r="B151" s="253"/>
      <c r="C151" s="254"/>
      <c r="D151" s="243" t="s">
        <v>129</v>
      </c>
      <c r="E151" s="255" t="s">
        <v>1</v>
      </c>
      <c r="F151" s="256" t="s">
        <v>131</v>
      </c>
      <c r="G151" s="254"/>
      <c r="H151" s="257">
        <v>236.59999999999999</v>
      </c>
      <c r="I151" s="258"/>
      <c r="J151" s="254"/>
      <c r="K151" s="254"/>
      <c r="L151" s="259"/>
      <c r="M151" s="260"/>
      <c r="N151" s="261"/>
      <c r="O151" s="261"/>
      <c r="P151" s="261"/>
      <c r="Q151" s="261"/>
      <c r="R151" s="261"/>
      <c r="S151" s="261"/>
      <c r="T151" s="262"/>
      <c r="AT151" s="263" t="s">
        <v>129</v>
      </c>
      <c r="AU151" s="263" t="s">
        <v>99</v>
      </c>
      <c r="AV151" s="13" t="s">
        <v>127</v>
      </c>
      <c r="AW151" s="13" t="s">
        <v>31</v>
      </c>
      <c r="AX151" s="13" t="s">
        <v>81</v>
      </c>
      <c r="AY151" s="263" t="s">
        <v>121</v>
      </c>
    </row>
    <row r="152" s="1" customFormat="1" ht="16.5" customHeight="1">
      <c r="B152" s="36"/>
      <c r="C152" s="264" t="s">
        <v>167</v>
      </c>
      <c r="D152" s="264" t="s">
        <v>168</v>
      </c>
      <c r="E152" s="265" t="s">
        <v>169</v>
      </c>
      <c r="F152" s="266" t="s">
        <v>170</v>
      </c>
      <c r="G152" s="267" t="s">
        <v>147</v>
      </c>
      <c r="H152" s="268">
        <v>238.96600000000001</v>
      </c>
      <c r="I152" s="269"/>
      <c r="J152" s="268">
        <f>ROUND(I152*H152,3)</f>
        <v>0</v>
      </c>
      <c r="K152" s="266" t="s">
        <v>1</v>
      </c>
      <c r="L152" s="270"/>
      <c r="M152" s="271" t="s">
        <v>1</v>
      </c>
      <c r="N152" s="272" t="s">
        <v>42</v>
      </c>
      <c r="O152" s="84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AR152" s="238" t="s">
        <v>162</v>
      </c>
      <c r="AT152" s="238" t="s">
        <v>168</v>
      </c>
      <c r="AU152" s="238" t="s">
        <v>99</v>
      </c>
      <c r="AY152" s="15" t="s">
        <v>121</v>
      </c>
      <c r="BE152" s="239">
        <f>IF(N152="základná",J152,0)</f>
        <v>0</v>
      </c>
      <c r="BF152" s="239">
        <f>IF(N152="znížená",J152,0)</f>
        <v>0</v>
      </c>
      <c r="BG152" s="239">
        <f>IF(N152="zákl. prenesená",J152,0)</f>
        <v>0</v>
      </c>
      <c r="BH152" s="239">
        <f>IF(N152="zníž. prenesená",J152,0)</f>
        <v>0</v>
      </c>
      <c r="BI152" s="239">
        <f>IF(N152="nulová",J152,0)</f>
        <v>0</v>
      </c>
      <c r="BJ152" s="15" t="s">
        <v>99</v>
      </c>
      <c r="BK152" s="240">
        <f>ROUND(I152*H152,3)</f>
        <v>0</v>
      </c>
      <c r="BL152" s="15" t="s">
        <v>127</v>
      </c>
      <c r="BM152" s="238" t="s">
        <v>171</v>
      </c>
    </row>
    <row r="153" s="12" customFormat="1">
      <c r="B153" s="241"/>
      <c r="C153" s="242"/>
      <c r="D153" s="243" t="s">
        <v>129</v>
      </c>
      <c r="E153" s="244" t="s">
        <v>1</v>
      </c>
      <c r="F153" s="245" t="s">
        <v>172</v>
      </c>
      <c r="G153" s="242"/>
      <c r="H153" s="246">
        <v>238.96600000000001</v>
      </c>
      <c r="I153" s="247"/>
      <c r="J153" s="242"/>
      <c r="K153" s="242"/>
      <c r="L153" s="248"/>
      <c r="M153" s="249"/>
      <c r="N153" s="250"/>
      <c r="O153" s="250"/>
      <c r="P153" s="250"/>
      <c r="Q153" s="250"/>
      <c r="R153" s="250"/>
      <c r="S153" s="250"/>
      <c r="T153" s="251"/>
      <c r="AT153" s="252" t="s">
        <v>129</v>
      </c>
      <c r="AU153" s="252" t="s">
        <v>99</v>
      </c>
      <c r="AV153" s="12" t="s">
        <v>99</v>
      </c>
      <c r="AW153" s="12" t="s">
        <v>31</v>
      </c>
      <c r="AX153" s="12" t="s">
        <v>76</v>
      </c>
      <c r="AY153" s="252" t="s">
        <v>121</v>
      </c>
    </row>
    <row r="154" s="13" customFormat="1">
      <c r="B154" s="253"/>
      <c r="C154" s="254"/>
      <c r="D154" s="243" t="s">
        <v>129</v>
      </c>
      <c r="E154" s="255" t="s">
        <v>1</v>
      </c>
      <c r="F154" s="256" t="s">
        <v>131</v>
      </c>
      <c r="G154" s="254"/>
      <c r="H154" s="257">
        <v>238.96600000000001</v>
      </c>
      <c r="I154" s="258"/>
      <c r="J154" s="254"/>
      <c r="K154" s="254"/>
      <c r="L154" s="259"/>
      <c r="M154" s="260"/>
      <c r="N154" s="261"/>
      <c r="O154" s="261"/>
      <c r="P154" s="261"/>
      <c r="Q154" s="261"/>
      <c r="R154" s="261"/>
      <c r="S154" s="261"/>
      <c r="T154" s="262"/>
      <c r="AT154" s="263" t="s">
        <v>129</v>
      </c>
      <c r="AU154" s="263" t="s">
        <v>99</v>
      </c>
      <c r="AV154" s="13" t="s">
        <v>127</v>
      </c>
      <c r="AW154" s="13" t="s">
        <v>31</v>
      </c>
      <c r="AX154" s="13" t="s">
        <v>81</v>
      </c>
      <c r="AY154" s="263" t="s">
        <v>121</v>
      </c>
    </row>
    <row r="155" s="1" customFormat="1" ht="24" customHeight="1">
      <c r="B155" s="36"/>
      <c r="C155" s="228" t="s">
        <v>173</v>
      </c>
      <c r="D155" s="228" t="s">
        <v>123</v>
      </c>
      <c r="E155" s="229" t="s">
        <v>174</v>
      </c>
      <c r="F155" s="230" t="s">
        <v>175</v>
      </c>
      <c r="G155" s="231" t="s">
        <v>176</v>
      </c>
      <c r="H155" s="232">
        <v>0.12</v>
      </c>
      <c r="I155" s="233"/>
      <c r="J155" s="232">
        <f>ROUND(I155*H155,3)</f>
        <v>0</v>
      </c>
      <c r="K155" s="230" t="s">
        <v>1</v>
      </c>
      <c r="L155" s="41"/>
      <c r="M155" s="234" t="s">
        <v>1</v>
      </c>
      <c r="N155" s="235" t="s">
        <v>42</v>
      </c>
      <c r="O155" s="84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AR155" s="238" t="s">
        <v>127</v>
      </c>
      <c r="AT155" s="238" t="s">
        <v>123</v>
      </c>
      <c r="AU155" s="238" t="s">
        <v>99</v>
      </c>
      <c r="AY155" s="15" t="s">
        <v>121</v>
      </c>
      <c r="BE155" s="239">
        <f>IF(N155="základná",J155,0)</f>
        <v>0</v>
      </c>
      <c r="BF155" s="239">
        <f>IF(N155="znížená",J155,0)</f>
        <v>0</v>
      </c>
      <c r="BG155" s="239">
        <f>IF(N155="zákl. prenesená",J155,0)</f>
        <v>0</v>
      </c>
      <c r="BH155" s="239">
        <f>IF(N155="zníž. prenesená",J155,0)</f>
        <v>0</v>
      </c>
      <c r="BI155" s="239">
        <f>IF(N155="nulová",J155,0)</f>
        <v>0</v>
      </c>
      <c r="BJ155" s="15" t="s">
        <v>99</v>
      </c>
      <c r="BK155" s="240">
        <f>ROUND(I155*H155,3)</f>
        <v>0</v>
      </c>
      <c r="BL155" s="15" t="s">
        <v>127</v>
      </c>
      <c r="BM155" s="238" t="s">
        <v>177</v>
      </c>
    </row>
    <row r="156" s="11" customFormat="1" ht="22.8" customHeight="1">
      <c r="B156" s="212"/>
      <c r="C156" s="213"/>
      <c r="D156" s="214" t="s">
        <v>75</v>
      </c>
      <c r="E156" s="226" t="s">
        <v>167</v>
      </c>
      <c r="F156" s="226" t="s">
        <v>178</v>
      </c>
      <c r="G156" s="213"/>
      <c r="H156" s="213"/>
      <c r="I156" s="216"/>
      <c r="J156" s="227">
        <f>BK156</f>
        <v>0</v>
      </c>
      <c r="K156" s="213"/>
      <c r="L156" s="218"/>
      <c r="M156" s="219"/>
      <c r="N156" s="220"/>
      <c r="O156" s="220"/>
      <c r="P156" s="221">
        <f>SUM(P157:P176)</f>
        <v>0</v>
      </c>
      <c r="Q156" s="220"/>
      <c r="R156" s="221">
        <f>SUM(R157:R176)</f>
        <v>0</v>
      </c>
      <c r="S156" s="220"/>
      <c r="T156" s="222">
        <f>SUM(T157:T176)</f>
        <v>0</v>
      </c>
      <c r="AR156" s="223" t="s">
        <v>81</v>
      </c>
      <c r="AT156" s="224" t="s">
        <v>75</v>
      </c>
      <c r="AU156" s="224" t="s">
        <v>81</v>
      </c>
      <c r="AY156" s="223" t="s">
        <v>121</v>
      </c>
      <c r="BK156" s="225">
        <f>SUM(BK157:BK176)</f>
        <v>0</v>
      </c>
    </row>
    <row r="157" s="1" customFormat="1" ht="36" customHeight="1">
      <c r="B157" s="36"/>
      <c r="C157" s="228" t="s">
        <v>179</v>
      </c>
      <c r="D157" s="228" t="s">
        <v>123</v>
      </c>
      <c r="E157" s="229" t="s">
        <v>180</v>
      </c>
      <c r="F157" s="230" t="s">
        <v>181</v>
      </c>
      <c r="G157" s="231" t="s">
        <v>182</v>
      </c>
      <c r="H157" s="232">
        <v>215.30000000000001</v>
      </c>
      <c r="I157" s="233"/>
      <c r="J157" s="232">
        <f>ROUND(I157*H157,3)</f>
        <v>0</v>
      </c>
      <c r="K157" s="230" t="s">
        <v>1</v>
      </c>
      <c r="L157" s="41"/>
      <c r="M157" s="234" t="s">
        <v>1</v>
      </c>
      <c r="N157" s="235" t="s">
        <v>42</v>
      </c>
      <c r="O157" s="84"/>
      <c r="P157" s="236">
        <f>O157*H157</f>
        <v>0</v>
      </c>
      <c r="Q157" s="236">
        <v>0</v>
      </c>
      <c r="R157" s="236">
        <f>Q157*H157</f>
        <v>0</v>
      </c>
      <c r="S157" s="236">
        <v>0</v>
      </c>
      <c r="T157" s="237">
        <f>S157*H157</f>
        <v>0</v>
      </c>
      <c r="AR157" s="238" t="s">
        <v>127</v>
      </c>
      <c r="AT157" s="238" t="s">
        <v>123</v>
      </c>
      <c r="AU157" s="238" t="s">
        <v>99</v>
      </c>
      <c r="AY157" s="15" t="s">
        <v>121</v>
      </c>
      <c r="BE157" s="239">
        <f>IF(N157="základná",J157,0)</f>
        <v>0</v>
      </c>
      <c r="BF157" s="239">
        <f>IF(N157="znížená",J157,0)</f>
        <v>0</v>
      </c>
      <c r="BG157" s="239">
        <f>IF(N157="zákl. prenesená",J157,0)</f>
        <v>0</v>
      </c>
      <c r="BH157" s="239">
        <f>IF(N157="zníž. prenesená",J157,0)</f>
        <v>0</v>
      </c>
      <c r="BI157" s="239">
        <f>IF(N157="nulová",J157,0)</f>
        <v>0</v>
      </c>
      <c r="BJ157" s="15" t="s">
        <v>99</v>
      </c>
      <c r="BK157" s="240">
        <f>ROUND(I157*H157,3)</f>
        <v>0</v>
      </c>
      <c r="BL157" s="15" t="s">
        <v>127</v>
      </c>
      <c r="BM157" s="238" t="s">
        <v>183</v>
      </c>
    </row>
    <row r="158" s="12" customFormat="1">
      <c r="B158" s="241"/>
      <c r="C158" s="242"/>
      <c r="D158" s="243" t="s">
        <v>129</v>
      </c>
      <c r="E158" s="244" t="s">
        <v>1</v>
      </c>
      <c r="F158" s="245" t="s">
        <v>184</v>
      </c>
      <c r="G158" s="242"/>
      <c r="H158" s="246">
        <v>236.59999999999999</v>
      </c>
      <c r="I158" s="247"/>
      <c r="J158" s="242"/>
      <c r="K158" s="242"/>
      <c r="L158" s="248"/>
      <c r="M158" s="249"/>
      <c r="N158" s="250"/>
      <c r="O158" s="250"/>
      <c r="P158" s="250"/>
      <c r="Q158" s="250"/>
      <c r="R158" s="250"/>
      <c r="S158" s="250"/>
      <c r="T158" s="251"/>
      <c r="AT158" s="252" t="s">
        <v>129</v>
      </c>
      <c r="AU158" s="252" t="s">
        <v>99</v>
      </c>
      <c r="AV158" s="12" t="s">
        <v>99</v>
      </c>
      <c r="AW158" s="12" t="s">
        <v>31</v>
      </c>
      <c r="AX158" s="12" t="s">
        <v>76</v>
      </c>
      <c r="AY158" s="252" t="s">
        <v>121</v>
      </c>
    </row>
    <row r="159" s="12" customFormat="1">
      <c r="B159" s="241"/>
      <c r="C159" s="242"/>
      <c r="D159" s="243" t="s">
        <v>129</v>
      </c>
      <c r="E159" s="244" t="s">
        <v>1</v>
      </c>
      <c r="F159" s="245" t="s">
        <v>185</v>
      </c>
      <c r="G159" s="242"/>
      <c r="H159" s="246">
        <v>-21.300000000000001</v>
      </c>
      <c r="I159" s="247"/>
      <c r="J159" s="242"/>
      <c r="K159" s="242"/>
      <c r="L159" s="248"/>
      <c r="M159" s="249"/>
      <c r="N159" s="250"/>
      <c r="O159" s="250"/>
      <c r="P159" s="250"/>
      <c r="Q159" s="250"/>
      <c r="R159" s="250"/>
      <c r="S159" s="250"/>
      <c r="T159" s="251"/>
      <c r="AT159" s="252" t="s">
        <v>129</v>
      </c>
      <c r="AU159" s="252" t="s">
        <v>99</v>
      </c>
      <c r="AV159" s="12" t="s">
        <v>99</v>
      </c>
      <c r="AW159" s="12" t="s">
        <v>31</v>
      </c>
      <c r="AX159" s="12" t="s">
        <v>76</v>
      </c>
      <c r="AY159" s="252" t="s">
        <v>121</v>
      </c>
    </row>
    <row r="160" s="13" customFormat="1">
      <c r="B160" s="253"/>
      <c r="C160" s="254"/>
      <c r="D160" s="243" t="s">
        <v>129</v>
      </c>
      <c r="E160" s="255" t="s">
        <v>1</v>
      </c>
      <c r="F160" s="256" t="s">
        <v>186</v>
      </c>
      <c r="G160" s="254"/>
      <c r="H160" s="257">
        <v>215.29999999999998</v>
      </c>
      <c r="I160" s="258"/>
      <c r="J160" s="254"/>
      <c r="K160" s="254"/>
      <c r="L160" s="259"/>
      <c r="M160" s="260"/>
      <c r="N160" s="261"/>
      <c r="O160" s="261"/>
      <c r="P160" s="261"/>
      <c r="Q160" s="261"/>
      <c r="R160" s="261"/>
      <c r="S160" s="261"/>
      <c r="T160" s="262"/>
      <c r="AT160" s="263" t="s">
        <v>129</v>
      </c>
      <c r="AU160" s="263" t="s">
        <v>99</v>
      </c>
      <c r="AV160" s="13" t="s">
        <v>127</v>
      </c>
      <c r="AW160" s="13" t="s">
        <v>31</v>
      </c>
      <c r="AX160" s="13" t="s">
        <v>81</v>
      </c>
      <c r="AY160" s="263" t="s">
        <v>121</v>
      </c>
    </row>
    <row r="161" s="1" customFormat="1" ht="16.5" customHeight="1">
      <c r="B161" s="36"/>
      <c r="C161" s="264" t="s">
        <v>187</v>
      </c>
      <c r="D161" s="264" t="s">
        <v>168</v>
      </c>
      <c r="E161" s="265" t="s">
        <v>188</v>
      </c>
      <c r="F161" s="266" t="s">
        <v>189</v>
      </c>
      <c r="G161" s="267" t="s">
        <v>190</v>
      </c>
      <c r="H161" s="268">
        <v>217.453</v>
      </c>
      <c r="I161" s="269"/>
      <c r="J161" s="268">
        <f>ROUND(I161*H161,3)</f>
        <v>0</v>
      </c>
      <c r="K161" s="266" t="s">
        <v>1</v>
      </c>
      <c r="L161" s="270"/>
      <c r="M161" s="271" t="s">
        <v>1</v>
      </c>
      <c r="N161" s="272" t="s">
        <v>42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AR161" s="238" t="s">
        <v>162</v>
      </c>
      <c r="AT161" s="238" t="s">
        <v>168</v>
      </c>
      <c r="AU161" s="238" t="s">
        <v>99</v>
      </c>
      <c r="AY161" s="15" t="s">
        <v>121</v>
      </c>
      <c r="BE161" s="239">
        <f>IF(N161="základná",J161,0)</f>
        <v>0</v>
      </c>
      <c r="BF161" s="239">
        <f>IF(N161="znížená",J161,0)</f>
        <v>0</v>
      </c>
      <c r="BG161" s="239">
        <f>IF(N161="zákl. prenesená",J161,0)</f>
        <v>0</v>
      </c>
      <c r="BH161" s="239">
        <f>IF(N161="zníž. prenesená",J161,0)</f>
        <v>0</v>
      </c>
      <c r="BI161" s="239">
        <f>IF(N161="nulová",J161,0)</f>
        <v>0</v>
      </c>
      <c r="BJ161" s="15" t="s">
        <v>99</v>
      </c>
      <c r="BK161" s="240">
        <f>ROUND(I161*H161,3)</f>
        <v>0</v>
      </c>
      <c r="BL161" s="15" t="s">
        <v>127</v>
      </c>
      <c r="BM161" s="238" t="s">
        <v>191</v>
      </c>
    </row>
    <row r="162" s="12" customFormat="1">
      <c r="B162" s="241"/>
      <c r="C162" s="242"/>
      <c r="D162" s="243" t="s">
        <v>129</v>
      </c>
      <c r="E162" s="244" t="s">
        <v>1</v>
      </c>
      <c r="F162" s="245" t="s">
        <v>192</v>
      </c>
      <c r="G162" s="242"/>
      <c r="H162" s="246">
        <v>217.453</v>
      </c>
      <c r="I162" s="247"/>
      <c r="J162" s="242"/>
      <c r="K162" s="242"/>
      <c r="L162" s="248"/>
      <c r="M162" s="249"/>
      <c r="N162" s="250"/>
      <c r="O162" s="250"/>
      <c r="P162" s="250"/>
      <c r="Q162" s="250"/>
      <c r="R162" s="250"/>
      <c r="S162" s="250"/>
      <c r="T162" s="251"/>
      <c r="AT162" s="252" t="s">
        <v>129</v>
      </c>
      <c r="AU162" s="252" t="s">
        <v>99</v>
      </c>
      <c r="AV162" s="12" t="s">
        <v>99</v>
      </c>
      <c r="AW162" s="12" t="s">
        <v>31</v>
      </c>
      <c r="AX162" s="12" t="s">
        <v>76</v>
      </c>
      <c r="AY162" s="252" t="s">
        <v>121</v>
      </c>
    </row>
    <row r="163" s="13" customFormat="1">
      <c r="B163" s="253"/>
      <c r="C163" s="254"/>
      <c r="D163" s="243" t="s">
        <v>129</v>
      </c>
      <c r="E163" s="255" t="s">
        <v>1</v>
      </c>
      <c r="F163" s="256" t="s">
        <v>131</v>
      </c>
      <c r="G163" s="254"/>
      <c r="H163" s="257">
        <v>217.453</v>
      </c>
      <c r="I163" s="258"/>
      <c r="J163" s="254"/>
      <c r="K163" s="254"/>
      <c r="L163" s="259"/>
      <c r="M163" s="260"/>
      <c r="N163" s="261"/>
      <c r="O163" s="261"/>
      <c r="P163" s="261"/>
      <c r="Q163" s="261"/>
      <c r="R163" s="261"/>
      <c r="S163" s="261"/>
      <c r="T163" s="262"/>
      <c r="AT163" s="263" t="s">
        <v>129</v>
      </c>
      <c r="AU163" s="263" t="s">
        <v>99</v>
      </c>
      <c r="AV163" s="13" t="s">
        <v>127</v>
      </c>
      <c r="AW163" s="13" t="s">
        <v>31</v>
      </c>
      <c r="AX163" s="13" t="s">
        <v>81</v>
      </c>
      <c r="AY163" s="263" t="s">
        <v>121</v>
      </c>
    </row>
    <row r="164" s="1" customFormat="1" ht="24" customHeight="1">
      <c r="B164" s="36"/>
      <c r="C164" s="228" t="s">
        <v>193</v>
      </c>
      <c r="D164" s="228" t="s">
        <v>123</v>
      </c>
      <c r="E164" s="229" t="s">
        <v>194</v>
      </c>
      <c r="F164" s="230" t="s">
        <v>195</v>
      </c>
      <c r="G164" s="231" t="s">
        <v>126</v>
      </c>
      <c r="H164" s="232">
        <v>0.51500000000000001</v>
      </c>
      <c r="I164" s="233"/>
      <c r="J164" s="232">
        <f>ROUND(I164*H164,3)</f>
        <v>0</v>
      </c>
      <c r="K164" s="230" t="s">
        <v>1</v>
      </c>
      <c r="L164" s="41"/>
      <c r="M164" s="234" t="s">
        <v>1</v>
      </c>
      <c r="N164" s="235" t="s">
        <v>42</v>
      </c>
      <c r="O164" s="84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AR164" s="238" t="s">
        <v>127</v>
      </c>
      <c r="AT164" s="238" t="s">
        <v>123</v>
      </c>
      <c r="AU164" s="238" t="s">
        <v>99</v>
      </c>
      <c r="AY164" s="15" t="s">
        <v>121</v>
      </c>
      <c r="BE164" s="239">
        <f>IF(N164="základná",J164,0)</f>
        <v>0</v>
      </c>
      <c r="BF164" s="239">
        <f>IF(N164="znížená",J164,0)</f>
        <v>0</v>
      </c>
      <c r="BG164" s="239">
        <f>IF(N164="zákl. prenesená",J164,0)</f>
        <v>0</v>
      </c>
      <c r="BH164" s="239">
        <f>IF(N164="zníž. prenesená",J164,0)</f>
        <v>0</v>
      </c>
      <c r="BI164" s="239">
        <f>IF(N164="nulová",J164,0)</f>
        <v>0</v>
      </c>
      <c r="BJ164" s="15" t="s">
        <v>99</v>
      </c>
      <c r="BK164" s="240">
        <f>ROUND(I164*H164,3)</f>
        <v>0</v>
      </c>
      <c r="BL164" s="15" t="s">
        <v>127</v>
      </c>
      <c r="BM164" s="238" t="s">
        <v>196</v>
      </c>
    </row>
    <row r="165" s="12" customFormat="1">
      <c r="B165" s="241"/>
      <c r="C165" s="242"/>
      <c r="D165" s="243" t="s">
        <v>129</v>
      </c>
      <c r="E165" s="244" t="s">
        <v>1</v>
      </c>
      <c r="F165" s="245" t="s">
        <v>197</v>
      </c>
      <c r="G165" s="242"/>
      <c r="H165" s="246">
        <v>0.51500000000000001</v>
      </c>
      <c r="I165" s="247"/>
      <c r="J165" s="242"/>
      <c r="K165" s="242"/>
      <c r="L165" s="248"/>
      <c r="M165" s="249"/>
      <c r="N165" s="250"/>
      <c r="O165" s="250"/>
      <c r="P165" s="250"/>
      <c r="Q165" s="250"/>
      <c r="R165" s="250"/>
      <c r="S165" s="250"/>
      <c r="T165" s="251"/>
      <c r="AT165" s="252" t="s">
        <v>129</v>
      </c>
      <c r="AU165" s="252" t="s">
        <v>99</v>
      </c>
      <c r="AV165" s="12" t="s">
        <v>99</v>
      </c>
      <c r="AW165" s="12" t="s">
        <v>31</v>
      </c>
      <c r="AX165" s="12" t="s">
        <v>76</v>
      </c>
      <c r="AY165" s="252" t="s">
        <v>121</v>
      </c>
    </row>
    <row r="166" s="13" customFormat="1">
      <c r="B166" s="253"/>
      <c r="C166" s="254"/>
      <c r="D166" s="243" t="s">
        <v>129</v>
      </c>
      <c r="E166" s="255" t="s">
        <v>1</v>
      </c>
      <c r="F166" s="256" t="s">
        <v>131</v>
      </c>
      <c r="G166" s="254"/>
      <c r="H166" s="257">
        <v>0.51500000000000001</v>
      </c>
      <c r="I166" s="258"/>
      <c r="J166" s="254"/>
      <c r="K166" s="254"/>
      <c r="L166" s="259"/>
      <c r="M166" s="260"/>
      <c r="N166" s="261"/>
      <c r="O166" s="261"/>
      <c r="P166" s="261"/>
      <c r="Q166" s="261"/>
      <c r="R166" s="261"/>
      <c r="S166" s="261"/>
      <c r="T166" s="262"/>
      <c r="AT166" s="263" t="s">
        <v>129</v>
      </c>
      <c r="AU166" s="263" t="s">
        <v>99</v>
      </c>
      <c r="AV166" s="13" t="s">
        <v>127</v>
      </c>
      <c r="AW166" s="13" t="s">
        <v>31</v>
      </c>
      <c r="AX166" s="13" t="s">
        <v>81</v>
      </c>
      <c r="AY166" s="263" t="s">
        <v>121</v>
      </c>
    </row>
    <row r="167" s="1" customFormat="1" ht="24" customHeight="1">
      <c r="B167" s="36"/>
      <c r="C167" s="228" t="s">
        <v>198</v>
      </c>
      <c r="D167" s="228" t="s">
        <v>123</v>
      </c>
      <c r="E167" s="229" t="s">
        <v>199</v>
      </c>
      <c r="F167" s="230" t="s">
        <v>200</v>
      </c>
      <c r="G167" s="231" t="s">
        <v>182</v>
      </c>
      <c r="H167" s="232">
        <v>1.3999999999999999</v>
      </c>
      <c r="I167" s="233"/>
      <c r="J167" s="232">
        <f>ROUND(I167*H167,3)</f>
        <v>0</v>
      </c>
      <c r="K167" s="230" t="s">
        <v>1</v>
      </c>
      <c r="L167" s="41"/>
      <c r="M167" s="234" t="s">
        <v>1</v>
      </c>
      <c r="N167" s="235" t="s">
        <v>42</v>
      </c>
      <c r="O167" s="84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AR167" s="238" t="s">
        <v>127</v>
      </c>
      <c r="AT167" s="238" t="s">
        <v>123</v>
      </c>
      <c r="AU167" s="238" t="s">
        <v>99</v>
      </c>
      <c r="AY167" s="15" t="s">
        <v>121</v>
      </c>
      <c r="BE167" s="239">
        <f>IF(N167="základná",J167,0)</f>
        <v>0</v>
      </c>
      <c r="BF167" s="239">
        <f>IF(N167="znížená",J167,0)</f>
        <v>0</v>
      </c>
      <c r="BG167" s="239">
        <f>IF(N167="zákl. prenesená",J167,0)</f>
        <v>0</v>
      </c>
      <c r="BH167" s="239">
        <f>IF(N167="zníž. prenesená",J167,0)</f>
        <v>0</v>
      </c>
      <c r="BI167" s="239">
        <f>IF(N167="nulová",J167,0)</f>
        <v>0</v>
      </c>
      <c r="BJ167" s="15" t="s">
        <v>99</v>
      </c>
      <c r="BK167" s="240">
        <f>ROUND(I167*H167,3)</f>
        <v>0</v>
      </c>
      <c r="BL167" s="15" t="s">
        <v>127</v>
      </c>
      <c r="BM167" s="238" t="s">
        <v>201</v>
      </c>
    </row>
    <row r="168" s="12" customFormat="1">
      <c r="B168" s="241"/>
      <c r="C168" s="242"/>
      <c r="D168" s="243" t="s">
        <v>129</v>
      </c>
      <c r="E168" s="244" t="s">
        <v>1</v>
      </c>
      <c r="F168" s="245" t="s">
        <v>202</v>
      </c>
      <c r="G168" s="242"/>
      <c r="H168" s="246">
        <v>1.3999999999999999</v>
      </c>
      <c r="I168" s="247"/>
      <c r="J168" s="242"/>
      <c r="K168" s="242"/>
      <c r="L168" s="248"/>
      <c r="M168" s="249"/>
      <c r="N168" s="250"/>
      <c r="O168" s="250"/>
      <c r="P168" s="250"/>
      <c r="Q168" s="250"/>
      <c r="R168" s="250"/>
      <c r="S168" s="250"/>
      <c r="T168" s="251"/>
      <c r="AT168" s="252" t="s">
        <v>129</v>
      </c>
      <c r="AU168" s="252" t="s">
        <v>99</v>
      </c>
      <c r="AV168" s="12" t="s">
        <v>99</v>
      </c>
      <c r="AW168" s="12" t="s">
        <v>31</v>
      </c>
      <c r="AX168" s="12" t="s">
        <v>76</v>
      </c>
      <c r="AY168" s="252" t="s">
        <v>121</v>
      </c>
    </row>
    <row r="169" s="13" customFormat="1">
      <c r="B169" s="253"/>
      <c r="C169" s="254"/>
      <c r="D169" s="243" t="s">
        <v>129</v>
      </c>
      <c r="E169" s="255" t="s">
        <v>1</v>
      </c>
      <c r="F169" s="256" t="s">
        <v>131</v>
      </c>
      <c r="G169" s="254"/>
      <c r="H169" s="257">
        <v>1.3999999999999999</v>
      </c>
      <c r="I169" s="258"/>
      <c r="J169" s="254"/>
      <c r="K169" s="254"/>
      <c r="L169" s="259"/>
      <c r="M169" s="260"/>
      <c r="N169" s="261"/>
      <c r="O169" s="261"/>
      <c r="P169" s="261"/>
      <c r="Q169" s="261"/>
      <c r="R169" s="261"/>
      <c r="S169" s="261"/>
      <c r="T169" s="262"/>
      <c r="AT169" s="263" t="s">
        <v>129</v>
      </c>
      <c r="AU169" s="263" t="s">
        <v>99</v>
      </c>
      <c r="AV169" s="13" t="s">
        <v>127</v>
      </c>
      <c r="AW169" s="13" t="s">
        <v>31</v>
      </c>
      <c r="AX169" s="13" t="s">
        <v>81</v>
      </c>
      <c r="AY169" s="263" t="s">
        <v>121</v>
      </c>
    </row>
    <row r="170" s="1" customFormat="1" ht="16.5" customHeight="1">
      <c r="B170" s="36"/>
      <c r="C170" s="228" t="s">
        <v>203</v>
      </c>
      <c r="D170" s="228" t="s">
        <v>123</v>
      </c>
      <c r="E170" s="229" t="s">
        <v>204</v>
      </c>
      <c r="F170" s="230" t="s">
        <v>205</v>
      </c>
      <c r="G170" s="231" t="s">
        <v>206</v>
      </c>
      <c r="H170" s="232">
        <v>1.236</v>
      </c>
      <c r="I170" s="233"/>
      <c r="J170" s="232">
        <f>ROUND(I170*H170,3)</f>
        <v>0</v>
      </c>
      <c r="K170" s="230" t="s">
        <v>1</v>
      </c>
      <c r="L170" s="41"/>
      <c r="M170" s="234" t="s">
        <v>1</v>
      </c>
      <c r="N170" s="235" t="s">
        <v>42</v>
      </c>
      <c r="O170" s="84"/>
      <c r="P170" s="236">
        <f>O170*H170</f>
        <v>0</v>
      </c>
      <c r="Q170" s="236">
        <v>0</v>
      </c>
      <c r="R170" s="236">
        <f>Q170*H170</f>
        <v>0</v>
      </c>
      <c r="S170" s="236">
        <v>0</v>
      </c>
      <c r="T170" s="237">
        <f>S170*H170</f>
        <v>0</v>
      </c>
      <c r="AR170" s="238" t="s">
        <v>127</v>
      </c>
      <c r="AT170" s="238" t="s">
        <v>123</v>
      </c>
      <c r="AU170" s="238" t="s">
        <v>99</v>
      </c>
      <c r="AY170" s="15" t="s">
        <v>121</v>
      </c>
      <c r="BE170" s="239">
        <f>IF(N170="základná",J170,0)</f>
        <v>0</v>
      </c>
      <c r="BF170" s="239">
        <f>IF(N170="znížená",J170,0)</f>
        <v>0</v>
      </c>
      <c r="BG170" s="239">
        <f>IF(N170="zákl. prenesená",J170,0)</f>
        <v>0</v>
      </c>
      <c r="BH170" s="239">
        <f>IF(N170="zníž. prenesená",J170,0)</f>
        <v>0</v>
      </c>
      <c r="BI170" s="239">
        <f>IF(N170="nulová",J170,0)</f>
        <v>0</v>
      </c>
      <c r="BJ170" s="15" t="s">
        <v>99</v>
      </c>
      <c r="BK170" s="240">
        <f>ROUND(I170*H170,3)</f>
        <v>0</v>
      </c>
      <c r="BL170" s="15" t="s">
        <v>127</v>
      </c>
      <c r="BM170" s="238" t="s">
        <v>207</v>
      </c>
    </row>
    <row r="171" s="1" customFormat="1" ht="24" customHeight="1">
      <c r="B171" s="36"/>
      <c r="C171" s="228" t="s">
        <v>208</v>
      </c>
      <c r="D171" s="228" t="s">
        <v>123</v>
      </c>
      <c r="E171" s="229" t="s">
        <v>209</v>
      </c>
      <c r="F171" s="230" t="s">
        <v>210</v>
      </c>
      <c r="G171" s="231" t="s">
        <v>206</v>
      </c>
      <c r="H171" s="232">
        <v>6.1799999999999997</v>
      </c>
      <c r="I171" s="233"/>
      <c r="J171" s="232">
        <f>ROUND(I171*H171,3)</f>
        <v>0</v>
      </c>
      <c r="K171" s="230" t="s">
        <v>1</v>
      </c>
      <c r="L171" s="41"/>
      <c r="M171" s="234" t="s">
        <v>1</v>
      </c>
      <c r="N171" s="235" t="s">
        <v>42</v>
      </c>
      <c r="O171" s="84"/>
      <c r="P171" s="236">
        <f>O171*H171</f>
        <v>0</v>
      </c>
      <c r="Q171" s="236">
        <v>0</v>
      </c>
      <c r="R171" s="236">
        <f>Q171*H171</f>
        <v>0</v>
      </c>
      <c r="S171" s="236">
        <v>0</v>
      </c>
      <c r="T171" s="237">
        <f>S171*H171</f>
        <v>0</v>
      </c>
      <c r="AR171" s="238" t="s">
        <v>127</v>
      </c>
      <c r="AT171" s="238" t="s">
        <v>123</v>
      </c>
      <c r="AU171" s="238" t="s">
        <v>99</v>
      </c>
      <c r="AY171" s="15" t="s">
        <v>121</v>
      </c>
      <c r="BE171" s="239">
        <f>IF(N171="základná",J171,0)</f>
        <v>0</v>
      </c>
      <c r="BF171" s="239">
        <f>IF(N171="znížená",J171,0)</f>
        <v>0</v>
      </c>
      <c r="BG171" s="239">
        <f>IF(N171="zákl. prenesená",J171,0)</f>
        <v>0</v>
      </c>
      <c r="BH171" s="239">
        <f>IF(N171="zníž. prenesená",J171,0)</f>
        <v>0</v>
      </c>
      <c r="BI171" s="239">
        <f>IF(N171="nulová",J171,0)</f>
        <v>0</v>
      </c>
      <c r="BJ171" s="15" t="s">
        <v>99</v>
      </c>
      <c r="BK171" s="240">
        <f>ROUND(I171*H171,3)</f>
        <v>0</v>
      </c>
      <c r="BL171" s="15" t="s">
        <v>127</v>
      </c>
      <c r="BM171" s="238" t="s">
        <v>211</v>
      </c>
    </row>
    <row r="172" s="1" customFormat="1" ht="24" customHeight="1">
      <c r="B172" s="36"/>
      <c r="C172" s="228" t="s">
        <v>212</v>
      </c>
      <c r="D172" s="228" t="s">
        <v>123</v>
      </c>
      <c r="E172" s="229" t="s">
        <v>213</v>
      </c>
      <c r="F172" s="230" t="s">
        <v>214</v>
      </c>
      <c r="G172" s="231" t="s">
        <v>206</v>
      </c>
      <c r="H172" s="232">
        <v>1.236</v>
      </c>
      <c r="I172" s="233"/>
      <c r="J172" s="232">
        <f>ROUND(I172*H172,3)</f>
        <v>0</v>
      </c>
      <c r="K172" s="230" t="s">
        <v>1</v>
      </c>
      <c r="L172" s="41"/>
      <c r="M172" s="234" t="s">
        <v>1</v>
      </c>
      <c r="N172" s="235" t="s">
        <v>42</v>
      </c>
      <c r="O172" s="84"/>
      <c r="P172" s="236">
        <f>O172*H172</f>
        <v>0</v>
      </c>
      <c r="Q172" s="236">
        <v>0</v>
      </c>
      <c r="R172" s="236">
        <f>Q172*H172</f>
        <v>0</v>
      </c>
      <c r="S172" s="236">
        <v>0</v>
      </c>
      <c r="T172" s="237">
        <f>S172*H172</f>
        <v>0</v>
      </c>
      <c r="AR172" s="238" t="s">
        <v>127</v>
      </c>
      <c r="AT172" s="238" t="s">
        <v>123</v>
      </c>
      <c r="AU172" s="238" t="s">
        <v>99</v>
      </c>
      <c r="AY172" s="15" t="s">
        <v>121</v>
      </c>
      <c r="BE172" s="239">
        <f>IF(N172="základná",J172,0)</f>
        <v>0</v>
      </c>
      <c r="BF172" s="239">
        <f>IF(N172="znížená",J172,0)</f>
        <v>0</v>
      </c>
      <c r="BG172" s="239">
        <f>IF(N172="zákl. prenesená",J172,0)</f>
        <v>0</v>
      </c>
      <c r="BH172" s="239">
        <f>IF(N172="zníž. prenesená",J172,0)</f>
        <v>0</v>
      </c>
      <c r="BI172" s="239">
        <f>IF(N172="nulová",J172,0)</f>
        <v>0</v>
      </c>
      <c r="BJ172" s="15" t="s">
        <v>99</v>
      </c>
      <c r="BK172" s="240">
        <f>ROUND(I172*H172,3)</f>
        <v>0</v>
      </c>
      <c r="BL172" s="15" t="s">
        <v>127</v>
      </c>
      <c r="BM172" s="238" t="s">
        <v>215</v>
      </c>
    </row>
    <row r="173" s="1" customFormat="1" ht="16.5" customHeight="1">
      <c r="B173" s="36"/>
      <c r="C173" s="228" t="s">
        <v>216</v>
      </c>
      <c r="D173" s="228" t="s">
        <v>123</v>
      </c>
      <c r="E173" s="229" t="s">
        <v>217</v>
      </c>
      <c r="F173" s="230" t="s">
        <v>218</v>
      </c>
      <c r="G173" s="231" t="s">
        <v>206</v>
      </c>
      <c r="H173" s="232">
        <v>1.236</v>
      </c>
      <c r="I173" s="233"/>
      <c r="J173" s="232">
        <f>ROUND(I173*H173,3)</f>
        <v>0</v>
      </c>
      <c r="K173" s="230" t="s">
        <v>1</v>
      </c>
      <c r="L173" s="41"/>
      <c r="M173" s="234" t="s">
        <v>1</v>
      </c>
      <c r="N173" s="235" t="s">
        <v>42</v>
      </c>
      <c r="O173" s="84"/>
      <c r="P173" s="236">
        <f>O173*H173</f>
        <v>0</v>
      </c>
      <c r="Q173" s="236">
        <v>0</v>
      </c>
      <c r="R173" s="236">
        <f>Q173*H173</f>
        <v>0</v>
      </c>
      <c r="S173" s="236">
        <v>0</v>
      </c>
      <c r="T173" s="237">
        <f>S173*H173</f>
        <v>0</v>
      </c>
      <c r="AR173" s="238" t="s">
        <v>127</v>
      </c>
      <c r="AT173" s="238" t="s">
        <v>123</v>
      </c>
      <c r="AU173" s="238" t="s">
        <v>99</v>
      </c>
      <c r="AY173" s="15" t="s">
        <v>121</v>
      </c>
      <c r="BE173" s="239">
        <f>IF(N173="základná",J173,0)</f>
        <v>0</v>
      </c>
      <c r="BF173" s="239">
        <f>IF(N173="znížená",J173,0)</f>
        <v>0</v>
      </c>
      <c r="BG173" s="239">
        <f>IF(N173="zákl. prenesená",J173,0)</f>
        <v>0</v>
      </c>
      <c r="BH173" s="239">
        <f>IF(N173="zníž. prenesená",J173,0)</f>
        <v>0</v>
      </c>
      <c r="BI173" s="239">
        <f>IF(N173="nulová",J173,0)</f>
        <v>0</v>
      </c>
      <c r="BJ173" s="15" t="s">
        <v>99</v>
      </c>
      <c r="BK173" s="240">
        <f>ROUND(I173*H173,3)</f>
        <v>0</v>
      </c>
      <c r="BL173" s="15" t="s">
        <v>127</v>
      </c>
      <c r="BM173" s="238" t="s">
        <v>219</v>
      </c>
    </row>
    <row r="174" s="1" customFormat="1" ht="16.5" customHeight="1">
      <c r="B174" s="36"/>
      <c r="C174" s="228" t="s">
        <v>220</v>
      </c>
      <c r="D174" s="228" t="s">
        <v>123</v>
      </c>
      <c r="E174" s="229" t="s">
        <v>221</v>
      </c>
      <c r="F174" s="230" t="s">
        <v>222</v>
      </c>
      <c r="G174" s="231" t="s">
        <v>206</v>
      </c>
      <c r="H174" s="232">
        <v>58.524999999999999</v>
      </c>
      <c r="I174" s="233"/>
      <c r="J174" s="232">
        <f>ROUND(I174*H174,3)</f>
        <v>0</v>
      </c>
      <c r="K174" s="230" t="s">
        <v>1</v>
      </c>
      <c r="L174" s="41"/>
      <c r="M174" s="234" t="s">
        <v>1</v>
      </c>
      <c r="N174" s="235" t="s">
        <v>42</v>
      </c>
      <c r="O174" s="84"/>
      <c r="P174" s="236">
        <f>O174*H174</f>
        <v>0</v>
      </c>
      <c r="Q174" s="236">
        <v>0</v>
      </c>
      <c r="R174" s="236">
        <f>Q174*H174</f>
        <v>0</v>
      </c>
      <c r="S174" s="236">
        <v>0</v>
      </c>
      <c r="T174" s="237">
        <f>S174*H174</f>
        <v>0</v>
      </c>
      <c r="AR174" s="238" t="s">
        <v>127</v>
      </c>
      <c r="AT174" s="238" t="s">
        <v>123</v>
      </c>
      <c r="AU174" s="238" t="s">
        <v>99</v>
      </c>
      <c r="AY174" s="15" t="s">
        <v>121</v>
      </c>
      <c r="BE174" s="239">
        <f>IF(N174="základná",J174,0)</f>
        <v>0</v>
      </c>
      <c r="BF174" s="239">
        <f>IF(N174="znížená",J174,0)</f>
        <v>0</v>
      </c>
      <c r="BG174" s="239">
        <f>IF(N174="zákl. prenesená",J174,0)</f>
        <v>0</v>
      </c>
      <c r="BH174" s="239">
        <f>IF(N174="zníž. prenesená",J174,0)</f>
        <v>0</v>
      </c>
      <c r="BI174" s="239">
        <f>IF(N174="nulová",J174,0)</f>
        <v>0</v>
      </c>
      <c r="BJ174" s="15" t="s">
        <v>99</v>
      </c>
      <c r="BK174" s="240">
        <f>ROUND(I174*H174,3)</f>
        <v>0</v>
      </c>
      <c r="BL174" s="15" t="s">
        <v>127</v>
      </c>
      <c r="BM174" s="238" t="s">
        <v>223</v>
      </c>
    </row>
    <row r="175" s="12" customFormat="1">
      <c r="B175" s="241"/>
      <c r="C175" s="242"/>
      <c r="D175" s="243" t="s">
        <v>129</v>
      </c>
      <c r="E175" s="244" t="s">
        <v>1</v>
      </c>
      <c r="F175" s="245" t="s">
        <v>224</v>
      </c>
      <c r="G175" s="242"/>
      <c r="H175" s="246">
        <v>58.524999999999999</v>
      </c>
      <c r="I175" s="247"/>
      <c r="J175" s="242"/>
      <c r="K175" s="242"/>
      <c r="L175" s="248"/>
      <c r="M175" s="249"/>
      <c r="N175" s="250"/>
      <c r="O175" s="250"/>
      <c r="P175" s="250"/>
      <c r="Q175" s="250"/>
      <c r="R175" s="250"/>
      <c r="S175" s="250"/>
      <c r="T175" s="251"/>
      <c r="AT175" s="252" t="s">
        <v>129</v>
      </c>
      <c r="AU175" s="252" t="s">
        <v>99</v>
      </c>
      <c r="AV175" s="12" t="s">
        <v>99</v>
      </c>
      <c r="AW175" s="12" t="s">
        <v>31</v>
      </c>
      <c r="AX175" s="12" t="s">
        <v>76</v>
      </c>
      <c r="AY175" s="252" t="s">
        <v>121</v>
      </c>
    </row>
    <row r="176" s="13" customFormat="1">
      <c r="B176" s="253"/>
      <c r="C176" s="254"/>
      <c r="D176" s="243" t="s">
        <v>129</v>
      </c>
      <c r="E176" s="255" t="s">
        <v>1</v>
      </c>
      <c r="F176" s="256" t="s">
        <v>131</v>
      </c>
      <c r="G176" s="254"/>
      <c r="H176" s="257">
        <v>58.524999999999999</v>
      </c>
      <c r="I176" s="258"/>
      <c r="J176" s="254"/>
      <c r="K176" s="254"/>
      <c r="L176" s="259"/>
      <c r="M176" s="260"/>
      <c r="N176" s="261"/>
      <c r="O176" s="261"/>
      <c r="P176" s="261"/>
      <c r="Q176" s="261"/>
      <c r="R176" s="261"/>
      <c r="S176" s="261"/>
      <c r="T176" s="262"/>
      <c r="AT176" s="263" t="s">
        <v>129</v>
      </c>
      <c r="AU176" s="263" t="s">
        <v>99</v>
      </c>
      <c r="AV176" s="13" t="s">
        <v>127</v>
      </c>
      <c r="AW176" s="13" t="s">
        <v>31</v>
      </c>
      <c r="AX176" s="13" t="s">
        <v>81</v>
      </c>
      <c r="AY176" s="263" t="s">
        <v>121</v>
      </c>
    </row>
    <row r="177" s="11" customFormat="1" ht="22.8" customHeight="1">
      <c r="B177" s="212"/>
      <c r="C177" s="213"/>
      <c r="D177" s="214" t="s">
        <v>75</v>
      </c>
      <c r="E177" s="226" t="s">
        <v>225</v>
      </c>
      <c r="F177" s="226" t="s">
        <v>226</v>
      </c>
      <c r="G177" s="213"/>
      <c r="H177" s="213"/>
      <c r="I177" s="216"/>
      <c r="J177" s="227">
        <f>BK177</f>
        <v>0</v>
      </c>
      <c r="K177" s="213"/>
      <c r="L177" s="218"/>
      <c r="M177" s="219"/>
      <c r="N177" s="220"/>
      <c r="O177" s="220"/>
      <c r="P177" s="221">
        <f>P178</f>
        <v>0</v>
      </c>
      <c r="Q177" s="220"/>
      <c r="R177" s="221">
        <f>R178</f>
        <v>0</v>
      </c>
      <c r="S177" s="220"/>
      <c r="T177" s="222">
        <f>T178</f>
        <v>0</v>
      </c>
      <c r="AR177" s="223" t="s">
        <v>81</v>
      </c>
      <c r="AT177" s="224" t="s">
        <v>75</v>
      </c>
      <c r="AU177" s="224" t="s">
        <v>81</v>
      </c>
      <c r="AY177" s="223" t="s">
        <v>121</v>
      </c>
      <c r="BK177" s="225">
        <f>BK178</f>
        <v>0</v>
      </c>
    </row>
    <row r="178" s="1" customFormat="1" ht="24" customHeight="1">
      <c r="B178" s="36"/>
      <c r="C178" s="228" t="s">
        <v>7</v>
      </c>
      <c r="D178" s="228" t="s">
        <v>123</v>
      </c>
      <c r="E178" s="229" t="s">
        <v>227</v>
      </c>
      <c r="F178" s="230" t="s">
        <v>228</v>
      </c>
      <c r="G178" s="231" t="s">
        <v>206</v>
      </c>
      <c r="H178" s="232">
        <v>140.59800000000001</v>
      </c>
      <c r="I178" s="233"/>
      <c r="J178" s="232">
        <f>ROUND(I178*H178,3)</f>
        <v>0</v>
      </c>
      <c r="K178" s="230" t="s">
        <v>148</v>
      </c>
      <c r="L178" s="41"/>
      <c r="M178" s="273" t="s">
        <v>1</v>
      </c>
      <c r="N178" s="274" t="s">
        <v>42</v>
      </c>
      <c r="O178" s="275"/>
      <c r="P178" s="276">
        <f>O178*H178</f>
        <v>0</v>
      </c>
      <c r="Q178" s="276">
        <v>0</v>
      </c>
      <c r="R178" s="276">
        <f>Q178*H178</f>
        <v>0</v>
      </c>
      <c r="S178" s="276">
        <v>0</v>
      </c>
      <c r="T178" s="277">
        <f>S178*H178</f>
        <v>0</v>
      </c>
      <c r="AR178" s="238" t="s">
        <v>127</v>
      </c>
      <c r="AT178" s="238" t="s">
        <v>123</v>
      </c>
      <c r="AU178" s="238" t="s">
        <v>99</v>
      </c>
      <c r="AY178" s="15" t="s">
        <v>121</v>
      </c>
      <c r="BE178" s="239">
        <f>IF(N178="základná",J178,0)</f>
        <v>0</v>
      </c>
      <c r="BF178" s="239">
        <f>IF(N178="znížená",J178,0)</f>
        <v>0</v>
      </c>
      <c r="BG178" s="239">
        <f>IF(N178="zákl. prenesená",J178,0)</f>
        <v>0</v>
      </c>
      <c r="BH178" s="239">
        <f>IF(N178="zníž. prenesená",J178,0)</f>
        <v>0</v>
      </c>
      <c r="BI178" s="239">
        <f>IF(N178="nulová",J178,0)</f>
        <v>0</v>
      </c>
      <c r="BJ178" s="15" t="s">
        <v>99</v>
      </c>
      <c r="BK178" s="240">
        <f>ROUND(I178*H178,3)</f>
        <v>0</v>
      </c>
      <c r="BL178" s="15" t="s">
        <v>127</v>
      </c>
      <c r="BM178" s="238" t="s">
        <v>229</v>
      </c>
    </row>
    <row r="179" s="1" customFormat="1" ht="6.96" customHeight="1">
      <c r="B179" s="59"/>
      <c r="C179" s="60"/>
      <c r="D179" s="60"/>
      <c r="E179" s="60"/>
      <c r="F179" s="60"/>
      <c r="G179" s="60"/>
      <c r="H179" s="60"/>
      <c r="I179" s="167"/>
      <c r="J179" s="60"/>
      <c r="K179" s="60"/>
      <c r="L179" s="41"/>
    </row>
  </sheetData>
  <sheetProtection sheet="1" autoFilter="0" formatColumns="0" formatRows="0" objects="1" scenarios="1" spinCount="100000" saltValue="X4ZNYHuwB9FvqpaThOev+VaHmNeR6v2IliunFcgPb8Y4Pzkzc+YUveUz3ugC74uN+O7BGsnZE97mS1En6e7n0g==" hashValue="9pE92MiuZvTse7+ml7iEb/BPoDwdHtCQbSaa6Zi+jIUgygu2EJWelXnX0c3n2SQfB/AHevqrZL6d3kIuTBRyUQ==" algorithmName="SHA-512" password="CC35"/>
  <autoFilter ref="C126:K178"/>
  <mergeCells count="11">
    <mergeCell ref="E7:H7"/>
    <mergeCell ref="E16:H16"/>
    <mergeCell ref="E25:H25"/>
    <mergeCell ref="E85:H85"/>
    <mergeCell ref="D103:F103"/>
    <mergeCell ref="D104:F104"/>
    <mergeCell ref="D105:F105"/>
    <mergeCell ref="D106:F106"/>
    <mergeCell ref="D107:F10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ridzik</dc:creator>
  <cp:lastModifiedBy>ridzik</cp:lastModifiedBy>
  <dcterms:created xsi:type="dcterms:W3CDTF">2019-03-19T12:14:14Z</dcterms:created>
  <dcterms:modified xsi:type="dcterms:W3CDTF">2019-03-19T12:14:15Z</dcterms:modified>
</cp:coreProperties>
</file>