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9-001 - Rekonštrukcia 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'2019-001 - Rekonštrukcia ...'!$C$4:$Q$70,'2019-001 - Rekonštrukcia ...'!$C$76:$Q$105,'2019-001 - Rekonštrukcia ...'!$C$111:$Q$191</definedName>
    <definedName name="_xlnm.Print_Titles" localSheetId="1">'2019-001 - Rekonštrukcia ...'!$120:$120</definedName>
  </definedNames>
  <calcPr/>
</workbook>
</file>

<file path=xl/calcChain.xml><?xml version="1.0" encoding="utf-8"?>
<calcChain xmlns="http://schemas.openxmlformats.org/spreadsheetml/2006/main">
  <c i="1" r="AY88"/>
  <c r="AX88"/>
  <c i="2" r="BI191"/>
  <c r="BH191"/>
  <c r="BG191"/>
  <c r="BE191"/>
  <c r="BK191"/>
  <c r="N191"/>
  <c r="BF191"/>
  <c r="BI190"/>
  <c r="BH190"/>
  <c r="BG190"/>
  <c r="BE190"/>
  <c r="BK190"/>
  <c r="N190"/>
  <c r="BF190"/>
  <c r="BI189"/>
  <c r="BH189"/>
  <c r="BG189"/>
  <c r="BE189"/>
  <c r="BK189"/>
  <c r="N189"/>
  <c r="BF189"/>
  <c r="BI188"/>
  <c r="BH188"/>
  <c r="BG188"/>
  <c r="BE188"/>
  <c r="BK188"/>
  <c r="N188"/>
  <c r="BF188"/>
  <c r="BI187"/>
  <c r="BH187"/>
  <c r="BG187"/>
  <c r="BE187"/>
  <c r="BK187"/>
  <c r="BK186"/>
  <c r="N186"/>
  <c r="N187"/>
  <c r="BF187"/>
  <c r="N95"/>
  <c r="BI185"/>
  <c r="BH185"/>
  <c r="BG185"/>
  <c r="BE185"/>
  <c r="AA185"/>
  <c r="Y185"/>
  <c r="W185"/>
  <c r="BK185"/>
  <c r="N185"/>
  <c r="BF185"/>
  <c r="BI184"/>
  <c r="BH184"/>
  <c r="BG184"/>
  <c r="BE184"/>
  <c r="AA184"/>
  <c r="Y184"/>
  <c r="W184"/>
  <c r="BK184"/>
  <c r="N184"/>
  <c r="BF184"/>
  <c r="BI183"/>
  <c r="BH183"/>
  <c r="BG183"/>
  <c r="BE183"/>
  <c r="AA183"/>
  <c r="Y183"/>
  <c r="W183"/>
  <c r="BK183"/>
  <c r="N183"/>
  <c r="BF183"/>
  <c r="BI182"/>
  <c r="BH182"/>
  <c r="BG182"/>
  <c r="BE182"/>
  <c r="AA182"/>
  <c r="AA181"/>
  <c r="Y182"/>
  <c r="Y181"/>
  <c r="W182"/>
  <c r="W181"/>
  <c r="BK182"/>
  <c r="BK181"/>
  <c r="N181"/>
  <c r="N182"/>
  <c r="BF182"/>
  <c r="N94"/>
  <c r="BI180"/>
  <c r="BH180"/>
  <c r="BG180"/>
  <c r="BE180"/>
  <c r="AA180"/>
  <c r="Y180"/>
  <c r="W180"/>
  <c r="BK180"/>
  <c r="N180"/>
  <c r="BF180"/>
  <c r="BI179"/>
  <c r="BH179"/>
  <c r="BG179"/>
  <c r="BE179"/>
  <c r="AA179"/>
  <c r="Y179"/>
  <c r="W179"/>
  <c r="BK179"/>
  <c r="N179"/>
  <c r="BF179"/>
  <c r="BI178"/>
  <c r="BH178"/>
  <c r="BG178"/>
  <c r="BE178"/>
  <c r="AA178"/>
  <c r="Y178"/>
  <c r="W178"/>
  <c r="BK178"/>
  <c r="N178"/>
  <c r="BF178"/>
  <c r="BI177"/>
  <c r="BH177"/>
  <c r="BG177"/>
  <c r="BE177"/>
  <c r="AA177"/>
  <c r="AA176"/>
  <c r="Y177"/>
  <c r="Y176"/>
  <c r="W177"/>
  <c r="W176"/>
  <c r="BK177"/>
  <c r="BK176"/>
  <c r="N176"/>
  <c r="N177"/>
  <c r="BF177"/>
  <c r="N93"/>
  <c r="BI175"/>
  <c r="BH175"/>
  <c r="BG175"/>
  <c r="BE175"/>
  <c r="AA175"/>
  <c r="Y175"/>
  <c r="W175"/>
  <c r="BK175"/>
  <c r="N175"/>
  <c r="BF175"/>
  <c r="BI174"/>
  <c r="BH174"/>
  <c r="BG174"/>
  <c r="BE174"/>
  <c r="AA174"/>
  <c r="Y174"/>
  <c r="W174"/>
  <c r="BK174"/>
  <c r="N174"/>
  <c r="BF174"/>
  <c r="BI173"/>
  <c r="BH173"/>
  <c r="BG173"/>
  <c r="BE173"/>
  <c r="AA173"/>
  <c r="Y173"/>
  <c r="W173"/>
  <c r="BK173"/>
  <c r="N173"/>
  <c r="BF173"/>
  <c r="BI172"/>
  <c r="BH172"/>
  <c r="BG172"/>
  <c r="BE172"/>
  <c r="AA172"/>
  <c r="Y172"/>
  <c r="W172"/>
  <c r="BK172"/>
  <c r="N172"/>
  <c r="BF172"/>
  <c r="BI171"/>
  <c r="BH171"/>
  <c r="BG171"/>
  <c r="BE171"/>
  <c r="AA171"/>
  <c r="Y171"/>
  <c r="W171"/>
  <c r="BK171"/>
  <c r="N171"/>
  <c r="BF171"/>
  <c r="BI170"/>
  <c r="BH170"/>
  <c r="BG170"/>
  <c r="BE170"/>
  <c r="AA170"/>
  <c r="Y170"/>
  <c r="W170"/>
  <c r="BK170"/>
  <c r="N170"/>
  <c r="BF170"/>
  <c r="BI169"/>
  <c r="BH169"/>
  <c r="BG169"/>
  <c r="BE169"/>
  <c r="AA169"/>
  <c r="Y169"/>
  <c r="W169"/>
  <c r="BK169"/>
  <c r="N169"/>
  <c r="BF169"/>
  <c r="BI168"/>
  <c r="BH168"/>
  <c r="BG168"/>
  <c r="BE168"/>
  <c r="AA168"/>
  <c r="Y168"/>
  <c r="W168"/>
  <c r="BK168"/>
  <c r="N168"/>
  <c r="BF168"/>
  <c r="BI167"/>
  <c r="BH167"/>
  <c r="BG167"/>
  <c r="BE167"/>
  <c r="AA167"/>
  <c r="Y167"/>
  <c r="W167"/>
  <c r="BK167"/>
  <c r="N167"/>
  <c r="BF167"/>
  <c r="BI166"/>
  <c r="BH166"/>
  <c r="BG166"/>
  <c r="BE166"/>
  <c r="AA166"/>
  <c r="Y166"/>
  <c r="W166"/>
  <c r="BK166"/>
  <c r="N166"/>
  <c r="BF166"/>
  <c r="BI165"/>
  <c r="BH165"/>
  <c r="BG165"/>
  <c r="BE165"/>
  <c r="AA165"/>
  <c r="Y165"/>
  <c r="W165"/>
  <c r="BK165"/>
  <c r="N165"/>
  <c r="BF165"/>
  <c r="BI164"/>
  <c r="BH164"/>
  <c r="BG164"/>
  <c r="BE164"/>
  <c r="AA164"/>
  <c r="Y164"/>
  <c r="W164"/>
  <c r="BK164"/>
  <c r="N164"/>
  <c r="BF164"/>
  <c r="BI163"/>
  <c r="BH163"/>
  <c r="BG163"/>
  <c r="BE163"/>
  <c r="AA163"/>
  <c r="AA162"/>
  <c r="Y163"/>
  <c r="Y162"/>
  <c r="W163"/>
  <c r="W162"/>
  <c r="BK163"/>
  <c r="BK162"/>
  <c r="N162"/>
  <c r="N163"/>
  <c r="BF163"/>
  <c r="N92"/>
  <c r="BI161"/>
  <c r="BH161"/>
  <c r="BG161"/>
  <c r="BE161"/>
  <c r="AA161"/>
  <c r="Y161"/>
  <c r="W161"/>
  <c r="BK161"/>
  <c r="N161"/>
  <c r="BF161"/>
  <c r="BI160"/>
  <c r="BH160"/>
  <c r="BG160"/>
  <c r="BE160"/>
  <c r="AA160"/>
  <c r="Y160"/>
  <c r="W160"/>
  <c r="BK160"/>
  <c r="N160"/>
  <c r="BF160"/>
  <c r="BI159"/>
  <c r="BH159"/>
  <c r="BG159"/>
  <c r="BE159"/>
  <c r="AA159"/>
  <c r="Y159"/>
  <c r="W159"/>
  <c r="BK159"/>
  <c r="N159"/>
  <c r="BF159"/>
  <c r="BI158"/>
  <c r="BH158"/>
  <c r="BG158"/>
  <c r="BE158"/>
  <c r="AA158"/>
  <c r="Y158"/>
  <c r="W158"/>
  <c r="BK158"/>
  <c r="N158"/>
  <c r="BF158"/>
  <c r="BI157"/>
  <c r="BH157"/>
  <c r="BG157"/>
  <c r="BE157"/>
  <c r="AA157"/>
  <c r="Y157"/>
  <c r="W157"/>
  <c r="BK157"/>
  <c r="N157"/>
  <c r="BF157"/>
  <c r="BI156"/>
  <c r="BH156"/>
  <c r="BG156"/>
  <c r="BE156"/>
  <c r="AA156"/>
  <c r="Y156"/>
  <c r="W156"/>
  <c r="BK156"/>
  <c r="N156"/>
  <c r="BF156"/>
  <c r="BI155"/>
  <c r="BH155"/>
  <c r="BG155"/>
  <c r="BE155"/>
  <c r="AA155"/>
  <c r="Y155"/>
  <c r="W155"/>
  <c r="BK155"/>
  <c r="N155"/>
  <c r="BF155"/>
  <c r="BI154"/>
  <c r="BH154"/>
  <c r="BG154"/>
  <c r="BE154"/>
  <c r="AA154"/>
  <c r="Y154"/>
  <c r="W154"/>
  <c r="BK154"/>
  <c r="N154"/>
  <c r="BF154"/>
  <c r="BI153"/>
  <c r="BH153"/>
  <c r="BG153"/>
  <c r="BE153"/>
  <c r="AA153"/>
  <c r="Y153"/>
  <c r="W153"/>
  <c r="BK153"/>
  <c r="N153"/>
  <c r="BF153"/>
  <c r="BI152"/>
  <c r="BH152"/>
  <c r="BG152"/>
  <c r="BE152"/>
  <c r="AA152"/>
  <c r="Y152"/>
  <c r="W152"/>
  <c r="BK152"/>
  <c r="N152"/>
  <c r="BF152"/>
  <c r="BI151"/>
  <c r="BH151"/>
  <c r="BG151"/>
  <c r="BE151"/>
  <c r="AA151"/>
  <c r="Y151"/>
  <c r="W151"/>
  <c r="BK151"/>
  <c r="N151"/>
  <c r="BF151"/>
  <c r="BI150"/>
  <c r="BH150"/>
  <c r="BG150"/>
  <c r="BE150"/>
  <c r="AA150"/>
  <c r="Y150"/>
  <c r="W150"/>
  <c r="BK150"/>
  <c r="N150"/>
  <c r="BF150"/>
  <c r="BI149"/>
  <c r="BH149"/>
  <c r="BG149"/>
  <c r="BE149"/>
  <c r="AA149"/>
  <c r="Y149"/>
  <c r="W149"/>
  <c r="BK149"/>
  <c r="N149"/>
  <c r="BF149"/>
  <c r="BI148"/>
  <c r="BH148"/>
  <c r="BG148"/>
  <c r="BE148"/>
  <c r="AA148"/>
  <c r="Y148"/>
  <c r="W148"/>
  <c r="BK148"/>
  <c r="N148"/>
  <c r="BF148"/>
  <c r="BI147"/>
  <c r="BH147"/>
  <c r="BG147"/>
  <c r="BE147"/>
  <c r="AA147"/>
  <c r="Y147"/>
  <c r="W147"/>
  <c r="BK147"/>
  <c r="N147"/>
  <c r="BF147"/>
  <c r="BI146"/>
  <c r="BH146"/>
  <c r="BG146"/>
  <c r="BE146"/>
  <c r="AA146"/>
  <c r="Y146"/>
  <c r="W146"/>
  <c r="BK146"/>
  <c r="N146"/>
  <c r="BF146"/>
  <c r="BI145"/>
  <c r="BH145"/>
  <c r="BG145"/>
  <c r="BE145"/>
  <c r="AA145"/>
  <c r="Y145"/>
  <c r="W145"/>
  <c r="BK145"/>
  <c r="N145"/>
  <c r="BF145"/>
  <c r="BI144"/>
  <c r="BH144"/>
  <c r="BG144"/>
  <c r="BE144"/>
  <c r="AA144"/>
  <c r="Y144"/>
  <c r="W144"/>
  <c r="BK144"/>
  <c r="N144"/>
  <c r="BF144"/>
  <c r="BI143"/>
  <c r="BH143"/>
  <c r="BG143"/>
  <c r="BE143"/>
  <c r="AA143"/>
  <c r="Y143"/>
  <c r="W143"/>
  <c r="BK143"/>
  <c r="N143"/>
  <c r="BF143"/>
  <c r="BI142"/>
  <c r="BH142"/>
  <c r="BG142"/>
  <c r="BE142"/>
  <c r="AA142"/>
  <c r="Y142"/>
  <c r="W142"/>
  <c r="BK142"/>
  <c r="N142"/>
  <c r="BF142"/>
  <c r="BI141"/>
  <c r="BH141"/>
  <c r="BG141"/>
  <c r="BE141"/>
  <c r="AA141"/>
  <c r="Y141"/>
  <c r="W141"/>
  <c r="BK141"/>
  <c r="N141"/>
  <c r="BF141"/>
  <c r="BI140"/>
  <c r="BH140"/>
  <c r="BG140"/>
  <c r="BE140"/>
  <c r="AA140"/>
  <c r="Y140"/>
  <c r="W140"/>
  <c r="BK140"/>
  <c r="N140"/>
  <c r="BF140"/>
  <c r="BI139"/>
  <c r="BH139"/>
  <c r="BG139"/>
  <c r="BE139"/>
  <c r="AA139"/>
  <c r="Y139"/>
  <c r="W139"/>
  <c r="BK139"/>
  <c r="N139"/>
  <c r="BF139"/>
  <c r="BI138"/>
  <c r="BH138"/>
  <c r="BG138"/>
  <c r="BE138"/>
  <c r="AA138"/>
  <c r="Y138"/>
  <c r="W138"/>
  <c r="BK138"/>
  <c r="N138"/>
  <c r="BF138"/>
  <c r="BI137"/>
  <c r="BH137"/>
  <c r="BG137"/>
  <c r="BE137"/>
  <c r="AA137"/>
  <c r="Y137"/>
  <c r="W137"/>
  <c r="BK137"/>
  <c r="N137"/>
  <c r="BF137"/>
  <c r="BI136"/>
  <c r="BH136"/>
  <c r="BG136"/>
  <c r="BE136"/>
  <c r="AA136"/>
  <c r="Y136"/>
  <c r="W136"/>
  <c r="BK136"/>
  <c r="N136"/>
  <c r="BF136"/>
  <c r="BI135"/>
  <c r="BH135"/>
  <c r="BG135"/>
  <c r="BE135"/>
  <c r="AA135"/>
  <c r="Y135"/>
  <c r="W135"/>
  <c r="BK135"/>
  <c r="N135"/>
  <c r="BF135"/>
  <c r="BI134"/>
  <c r="BH134"/>
  <c r="BG134"/>
  <c r="BE134"/>
  <c r="AA134"/>
  <c r="Y134"/>
  <c r="W134"/>
  <c r="BK134"/>
  <c r="N134"/>
  <c r="BF134"/>
  <c r="BI133"/>
  <c r="BH133"/>
  <c r="BG133"/>
  <c r="BE133"/>
  <c r="AA133"/>
  <c r="Y133"/>
  <c r="W133"/>
  <c r="BK133"/>
  <c r="N133"/>
  <c r="BF133"/>
  <c r="BI132"/>
  <c r="BH132"/>
  <c r="BG132"/>
  <c r="BE132"/>
  <c r="AA132"/>
  <c r="Y132"/>
  <c r="W132"/>
  <c r="BK132"/>
  <c r="N132"/>
  <c r="BF132"/>
  <c r="BI131"/>
  <c r="BH131"/>
  <c r="BG131"/>
  <c r="BE131"/>
  <c r="AA131"/>
  <c r="Y131"/>
  <c r="W131"/>
  <c r="BK131"/>
  <c r="N131"/>
  <c r="BF131"/>
  <c r="BI130"/>
  <c r="BH130"/>
  <c r="BG130"/>
  <c r="BE130"/>
  <c r="AA130"/>
  <c r="Y130"/>
  <c r="W130"/>
  <c r="BK130"/>
  <c r="N130"/>
  <c r="BF130"/>
  <c r="BI129"/>
  <c r="BH129"/>
  <c r="BG129"/>
  <c r="BE129"/>
  <c r="AA129"/>
  <c r="Y129"/>
  <c r="W129"/>
  <c r="BK129"/>
  <c r="N129"/>
  <c r="BF129"/>
  <c r="BI128"/>
  <c r="BH128"/>
  <c r="BG128"/>
  <c r="BE128"/>
  <c r="AA128"/>
  <c r="AA127"/>
  <c r="AA126"/>
  <c r="Y128"/>
  <c r="Y127"/>
  <c r="Y126"/>
  <c r="W128"/>
  <c r="W127"/>
  <c r="W126"/>
  <c r="BK128"/>
  <c r="BK127"/>
  <c r="N127"/>
  <c r="BK126"/>
  <c r="N126"/>
  <c r="N128"/>
  <c r="BF128"/>
  <c r="N91"/>
  <c r="N90"/>
  <c r="BI125"/>
  <c r="BH125"/>
  <c r="BG125"/>
  <c r="BE125"/>
  <c r="AA125"/>
  <c r="Y125"/>
  <c r="W125"/>
  <c r="BK125"/>
  <c r="N125"/>
  <c r="BF125"/>
  <c r="BI124"/>
  <c r="BH124"/>
  <c r="BG124"/>
  <c r="BE124"/>
  <c r="AA124"/>
  <c r="AA123"/>
  <c r="AA122"/>
  <c r="AA121"/>
  <c r="Y124"/>
  <c r="Y123"/>
  <c r="Y122"/>
  <c r="Y121"/>
  <c r="W124"/>
  <c r="W123"/>
  <c r="W122"/>
  <c r="W121"/>
  <c i="1" r="AU88"/>
  <c i="2" r="BK124"/>
  <c r="BK123"/>
  <c r="N123"/>
  <c r="BK122"/>
  <c r="N122"/>
  <c r="BK121"/>
  <c r="N121"/>
  <c r="N87"/>
  <c r="N124"/>
  <c r="BF124"/>
  <c r="N89"/>
  <c r="N88"/>
  <c r="F117"/>
  <c r="F115"/>
  <c r="F113"/>
  <c r="BI103"/>
  <c r="BH103"/>
  <c r="BG103"/>
  <c r="BE103"/>
  <c r="N103"/>
  <c r="BF103"/>
  <c r="BI102"/>
  <c r="BH102"/>
  <c r="BG102"/>
  <c r="BE102"/>
  <c r="N102"/>
  <c r="BF102"/>
  <c r="BI101"/>
  <c r="BH101"/>
  <c r="BG101"/>
  <c r="BE101"/>
  <c r="N101"/>
  <c r="BF101"/>
  <c r="BI100"/>
  <c r="BH100"/>
  <c r="BG100"/>
  <c r="BE100"/>
  <c r="N100"/>
  <c r="BF100"/>
  <c r="BI99"/>
  <c r="BH99"/>
  <c r="BG99"/>
  <c r="BE99"/>
  <c r="N99"/>
  <c r="BF99"/>
  <c r="BI98"/>
  <c r="H35"/>
  <c i="1" r="BD88"/>
  <c i="2" r="BH98"/>
  <c r="H34"/>
  <c i="1" r="BC88"/>
  <c i="2" r="BG98"/>
  <c r="H33"/>
  <c i="1" r="BB88"/>
  <c i="2" r="BE98"/>
  <c r="M31"/>
  <c i="1" r="AV88"/>
  <c i="2" r="H31"/>
  <c i="1" r="AZ88"/>
  <c i="2" r="N98"/>
  <c r="N97"/>
  <c r="L105"/>
  <c r="BF98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18"/>
  <c r="M83"/>
  <c r="O19"/>
  <c r="O17"/>
  <c r="E17"/>
  <c r="M117"/>
  <c r="M82"/>
  <c r="O16"/>
  <c r="O14"/>
  <c r="E14"/>
  <c r="F118"/>
  <c r="F83"/>
  <c r="O13"/>
  <c r="O8"/>
  <c r="M115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<sst xmlns="http://schemas.openxmlformats.org/spreadsheetml/2006/main">
  <si>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</si>
  <si>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</si>
  <si>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</si>
  <si>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</si>
  <si>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</si>
  <si>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</si>
  <si>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</si>
  <si>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</si>
  <si>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</si>
  <si>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</si>
  <si>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</si>
  <si>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</si>
  <si>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</si>
  <si>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</si>
  <si>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</si>
  <si>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2019-001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</si>
  <si>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</si>
  <si>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</si>
  <si>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verejného osvetlenia na ul. Záhradnícka a Bezručova</t>
  </si>
  <si>
    <t>JKSO:</t>
  </si>
  <si>
    <t>KS:</t>
  </si>
  <si>
    <t>Miesto:</t>
  </si>
  <si>
    <t xml:space="preserve"> </t>
  </si>
  <si>
    <t>Dátum:</t>
  </si>
  <si>
    <t>22. 1. 2019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</si>
  <si>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</si>
  <si>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</si>
  <si>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</si>
  <si>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</si>
  <si>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</si>
  <si>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</si>
  <si>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</si>
  <si>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</si>
  <si>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</si>
  <si>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</si>
  <si>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</si>
  <si>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</si>
  <si>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</si>
  <si>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</si>
  <si>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</si>
  <si>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</si>
  <si>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</si>
  <si>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</si>
  <si>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</si>
  <si>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</si>
  <si>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</si>
  <si>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</si>
  <si>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</si>
  <si>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</si>
  <si>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</si>
  <si>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</si>
  <si>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</si>
  <si>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</si>
  <si>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</si>
  <si>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</si>
  <si>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</si>
  <si>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</si>
  <si>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</si>
  <si>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</si>
  <si>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</si>
  <si>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</si>
  <si>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</si>
  <si>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</si>
  <si>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</si>
  <si>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</si>
  <si>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</si>
  <si>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</si>
  <si>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</si>
  <si>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</si>
  <si>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</si>
  <si>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</si>
  <si>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</si>
  <si>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</si>
  <si>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</si>
  <si>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</si>
  <si>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</si>
  <si>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</si>
  <si>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{5da93953-d20b-4ec1-bc43-06f2fe3d056e}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</si>
  <si>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</si>
  <si>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</si>
  <si>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</si>
  <si>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</si>
  <si>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</si>
  <si>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</si>
  <si>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</si>
  <si>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</si>
  <si>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</si>
  <si>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</si>
  <si>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</si>
  <si>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</si>
  <si>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</si>
  <si>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</si>
  <si>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</si>
  <si>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</si>
  <si>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</si>
  <si>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</si>
  <si>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</si>
  <si>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</si>
  <si>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</si>
  <si>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</si>
  <si>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</si>
  <si>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</si>
  <si>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</si>
  <si>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</si>
  <si>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2 - Zakladanie</t>
  </si>
  <si>
    <t>M - Práce a dodávky M</t>
  </si>
  <si>
    <t xml:space="preserve">    21-M - Elektromontáže</t>
  </si>
  <si>
    <t xml:space="preserve">    46-M - Zemné práce pri extr.mont.prácach</t>
  </si>
  <si>
    <t>HZS - Hodinové zúčtovacie sadzby</t>
  </si>
  <si>
    <t>OST - Ostatné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</si>
  <si>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</si>
  <si>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</si>
  <si>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</si>
  <si>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</si>
  <si>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</si>
  <si>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</si>
  <si>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</si>
  <si>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</si>
  <si>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</si>
  <si>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</si>
  <si>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</si>
  <si>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</si>
  <si>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</si>
  <si>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</si>
  <si>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</si>
  <si>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</si>
  <si>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</si>
  <si>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</si>
  <si>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</si>
  <si>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</si>
  <si>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</si>
  <si>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</si>
  <si>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</si>
  <si>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</si>
  <si>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</si>
  <si>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</si>
  <si>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</si>
  <si>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275351217</t>
  </si>
  <si>
    <t>Debnenie základových pätiek, zhotovenie-tradičné</t>
  </si>
  <si>
    <t>m2</t>
  </si>
  <si>
    <t>4</t>
  </si>
  <si>
    <t>-1394177574</t>
  </si>
  <si>
    <t>275351218</t>
  </si>
  <si>
    <t>Debnenie základových pätiek, odstránenie-tradičné</t>
  </si>
  <si>
    <t>1702873726</t>
  </si>
  <si>
    <t>3</t>
  </si>
  <si>
    <t>210040011</t>
  </si>
  <si>
    <t>Rúrkový oceľový stožiar dľžky 9-12 m, vrátane rozvozu, vztýčenia, očíslovania, zloženia ,ale bez výstroja</t>
  </si>
  <si>
    <t>ks</t>
  </si>
  <si>
    <t>64</t>
  </si>
  <si>
    <t>1983485285</t>
  </si>
  <si>
    <t>M</t>
  </si>
  <si>
    <t>3160103700</t>
  </si>
  <si>
    <t>Stožiar ST-RSV80-100 pozinkovaný (ekvivalent)</t>
  </si>
  <si>
    <t>256</t>
  </si>
  <si>
    <t>-21627590</t>
  </si>
  <si>
    <t>5</t>
  </si>
  <si>
    <t>01</t>
  </si>
  <si>
    <t>Elektrická výzbroj ROSA TB-1</t>
  </si>
  <si>
    <t>-1726300212</t>
  </si>
  <si>
    <t>6</t>
  </si>
  <si>
    <t>210100252</t>
  </si>
  <si>
    <t>Ukončenie celoplastových káblov zmrašť. záklopkou alebo páskou do 4 x 25 mm2</t>
  </si>
  <si>
    <t>-829868699</t>
  </si>
  <si>
    <t>7</t>
  </si>
  <si>
    <t>2830165500</t>
  </si>
  <si>
    <t xml:space="preserve">Zmršťovacia káblová koncovka 4 x    6 - 4 x 25 mm2  typ:  VE3512</t>
  </si>
  <si>
    <t>-2108471153</t>
  </si>
  <si>
    <t>8</t>
  </si>
  <si>
    <t>210101444</t>
  </si>
  <si>
    <t>Chránička kábla verejného osvetlenia v betonovej pätke dn 50mm</t>
  </si>
  <si>
    <t>m</t>
  </si>
  <si>
    <t>137238881</t>
  </si>
  <si>
    <t>9</t>
  </si>
  <si>
    <t>3451316119</t>
  </si>
  <si>
    <t>Chránička KOPOFLEX 50</t>
  </si>
  <si>
    <t>-788984380</t>
  </si>
  <si>
    <t>10</t>
  </si>
  <si>
    <t>210120101</t>
  </si>
  <si>
    <t>Poistkový náboj vrátane montáže do 60 A vrátane styč. krúžku</t>
  </si>
  <si>
    <t>-555020882</t>
  </si>
  <si>
    <t>11</t>
  </si>
  <si>
    <t>3450112600</t>
  </si>
  <si>
    <t>Poistkový patrón 10A</t>
  </si>
  <si>
    <t>-347349971</t>
  </si>
  <si>
    <t>12</t>
  </si>
  <si>
    <t>210120311</t>
  </si>
  <si>
    <t>Bleskoistky NN a VN vrátane zapojenia do 10 kV, 2.5 kA</t>
  </si>
  <si>
    <t>-1756670566</t>
  </si>
  <si>
    <t>13</t>
  </si>
  <si>
    <t>99</t>
  </si>
  <si>
    <t>SPD pre LED , SP-T2+T3-320/Y-CLT-LED</t>
  </si>
  <si>
    <t>-796179879</t>
  </si>
  <si>
    <t>14</t>
  </si>
  <si>
    <t>210120312</t>
  </si>
  <si>
    <t>Bleskoistky NN a VN vrátane zapojenia do 25 kV, 2.5 kA</t>
  </si>
  <si>
    <t>-428949178</t>
  </si>
  <si>
    <t>15</t>
  </si>
  <si>
    <t>100</t>
  </si>
  <si>
    <t>SPD typ 2 SLP-275 V/1</t>
  </si>
  <si>
    <t>-120864464</t>
  </si>
  <si>
    <t>16</t>
  </si>
  <si>
    <t>210201064</t>
  </si>
  <si>
    <t>Montáž a zapojenie svietidiel</t>
  </si>
  <si>
    <t>-194391396</t>
  </si>
  <si>
    <t>17</t>
  </si>
  <si>
    <t>3480722600</t>
  </si>
  <si>
    <t>Svietidlá LED 40W, 4000K,IP66/67 (podľa požiadaviek vo výzve)</t>
  </si>
  <si>
    <t>1872942892</t>
  </si>
  <si>
    <t>18</t>
  </si>
  <si>
    <t>3480728510</t>
  </si>
  <si>
    <t>Dopravné náklady</t>
  </si>
  <si>
    <t>1722667823</t>
  </si>
  <si>
    <t>19</t>
  </si>
  <si>
    <t>210204122</t>
  </si>
  <si>
    <t>Stožiarová pätka betónová</t>
  </si>
  <si>
    <t>-1310227126</t>
  </si>
  <si>
    <t>03</t>
  </si>
  <si>
    <t>Betón B20</t>
  </si>
  <si>
    <t>m3</t>
  </si>
  <si>
    <t>47106525</t>
  </si>
  <si>
    <t>21</t>
  </si>
  <si>
    <t>04</t>
  </si>
  <si>
    <t>PVC rúra DN 200</t>
  </si>
  <si>
    <t>-990167455</t>
  </si>
  <si>
    <t>22</t>
  </si>
  <si>
    <t>210204201</t>
  </si>
  <si>
    <t>Elektrovýstroj stožiara pre 1 okruh</t>
  </si>
  <si>
    <t>741969105</t>
  </si>
  <si>
    <t>23</t>
  </si>
  <si>
    <t>210220020</t>
  </si>
  <si>
    <t>Uzemňovacie vedenie v zemi FeZn</t>
  </si>
  <si>
    <t>-14439275</t>
  </si>
  <si>
    <t>24</t>
  </si>
  <si>
    <t>3544223850</t>
  </si>
  <si>
    <t xml:space="preserve">Územňovacia pásovina   ocelová žiarovo zinkovaná  označenie   30 x 4 mm, ZIN Hronský Beňadik</t>
  </si>
  <si>
    <t>kg</t>
  </si>
  <si>
    <t>1167875099</t>
  </si>
  <si>
    <t>25</t>
  </si>
  <si>
    <t>3544224150</t>
  </si>
  <si>
    <t xml:space="preserve">Územňovací vodič    ocelový žiarovo zinkovaný  označenie     O 10, ZIN Hronský Beňadik</t>
  </si>
  <si>
    <t>573906863</t>
  </si>
  <si>
    <t>26</t>
  </si>
  <si>
    <t>210220245</t>
  </si>
  <si>
    <t>Svorka FeZn pripojovacia SP</t>
  </si>
  <si>
    <t>-527778229</t>
  </si>
  <si>
    <t>27</t>
  </si>
  <si>
    <t>3544219850</t>
  </si>
  <si>
    <t xml:space="preserve">Svorka  pripojovacia  ocelová žiarovo zinkovaná  označenie  SP 1, ZIN Hronský Beňadik</t>
  </si>
  <si>
    <t>-361231603</t>
  </si>
  <si>
    <t>28</t>
  </si>
  <si>
    <t>210220253</t>
  </si>
  <si>
    <t>Svorka FeZn uzemňovacia SR03</t>
  </si>
  <si>
    <t>5124193</t>
  </si>
  <si>
    <t>29</t>
  </si>
  <si>
    <t>3544221300</t>
  </si>
  <si>
    <t xml:space="preserve">Svorka  odbočná spojovacia  ocelová žiarovo zinkovaná  označenie  SR 03 A, ZIN Hronský Beňadik</t>
  </si>
  <si>
    <t>1885167190</t>
  </si>
  <si>
    <t>30</t>
  </si>
  <si>
    <t>210810005</t>
  </si>
  <si>
    <t>Silový kábel medený 750 - 1000 V /mm2/ voľne uložený CYKY-CYKYm 750 V 3x1.5</t>
  </si>
  <si>
    <t>1381512568</t>
  </si>
  <si>
    <t>31</t>
  </si>
  <si>
    <t>3410105000</t>
  </si>
  <si>
    <t xml:space="preserve">Kábel/vodič pre pevné uloženie - medený CYKY-J   3x  1,5</t>
  </si>
  <si>
    <t>-1460885810</t>
  </si>
  <si>
    <t>32</t>
  </si>
  <si>
    <t>210901070</t>
  </si>
  <si>
    <t>Silový kábel hliníkový 750-1000 V (v mm2) voľne uložený "Solidal" AYKY 1 kV 4x25</t>
  </si>
  <si>
    <t>-1489082280</t>
  </si>
  <si>
    <t>33</t>
  </si>
  <si>
    <t>3410205800</t>
  </si>
  <si>
    <t>Kábel/vodič pre pevné uloženie - hliníkový AYKY-J 4x25</t>
  </si>
  <si>
    <t>152943991</t>
  </si>
  <si>
    <t>34</t>
  </si>
  <si>
    <t>MV</t>
  </si>
  <si>
    <t>Murárske výpomoci</t>
  </si>
  <si>
    <t>%</t>
  </si>
  <si>
    <t>-1079425638</t>
  </si>
  <si>
    <t>35</t>
  </si>
  <si>
    <t>PM</t>
  </si>
  <si>
    <t>Podružný materiál</t>
  </si>
  <si>
    <t>990657116</t>
  </si>
  <si>
    <t>36</t>
  </si>
  <si>
    <t>PPV</t>
  </si>
  <si>
    <t>Podiel pridružených výkonov</t>
  </si>
  <si>
    <t>1476513547</t>
  </si>
  <si>
    <t>37</t>
  </si>
  <si>
    <t>460050004</t>
  </si>
  <si>
    <t>Jama pre jednoduchý stožiar nepätkovaný dĺžky 6-8 m, v rovine,zásyp a zhutnenie,zemina tr.4</t>
  </si>
  <si>
    <t>160140536</t>
  </si>
  <si>
    <t>38</t>
  </si>
  <si>
    <t>460200163</t>
  </si>
  <si>
    <t>Hĺbenie káblovej ryhy 35 cm širokej a 80 cm hlbokej, v zemine triedy 3</t>
  </si>
  <si>
    <t>-1576611315</t>
  </si>
  <si>
    <t>39</t>
  </si>
  <si>
    <t>460420351</t>
  </si>
  <si>
    <t>Zriadenie káblového lôžka z piesku vrstvy 5 cm so zakrytím tehlami v smere kábla na šírku 35 cm</t>
  </si>
  <si>
    <t>-833297499</t>
  </si>
  <si>
    <t>40</t>
  </si>
  <si>
    <t>5833110300</t>
  </si>
  <si>
    <t>Kamenivo ťažené drobné 0-1 b</t>
  </si>
  <si>
    <t>t</t>
  </si>
  <si>
    <t>1589669709</t>
  </si>
  <si>
    <t>41</t>
  </si>
  <si>
    <t>5961001200</t>
  </si>
  <si>
    <t>Tehla plná 29x14x6,5cm P20 1,spotreba:pri hr.6,5cm=22ks/m2,pri hr.14cm=44ks,pri hr.29cm=89ks/m2,pri hr.6,5cm=339ks/m3</t>
  </si>
  <si>
    <t>-478148157</t>
  </si>
  <si>
    <t>42</t>
  </si>
  <si>
    <t>460490012</t>
  </si>
  <si>
    <t>Rozvinutie a uloženie výstražnej fólie z PVC do ryhy, šírka 33 cm</t>
  </si>
  <si>
    <t>-1972779704</t>
  </si>
  <si>
    <t>43</t>
  </si>
  <si>
    <t>2830002000</t>
  </si>
  <si>
    <t>Fólia červená v m</t>
  </si>
  <si>
    <t>-1966607405</t>
  </si>
  <si>
    <t>44</t>
  </si>
  <si>
    <t>460510111</t>
  </si>
  <si>
    <t xml:space="preserve">Káblové priestupy v pretlačovaných otvoroch  rúr do D 100 mm</t>
  </si>
  <si>
    <t>171396403</t>
  </si>
  <si>
    <t>45</t>
  </si>
  <si>
    <t>2861124500</t>
  </si>
  <si>
    <t>Rúra KOPOFLEX 75</t>
  </si>
  <si>
    <t>1548854431</t>
  </si>
  <si>
    <t>46</t>
  </si>
  <si>
    <t>460560163</t>
  </si>
  <si>
    <t>Ručný zásyp nezap. káblovej ryhy bez zhutn. zeminy, 35 cm širokej, 80 cm hlbokej v zemine tr. 3</t>
  </si>
  <si>
    <t>-926733389</t>
  </si>
  <si>
    <t>47</t>
  </si>
  <si>
    <t>460600001</t>
  </si>
  <si>
    <t>Naloženie zeminy, odvoz do 1 km a zloženie na skládke a jazda späť</t>
  </si>
  <si>
    <t>-1011952227</t>
  </si>
  <si>
    <t>48</t>
  </si>
  <si>
    <t>460620014</t>
  </si>
  <si>
    <t>Proviz. úprava terénu v zemine tr. 4, aby nerovnosti terénu neboli väčšie ako 2 cm od vodor.hladiny</t>
  </si>
  <si>
    <t>-1643148150</t>
  </si>
  <si>
    <t>49</t>
  </si>
  <si>
    <t>814696616</t>
  </si>
  <si>
    <t>50</t>
  </si>
  <si>
    <t>HZS000111.1</t>
  </si>
  <si>
    <t>Zameranie jednotlivých sieti , vedení , zameranie nového osvetlenia</t>
  </si>
  <si>
    <t>kpl</t>
  </si>
  <si>
    <t>262144</t>
  </si>
  <si>
    <t>1099358359</t>
  </si>
  <si>
    <t>51</t>
  </si>
  <si>
    <t>HZS000112</t>
  </si>
  <si>
    <t>Stavebno montážne práce náročnejšie, ucelené, obtiažne, rutinné (Tr.2) v rozsahu viac ako 8 hodín náročnejšie - demontáž jestvujúceho osvetlenia</t>
  </si>
  <si>
    <t>hod</t>
  </si>
  <si>
    <t>1410860842</t>
  </si>
  <si>
    <t>52</t>
  </si>
  <si>
    <t>HZS000111</t>
  </si>
  <si>
    <t>Stavebno montážne práce menej náročne, pomocné alebo manupulačné (Tr 1) v rozsahu viac ako 8 hodín - výkon plošiny</t>
  </si>
  <si>
    <t>1114734730</t>
  </si>
  <si>
    <t>53</t>
  </si>
  <si>
    <t>HZS000114</t>
  </si>
  <si>
    <t>Stavebno montážne práce najnáročnejšie na odbornosť - prehliadky pracoviska a revízie (Tr 4) v rozsahu viac ako 8 hodín</t>
  </si>
  <si>
    <t>1586458842</t>
  </si>
  <si>
    <t>54</t>
  </si>
  <si>
    <t>210812059</t>
  </si>
  <si>
    <t>Kábel medený silový uložený voľne NYY 0,6/1 kV 5x4 mm</t>
  </si>
  <si>
    <t>1334362980</t>
  </si>
  <si>
    <t>55</t>
  </si>
  <si>
    <t>341110018500</t>
  </si>
  <si>
    <t>Kábel medený NYY 5x4 mm2</t>
  </si>
  <si>
    <t>128</t>
  </si>
  <si>
    <t>-435375664</t>
  </si>
  <si>
    <t>56</t>
  </si>
  <si>
    <t>220185001</t>
  </si>
  <si>
    <t>Chránička optického kábla, vonk. sieť - rezervná káblová chránička</t>
  </si>
  <si>
    <t>-1004466478</t>
  </si>
  <si>
    <t>57</t>
  </si>
  <si>
    <t>286130067200</t>
  </si>
  <si>
    <t>Multichránička optického kábla oranžová na bubne, DN 38, HDPE, 7 káblov</t>
  </si>
  <si>
    <t>-36162027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</si>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</sst>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34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167" fontId="5" fillId="0" borderId="12" xfId="0" applyNumberFormat="1" applyFont="1" applyBorder="1" applyAlignment="1"/>
    <xf numFmtId="167" fontId="5" fillId="0" borderId="12" xfId="0" applyNumberFormat="1" applyFont="1" applyBorder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2019-001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Rekonštrukcia verejného osvetlenia na ul. Záhradnícka a Bezručova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22. 1. 2019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31.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'2019-001 - Rekonštrukcia 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'2019-001 - Rekonštrukcia ...'!M27</f>
        <v>0</v>
      </c>
      <c r="AT88" s="119">
        <f>ROUND(SUM(AV88:AW88),2)</f>
        <v>0</v>
      </c>
      <c r="AU88" s="120">
        <f>'2019-001 - Rekonštrukcia ...'!W121</f>
        <v>0</v>
      </c>
      <c r="AV88" s="119">
        <f>'2019-001 - Rekonštrukcia ...'!M31</f>
        <v>0</v>
      </c>
      <c r="AW88" s="119">
        <f>'2019-001 - Rekonštrukcia ...'!M32</f>
        <v>0</v>
      </c>
      <c r="AX88" s="119">
        <f>'2019-001 - Rekonštrukcia ...'!M33</f>
        <v>0</v>
      </c>
      <c r="AY88" s="119">
        <f>'2019-001 - Rekonštrukcia ...'!M34</f>
        <v>0</v>
      </c>
      <c r="AZ88" s="119">
        <f>'2019-001 - Rekonštrukcia ...'!H31</f>
        <v>0</v>
      </c>
      <c r="BA88" s="119">
        <f>'2019-001 - Rekonštrukcia ...'!H32</f>
        <v>0</v>
      </c>
      <c r="BB88" s="119">
        <f>'2019-001 - Rekonštrukcia ...'!H33</f>
        <v>0</v>
      </c>
      <c r="BC88" s="119">
        <f>'2019-001 - Rekonštrukcia ...'!H34</f>
        <v>0</v>
      </c>
      <c r="BD88" s="121">
        <f>'2019-001 - Rekonštrukcia 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L34:O34"/>
    <mergeCell ref="L33:O33"/>
    <mergeCell ref="BE5:BE34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W33:AE33"/>
    <mergeCell ref="C2:AP2"/>
    <mergeCell ref="C4:AP4"/>
    <mergeCell ref="AR2:BE2"/>
    <mergeCell ref="K5:AO5"/>
    <mergeCell ref="AK33:AO33"/>
    <mergeCell ref="AG94:AM94"/>
    <mergeCell ref="AG91:AM91"/>
    <mergeCell ref="AN91:AP91"/>
    <mergeCell ref="AG92:AM92"/>
    <mergeCell ref="AN92:AP92"/>
    <mergeCell ref="AG93:AM93"/>
    <mergeCell ref="AN93:AP93"/>
    <mergeCell ref="AN94:AP94"/>
    <mergeCell ref="AG90:AM90"/>
    <mergeCell ref="AN90:AP90"/>
    <mergeCell ref="AG96:AM96"/>
    <mergeCell ref="AN96:AP96"/>
    <mergeCell ref="K6:AO6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C85:G85"/>
    <mergeCell ref="I85:AF85"/>
    <mergeCell ref="D88:H88"/>
    <mergeCell ref="J88:AF88"/>
    <mergeCell ref="D92:AB92"/>
    <mergeCell ref="D93:AB93"/>
    <mergeCell ref="D94:AB94"/>
    <mergeCell ref="AM82:AP82"/>
    <mergeCell ref="AS82:AT84"/>
    <mergeCell ref="AM83:AP83"/>
    <mergeCell ref="AG85:AM85"/>
    <mergeCell ref="AN85:AP85"/>
    <mergeCell ref="AN88:AP88"/>
    <mergeCell ref="AG88:AM88"/>
    <mergeCell ref="AG87:AM87"/>
    <mergeCell ref="AN87:AP87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9-001 - Rekonštrukcia 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22. 1. 2019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N97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ROUND((((SUM(BE97:BE104)+SUM(BE121:BE185))+SUM(BE187:BE191))),2)</f>
        <v>0</v>
      </c>
      <c r="I31" s="45"/>
      <c r="J31" s="45"/>
      <c r="K31" s="45"/>
      <c r="L31" s="45"/>
      <c r="M31" s="148">
        <f>ROUND(((ROUND((SUM(BE97:BE104)+SUM(BE121:BE185)), 2)*F31)+SUM(BE187:BE191)*F31),2)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ROUND((((SUM(BF97:BF104)+SUM(BF121:BF185))+SUM(BF187:BF191))),2)</f>
        <v>0</v>
      </c>
      <c r="I32" s="45"/>
      <c r="J32" s="45"/>
      <c r="K32" s="45"/>
      <c r="L32" s="45"/>
      <c r="M32" s="148">
        <f>ROUND(((ROUND((SUM(BF97:BF104)+SUM(BF121:BF185)), 2)*F32)+SUM(BF187:BF191)*F32),2)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ROUND((((SUM(BG97:BG104)+SUM(BG121:BG185))+SUM(BG187:BG191))),2)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ROUND((((SUM(BH97:BH104)+SUM(BH121:BH185))+SUM(BH187:BH191))),2)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ROUND((((SUM(BI97:BI104)+SUM(BI121:BI185))+SUM(BI187:BI191))),2)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>Rekonštrukcia verejného osvetlenia na ul. Záhradnícka a Bezručova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22. 1. 2019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N121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N122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N123</f>
        <v>0</v>
      </c>
      <c r="O89" s="163"/>
      <c r="P89" s="163"/>
      <c r="Q89" s="163"/>
      <c r="R89" s="164"/>
    </row>
    <row r="90" s="6" customFormat="1" ht="24.96" customHeight="1">
      <c r="B90" s="157"/>
      <c r="C90" s="158"/>
      <c r="D90" s="159" t="s">
        <v>105</v>
      </c>
      <c r="E90" s="158"/>
      <c r="F90" s="158"/>
      <c r="G90" s="158"/>
      <c r="H90" s="158"/>
      <c r="I90" s="158"/>
      <c r="J90" s="158"/>
      <c r="K90" s="158"/>
      <c r="L90" s="158"/>
      <c r="M90" s="158"/>
      <c r="N90" s="160">
        <f>N126</f>
        <v>0</v>
      </c>
      <c r="O90" s="158"/>
      <c r="P90" s="158"/>
      <c r="Q90" s="158"/>
      <c r="R90" s="161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N127</f>
        <v>0</v>
      </c>
      <c r="O91" s="163"/>
      <c r="P91" s="163"/>
      <c r="Q91" s="163"/>
      <c r="R91" s="164"/>
    </row>
    <row r="92" s="7" customFormat="1" ht="19.92" customHeight="1">
      <c r="B92" s="162"/>
      <c r="C92" s="163"/>
      <c r="D92" s="123" t="s">
        <v>107</v>
      </c>
      <c r="E92" s="163"/>
      <c r="F92" s="163"/>
      <c r="G92" s="163"/>
      <c r="H92" s="163"/>
      <c r="I92" s="163"/>
      <c r="J92" s="163"/>
      <c r="K92" s="163"/>
      <c r="L92" s="163"/>
      <c r="M92" s="163"/>
      <c r="N92" s="125">
        <f>N162</f>
        <v>0</v>
      </c>
      <c r="O92" s="163"/>
      <c r="P92" s="163"/>
      <c r="Q92" s="163"/>
      <c r="R92" s="164"/>
    </row>
    <row r="93" s="6" customFormat="1" ht="24.96" customHeight="1">
      <c r="B93" s="157"/>
      <c r="C93" s="158"/>
      <c r="D93" s="159" t="s">
        <v>108</v>
      </c>
      <c r="E93" s="158"/>
      <c r="F93" s="158"/>
      <c r="G93" s="158"/>
      <c r="H93" s="158"/>
      <c r="I93" s="158"/>
      <c r="J93" s="158"/>
      <c r="K93" s="158"/>
      <c r="L93" s="158"/>
      <c r="M93" s="158"/>
      <c r="N93" s="160">
        <f>N176</f>
        <v>0</v>
      </c>
      <c r="O93" s="158"/>
      <c r="P93" s="158"/>
      <c r="Q93" s="158"/>
      <c r="R93" s="161"/>
    </row>
    <row r="94" s="6" customFormat="1" ht="24.96" customHeight="1">
      <c r="B94" s="157"/>
      <c r="C94" s="158"/>
      <c r="D94" s="159" t="s">
        <v>109</v>
      </c>
      <c r="E94" s="158"/>
      <c r="F94" s="158"/>
      <c r="G94" s="158"/>
      <c r="H94" s="158"/>
      <c r="I94" s="158"/>
      <c r="J94" s="158"/>
      <c r="K94" s="158"/>
      <c r="L94" s="158"/>
      <c r="M94" s="158"/>
      <c r="N94" s="160">
        <f>N181</f>
        <v>0</v>
      </c>
      <c r="O94" s="158"/>
      <c r="P94" s="158"/>
      <c r="Q94" s="158"/>
      <c r="R94" s="161"/>
    </row>
    <row r="95" s="6" customFormat="1" ht="21.84" customHeight="1">
      <c r="B95" s="157"/>
      <c r="C95" s="158"/>
      <c r="D95" s="159" t="s">
        <v>110</v>
      </c>
      <c r="E95" s="158"/>
      <c r="F95" s="158"/>
      <c r="G95" s="158"/>
      <c r="H95" s="158"/>
      <c r="I95" s="158"/>
      <c r="J95" s="158"/>
      <c r="K95" s="158"/>
      <c r="L95" s="158"/>
      <c r="M95" s="158"/>
      <c r="N95" s="165">
        <f>N186</f>
        <v>0</v>
      </c>
      <c r="O95" s="158"/>
      <c r="P95" s="158"/>
      <c r="Q95" s="158"/>
      <c r="R95" s="161"/>
    </row>
    <row r="96" s="1" customFormat="1" ht="21.84" customHeight="1">
      <c r="B96" s="44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6"/>
    </row>
    <row r="97" s="1" customFormat="1" ht="29.28" customHeight="1">
      <c r="B97" s="44"/>
      <c r="C97" s="155" t="s">
        <v>111</v>
      </c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156">
        <f>ROUND(N98+N99+N100+N101+N102+N103,2)</f>
        <v>0</v>
      </c>
      <c r="O97" s="166"/>
      <c r="P97" s="166"/>
      <c r="Q97" s="166"/>
      <c r="R97" s="46"/>
      <c r="T97" s="167"/>
      <c r="U97" s="168" t="s">
        <v>39</v>
      </c>
    </row>
    <row r="98" s="1" customFormat="1" ht="18" customHeight="1">
      <c r="B98" s="169"/>
      <c r="C98" s="170"/>
      <c r="D98" s="130" t="s">
        <v>112</v>
      </c>
      <c r="E98" s="171"/>
      <c r="F98" s="171"/>
      <c r="G98" s="171"/>
      <c r="H98" s="171"/>
      <c r="I98" s="170"/>
      <c r="J98" s="170"/>
      <c r="K98" s="170"/>
      <c r="L98" s="170"/>
      <c r="M98" s="170"/>
      <c r="N98" s="124">
        <f>ROUND(N87*T98,2)</f>
        <v>0</v>
      </c>
      <c r="O98" s="172"/>
      <c r="P98" s="172"/>
      <c r="Q98" s="172"/>
      <c r="R98" s="173"/>
      <c r="S98" s="174"/>
      <c r="T98" s="175"/>
      <c r="U98" s="176" t="s">
        <v>42</v>
      </c>
      <c r="V98" s="174"/>
      <c r="W98" s="174"/>
      <c r="X98" s="174"/>
      <c r="Y98" s="174"/>
      <c r="Z98" s="174"/>
      <c r="AA98" s="174"/>
      <c r="AB98" s="174"/>
      <c r="AC98" s="174"/>
      <c r="AD98" s="174"/>
      <c r="AE98" s="174"/>
      <c r="AF98" s="174"/>
      <c r="AG98" s="174"/>
      <c r="AH98" s="174"/>
      <c r="AI98" s="174"/>
      <c r="AJ98" s="174"/>
      <c r="AK98" s="174"/>
      <c r="AL98" s="174"/>
      <c r="AM98" s="174"/>
      <c r="AN98" s="174"/>
      <c r="AO98" s="174"/>
      <c r="AP98" s="174"/>
      <c r="AQ98" s="174"/>
      <c r="AR98" s="174"/>
      <c r="AS98" s="174"/>
      <c r="AT98" s="174"/>
      <c r="AU98" s="174"/>
      <c r="AV98" s="174"/>
      <c r="AW98" s="174"/>
      <c r="AX98" s="174"/>
      <c r="AY98" s="177" t="s">
        <v>113</v>
      </c>
      <c r="AZ98" s="174"/>
      <c r="BA98" s="174"/>
      <c r="BB98" s="174"/>
      <c r="BC98" s="174"/>
      <c r="BD98" s="174"/>
      <c r="BE98" s="178">
        <f>IF(U98="základná",N98,0)</f>
        <v>0</v>
      </c>
      <c r="BF98" s="178">
        <f>IF(U98="znížená",N98,0)</f>
        <v>0</v>
      </c>
      <c r="BG98" s="178">
        <f>IF(U98="zákl. prenesená",N98,0)</f>
        <v>0</v>
      </c>
      <c r="BH98" s="178">
        <f>IF(U98="zníž. prenesená",N98,0)</f>
        <v>0</v>
      </c>
      <c r="BI98" s="178">
        <f>IF(U98="nulová",N98,0)</f>
        <v>0</v>
      </c>
      <c r="BJ98" s="177" t="s">
        <v>114</v>
      </c>
      <c r="BK98" s="174"/>
      <c r="BL98" s="174"/>
      <c r="BM98" s="174"/>
    </row>
    <row r="99" s="1" customFormat="1" ht="18" customHeight="1">
      <c r="B99" s="169"/>
      <c r="C99" s="170"/>
      <c r="D99" s="130" t="s">
        <v>115</v>
      </c>
      <c r="E99" s="171"/>
      <c r="F99" s="171"/>
      <c r="G99" s="171"/>
      <c r="H99" s="171"/>
      <c r="I99" s="170"/>
      <c r="J99" s="170"/>
      <c r="K99" s="170"/>
      <c r="L99" s="170"/>
      <c r="M99" s="170"/>
      <c r="N99" s="124">
        <f>ROUND(N87*T99,2)</f>
        <v>0</v>
      </c>
      <c r="O99" s="172"/>
      <c r="P99" s="172"/>
      <c r="Q99" s="172"/>
      <c r="R99" s="173"/>
      <c r="S99" s="174"/>
      <c r="T99" s="175"/>
      <c r="U99" s="176" t="s">
        <v>42</v>
      </c>
      <c r="V99" s="174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  <c r="AK99" s="174"/>
      <c r="AL99" s="174"/>
      <c r="AM99" s="174"/>
      <c r="AN99" s="174"/>
      <c r="AO99" s="174"/>
      <c r="AP99" s="174"/>
      <c r="AQ99" s="174"/>
      <c r="AR99" s="174"/>
      <c r="AS99" s="174"/>
      <c r="AT99" s="174"/>
      <c r="AU99" s="174"/>
      <c r="AV99" s="174"/>
      <c r="AW99" s="174"/>
      <c r="AX99" s="174"/>
      <c r="AY99" s="177" t="s">
        <v>113</v>
      </c>
      <c r="AZ99" s="174"/>
      <c r="BA99" s="174"/>
      <c r="BB99" s="174"/>
      <c r="BC99" s="174"/>
      <c r="BD99" s="174"/>
      <c r="BE99" s="178">
        <f>IF(U99="základná",N99,0)</f>
        <v>0</v>
      </c>
      <c r="BF99" s="178">
        <f>IF(U99="znížená",N99,0)</f>
        <v>0</v>
      </c>
      <c r="BG99" s="178">
        <f>IF(U99="zákl. prenesená",N99,0)</f>
        <v>0</v>
      </c>
      <c r="BH99" s="178">
        <f>IF(U99="zníž. prenesená",N99,0)</f>
        <v>0</v>
      </c>
      <c r="BI99" s="178">
        <f>IF(U99="nulová",N99,0)</f>
        <v>0</v>
      </c>
      <c r="BJ99" s="177" t="s">
        <v>114</v>
      </c>
      <c r="BK99" s="174"/>
      <c r="BL99" s="174"/>
      <c r="BM99" s="174"/>
    </row>
    <row r="100" s="1" customFormat="1" ht="18" customHeight="1">
      <c r="B100" s="169"/>
      <c r="C100" s="170"/>
      <c r="D100" s="130" t="s">
        <v>116</v>
      </c>
      <c r="E100" s="171"/>
      <c r="F100" s="171"/>
      <c r="G100" s="171"/>
      <c r="H100" s="171"/>
      <c r="I100" s="170"/>
      <c r="J100" s="170"/>
      <c r="K100" s="170"/>
      <c r="L100" s="170"/>
      <c r="M100" s="170"/>
      <c r="N100" s="124">
        <f>ROUND(N87*T100,2)</f>
        <v>0</v>
      </c>
      <c r="O100" s="172"/>
      <c r="P100" s="172"/>
      <c r="Q100" s="172"/>
      <c r="R100" s="173"/>
      <c r="S100" s="174"/>
      <c r="T100" s="175"/>
      <c r="U100" s="176" t="s">
        <v>42</v>
      </c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  <c r="AO100" s="174"/>
      <c r="AP100" s="174"/>
      <c r="AQ100" s="174"/>
      <c r="AR100" s="174"/>
      <c r="AS100" s="174"/>
      <c r="AT100" s="174"/>
      <c r="AU100" s="174"/>
      <c r="AV100" s="174"/>
      <c r="AW100" s="174"/>
      <c r="AX100" s="174"/>
      <c r="AY100" s="177" t="s">
        <v>113</v>
      </c>
      <c r="AZ100" s="174"/>
      <c r="BA100" s="174"/>
      <c r="BB100" s="174"/>
      <c r="BC100" s="174"/>
      <c r="BD100" s="174"/>
      <c r="BE100" s="178">
        <f>IF(U100="základná",N100,0)</f>
        <v>0</v>
      </c>
      <c r="BF100" s="178">
        <f>IF(U100="znížená",N100,0)</f>
        <v>0</v>
      </c>
      <c r="BG100" s="178">
        <f>IF(U100="zákl. prenesená",N100,0)</f>
        <v>0</v>
      </c>
      <c r="BH100" s="178">
        <f>IF(U100="zníž. prenesená",N100,0)</f>
        <v>0</v>
      </c>
      <c r="BI100" s="178">
        <f>IF(U100="nulová",N100,0)</f>
        <v>0</v>
      </c>
      <c r="BJ100" s="177" t="s">
        <v>114</v>
      </c>
      <c r="BK100" s="174"/>
      <c r="BL100" s="174"/>
      <c r="BM100" s="174"/>
    </row>
    <row r="101" s="1" customFormat="1" ht="18" customHeight="1">
      <c r="B101" s="169"/>
      <c r="C101" s="170"/>
      <c r="D101" s="130" t="s">
        <v>117</v>
      </c>
      <c r="E101" s="171"/>
      <c r="F101" s="171"/>
      <c r="G101" s="171"/>
      <c r="H101" s="171"/>
      <c r="I101" s="170"/>
      <c r="J101" s="170"/>
      <c r="K101" s="170"/>
      <c r="L101" s="170"/>
      <c r="M101" s="170"/>
      <c r="N101" s="124">
        <f>ROUND(N87*T101,2)</f>
        <v>0</v>
      </c>
      <c r="O101" s="172"/>
      <c r="P101" s="172"/>
      <c r="Q101" s="172"/>
      <c r="R101" s="173"/>
      <c r="S101" s="174"/>
      <c r="T101" s="175"/>
      <c r="U101" s="176" t="s">
        <v>42</v>
      </c>
      <c r="V101" s="174"/>
      <c r="W101" s="174"/>
      <c r="X101" s="174"/>
      <c r="Y101" s="174"/>
      <c r="Z101" s="174"/>
      <c r="AA101" s="174"/>
      <c r="AB101" s="174"/>
      <c r="AC101" s="174"/>
      <c r="AD101" s="174"/>
      <c r="AE101" s="174"/>
      <c r="AF101" s="174"/>
      <c r="AG101" s="174"/>
      <c r="AH101" s="174"/>
      <c r="AI101" s="174"/>
      <c r="AJ101" s="174"/>
      <c r="AK101" s="174"/>
      <c r="AL101" s="174"/>
      <c r="AM101" s="174"/>
      <c r="AN101" s="174"/>
      <c r="AO101" s="174"/>
      <c r="AP101" s="174"/>
      <c r="AQ101" s="174"/>
      <c r="AR101" s="174"/>
      <c r="AS101" s="174"/>
      <c r="AT101" s="174"/>
      <c r="AU101" s="174"/>
      <c r="AV101" s="174"/>
      <c r="AW101" s="174"/>
      <c r="AX101" s="174"/>
      <c r="AY101" s="177" t="s">
        <v>113</v>
      </c>
      <c r="AZ101" s="174"/>
      <c r="BA101" s="174"/>
      <c r="BB101" s="174"/>
      <c r="BC101" s="174"/>
      <c r="BD101" s="174"/>
      <c r="BE101" s="178">
        <f>IF(U101="základná",N101,0)</f>
        <v>0</v>
      </c>
      <c r="BF101" s="178">
        <f>IF(U101="znížená",N101,0)</f>
        <v>0</v>
      </c>
      <c r="BG101" s="178">
        <f>IF(U101="zákl. prenesená",N101,0)</f>
        <v>0</v>
      </c>
      <c r="BH101" s="178">
        <f>IF(U101="zníž. prenesená",N101,0)</f>
        <v>0</v>
      </c>
      <c r="BI101" s="178">
        <f>IF(U101="nulová",N101,0)</f>
        <v>0</v>
      </c>
      <c r="BJ101" s="177" t="s">
        <v>114</v>
      </c>
      <c r="BK101" s="174"/>
      <c r="BL101" s="174"/>
      <c r="BM101" s="174"/>
    </row>
    <row r="102" s="1" customFormat="1" ht="18" customHeight="1">
      <c r="B102" s="169"/>
      <c r="C102" s="170"/>
      <c r="D102" s="130" t="s">
        <v>118</v>
      </c>
      <c r="E102" s="171"/>
      <c r="F102" s="171"/>
      <c r="G102" s="171"/>
      <c r="H102" s="171"/>
      <c r="I102" s="170"/>
      <c r="J102" s="170"/>
      <c r="K102" s="170"/>
      <c r="L102" s="170"/>
      <c r="M102" s="170"/>
      <c r="N102" s="124">
        <f>ROUND(N87*T102,2)</f>
        <v>0</v>
      </c>
      <c r="O102" s="172"/>
      <c r="P102" s="172"/>
      <c r="Q102" s="172"/>
      <c r="R102" s="173"/>
      <c r="S102" s="174"/>
      <c r="T102" s="175"/>
      <c r="U102" s="176" t="s">
        <v>42</v>
      </c>
      <c r="V102" s="174"/>
      <c r="W102" s="174"/>
      <c r="X102" s="174"/>
      <c r="Y102" s="174"/>
      <c r="Z102" s="174"/>
      <c r="AA102" s="174"/>
      <c r="AB102" s="174"/>
      <c r="AC102" s="174"/>
      <c r="AD102" s="174"/>
      <c r="AE102" s="174"/>
      <c r="AF102" s="174"/>
      <c r="AG102" s="174"/>
      <c r="AH102" s="174"/>
      <c r="AI102" s="174"/>
      <c r="AJ102" s="174"/>
      <c r="AK102" s="174"/>
      <c r="AL102" s="174"/>
      <c r="AM102" s="174"/>
      <c r="AN102" s="174"/>
      <c r="AO102" s="174"/>
      <c r="AP102" s="174"/>
      <c r="AQ102" s="174"/>
      <c r="AR102" s="174"/>
      <c r="AS102" s="174"/>
      <c r="AT102" s="174"/>
      <c r="AU102" s="174"/>
      <c r="AV102" s="174"/>
      <c r="AW102" s="174"/>
      <c r="AX102" s="174"/>
      <c r="AY102" s="177" t="s">
        <v>113</v>
      </c>
      <c r="AZ102" s="174"/>
      <c r="BA102" s="174"/>
      <c r="BB102" s="174"/>
      <c r="BC102" s="174"/>
      <c r="BD102" s="174"/>
      <c r="BE102" s="178">
        <f>IF(U102="základná",N102,0)</f>
        <v>0</v>
      </c>
      <c r="BF102" s="178">
        <f>IF(U102="znížená",N102,0)</f>
        <v>0</v>
      </c>
      <c r="BG102" s="178">
        <f>IF(U102="zákl. prenesená",N102,0)</f>
        <v>0</v>
      </c>
      <c r="BH102" s="178">
        <f>IF(U102="zníž. prenesená",N102,0)</f>
        <v>0</v>
      </c>
      <c r="BI102" s="178">
        <f>IF(U102="nulová",N102,0)</f>
        <v>0</v>
      </c>
      <c r="BJ102" s="177" t="s">
        <v>114</v>
      </c>
      <c r="BK102" s="174"/>
      <c r="BL102" s="174"/>
      <c r="BM102" s="174"/>
    </row>
    <row r="103" s="1" customFormat="1" ht="18" customHeight="1">
      <c r="B103" s="169"/>
      <c r="C103" s="170"/>
      <c r="D103" s="171" t="s">
        <v>119</v>
      </c>
      <c r="E103" s="170"/>
      <c r="F103" s="170"/>
      <c r="G103" s="170"/>
      <c r="H103" s="170"/>
      <c r="I103" s="170"/>
      <c r="J103" s="170"/>
      <c r="K103" s="170"/>
      <c r="L103" s="170"/>
      <c r="M103" s="170"/>
      <c r="N103" s="124">
        <f>ROUND(N87*T103,2)</f>
        <v>0</v>
      </c>
      <c r="O103" s="172"/>
      <c r="P103" s="172"/>
      <c r="Q103" s="172"/>
      <c r="R103" s="173"/>
      <c r="S103" s="174"/>
      <c r="T103" s="179"/>
      <c r="U103" s="180" t="s">
        <v>42</v>
      </c>
      <c r="V103" s="174"/>
      <c r="W103" s="174"/>
      <c r="X103" s="174"/>
      <c r="Y103" s="174"/>
      <c r="Z103" s="174"/>
      <c r="AA103" s="174"/>
      <c r="AB103" s="174"/>
      <c r="AC103" s="174"/>
      <c r="AD103" s="174"/>
      <c r="AE103" s="174"/>
      <c r="AF103" s="174"/>
      <c r="AG103" s="174"/>
      <c r="AH103" s="174"/>
      <c r="AI103" s="174"/>
      <c r="AJ103" s="174"/>
      <c r="AK103" s="174"/>
      <c r="AL103" s="174"/>
      <c r="AM103" s="174"/>
      <c r="AN103" s="174"/>
      <c r="AO103" s="174"/>
      <c r="AP103" s="174"/>
      <c r="AQ103" s="174"/>
      <c r="AR103" s="174"/>
      <c r="AS103" s="174"/>
      <c r="AT103" s="174"/>
      <c r="AU103" s="174"/>
      <c r="AV103" s="174"/>
      <c r="AW103" s="174"/>
      <c r="AX103" s="174"/>
      <c r="AY103" s="177" t="s">
        <v>120</v>
      </c>
      <c r="AZ103" s="174"/>
      <c r="BA103" s="174"/>
      <c r="BB103" s="174"/>
      <c r="BC103" s="174"/>
      <c r="BD103" s="174"/>
      <c r="BE103" s="178">
        <f>IF(U103="základná",N103,0)</f>
        <v>0</v>
      </c>
      <c r="BF103" s="178">
        <f>IF(U103="znížená",N103,0)</f>
        <v>0</v>
      </c>
      <c r="BG103" s="178">
        <f>IF(U103="zákl. prenesená",N103,0)</f>
        <v>0</v>
      </c>
      <c r="BH103" s="178">
        <f>IF(U103="zníž. prenesená",N103,0)</f>
        <v>0</v>
      </c>
      <c r="BI103" s="178">
        <f>IF(U103="nulová",N103,0)</f>
        <v>0</v>
      </c>
      <c r="BJ103" s="177" t="s">
        <v>114</v>
      </c>
      <c r="BK103" s="174"/>
      <c r="BL103" s="174"/>
      <c r="BM103" s="174"/>
    </row>
    <row r="104" s="1" customFormat="1">
      <c r="B104" s="44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6"/>
    </row>
    <row r="105" s="1" customFormat="1" ht="29.28" customHeight="1">
      <c r="B105" s="44"/>
      <c r="C105" s="137" t="s">
        <v>90</v>
      </c>
      <c r="D105" s="138"/>
      <c r="E105" s="138"/>
      <c r="F105" s="138"/>
      <c r="G105" s="138"/>
      <c r="H105" s="138"/>
      <c r="I105" s="138"/>
      <c r="J105" s="138"/>
      <c r="K105" s="138"/>
      <c r="L105" s="139">
        <f>ROUND(SUM(N87+N97),2)</f>
        <v>0</v>
      </c>
      <c r="M105" s="139"/>
      <c r="N105" s="139"/>
      <c r="O105" s="139"/>
      <c r="P105" s="139"/>
      <c r="Q105" s="139"/>
      <c r="R105" s="46"/>
    </row>
    <row r="106" s="1" customFormat="1" ht="6.96" customHeight="1">
      <c r="B106" s="73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5"/>
    </row>
    <row r="110" s="1" customFormat="1" ht="6.96" customHeight="1">
      <c r="B110" s="76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8"/>
    </row>
    <row r="111" s="1" customFormat="1" ht="36.96" customHeight="1">
      <c r="B111" s="44"/>
      <c r="C111" s="25" t="s">
        <v>121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6"/>
    </row>
    <row r="112" s="1" customFormat="1" ht="6.96" customHeight="1">
      <c r="B112" s="44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6"/>
    </row>
    <row r="113" s="1" customFormat="1" ht="36.96" customHeight="1">
      <c r="B113" s="44"/>
      <c r="C113" s="83" t="s">
        <v>17</v>
      </c>
      <c r="D113" s="45"/>
      <c r="E113" s="45"/>
      <c r="F113" s="85" t="str">
        <f>F6</f>
        <v>Rekonštrukcia verejného osvetlenia na ul. Záhradnícka a Bezručova</v>
      </c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6"/>
    </row>
    <row r="114" s="1" customFormat="1" ht="6.96" customHeight="1"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6"/>
    </row>
    <row r="115" s="1" customFormat="1" ht="18" customHeight="1">
      <c r="B115" s="44"/>
      <c r="C115" s="36" t="s">
        <v>21</v>
      </c>
      <c r="D115" s="45"/>
      <c r="E115" s="45"/>
      <c r="F115" s="31" t="str">
        <f>F8</f>
        <v xml:space="preserve"> </v>
      </c>
      <c r="G115" s="45"/>
      <c r="H115" s="45"/>
      <c r="I115" s="45"/>
      <c r="J115" s="45"/>
      <c r="K115" s="36" t="s">
        <v>23</v>
      </c>
      <c r="L115" s="45"/>
      <c r="M115" s="88" t="str">
        <f>IF(O8="","",O8)</f>
        <v>22. 1. 2019</v>
      </c>
      <c r="N115" s="88"/>
      <c r="O115" s="88"/>
      <c r="P115" s="88"/>
      <c r="Q115" s="45"/>
      <c r="R115" s="46"/>
    </row>
    <row r="116" s="1" customFormat="1" ht="6.96" customHeight="1">
      <c r="B116" s="44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6"/>
    </row>
    <row r="117" s="1" customFormat="1">
      <c r="B117" s="44"/>
      <c r="C117" s="36" t="s">
        <v>25</v>
      </c>
      <c r="D117" s="45"/>
      <c r="E117" s="45"/>
      <c r="F117" s="31" t="str">
        <f>E11</f>
        <v>Mesto Partizánske</v>
      </c>
      <c r="G117" s="45"/>
      <c r="H117" s="45"/>
      <c r="I117" s="45"/>
      <c r="J117" s="45"/>
      <c r="K117" s="36" t="s">
        <v>31</v>
      </c>
      <c r="L117" s="45"/>
      <c r="M117" s="31" t="str">
        <f>E17</f>
        <v xml:space="preserve"> </v>
      </c>
      <c r="N117" s="31"/>
      <c r="O117" s="31"/>
      <c r="P117" s="31"/>
      <c r="Q117" s="31"/>
      <c r="R117" s="46"/>
    </row>
    <row r="118" s="1" customFormat="1" ht="14.4" customHeight="1">
      <c r="B118" s="44"/>
      <c r="C118" s="36" t="s">
        <v>29</v>
      </c>
      <c r="D118" s="45"/>
      <c r="E118" s="45"/>
      <c r="F118" s="31" t="str">
        <f>IF(E14="","",E14)</f>
        <v>Vyplň údaj</v>
      </c>
      <c r="G118" s="45"/>
      <c r="H118" s="45"/>
      <c r="I118" s="45"/>
      <c r="J118" s="45"/>
      <c r="K118" s="36" t="s">
        <v>34</v>
      </c>
      <c r="L118" s="45"/>
      <c r="M118" s="31" t="str">
        <f>E20</f>
        <v xml:space="preserve"> </v>
      </c>
      <c r="N118" s="31"/>
      <c r="O118" s="31"/>
      <c r="P118" s="31"/>
      <c r="Q118" s="31"/>
      <c r="R118" s="46"/>
    </row>
    <row r="119" s="1" customFormat="1" ht="10.32" customHeight="1">
      <c r="B119" s="44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6"/>
    </row>
    <row r="120" s="8" customFormat="1" ht="29.28" customHeight="1">
      <c r="B120" s="181"/>
      <c r="C120" s="182" t="s">
        <v>122</v>
      </c>
      <c r="D120" s="183" t="s">
        <v>123</v>
      </c>
      <c r="E120" s="183" t="s">
        <v>57</v>
      </c>
      <c r="F120" s="183" t="s">
        <v>124</v>
      </c>
      <c r="G120" s="183"/>
      <c r="H120" s="183"/>
      <c r="I120" s="183"/>
      <c r="J120" s="183" t="s">
        <v>125</v>
      </c>
      <c r="K120" s="183" t="s">
        <v>126</v>
      </c>
      <c r="L120" s="183" t="s">
        <v>127</v>
      </c>
      <c r="M120" s="183"/>
      <c r="N120" s="183" t="s">
        <v>100</v>
      </c>
      <c r="O120" s="183"/>
      <c r="P120" s="183"/>
      <c r="Q120" s="184"/>
      <c r="R120" s="185"/>
      <c r="T120" s="98" t="s">
        <v>128</v>
      </c>
      <c r="U120" s="99" t="s">
        <v>39</v>
      </c>
      <c r="V120" s="99" t="s">
        <v>129</v>
      </c>
      <c r="W120" s="99" t="s">
        <v>130</v>
      </c>
      <c r="X120" s="99" t="s">
        <v>131</v>
      </c>
      <c r="Y120" s="99" t="s">
        <v>132</v>
      </c>
      <c r="Z120" s="99" t="s">
        <v>133</v>
      </c>
      <c r="AA120" s="100" t="s">
        <v>134</v>
      </c>
    </row>
    <row r="121" s="1" customFormat="1" ht="29.28" customHeight="1">
      <c r="B121" s="44"/>
      <c r="C121" s="102" t="s">
        <v>97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186">
        <f>BK121</f>
        <v>0</v>
      </c>
      <c r="O121" s="187"/>
      <c r="P121" s="187"/>
      <c r="Q121" s="187"/>
      <c r="R121" s="46"/>
      <c r="T121" s="101"/>
      <c r="U121" s="65"/>
      <c r="V121" s="65"/>
      <c r="W121" s="188">
        <f>W122+W126+W176+W181+W186</f>
        <v>0</v>
      </c>
      <c r="X121" s="65"/>
      <c r="Y121" s="188">
        <f>Y122+Y126+Y176+Y181+Y186</f>
        <v>31.164930000000002</v>
      </c>
      <c r="Z121" s="65"/>
      <c r="AA121" s="189">
        <f>AA122+AA126+AA176+AA181+AA186</f>
        <v>0</v>
      </c>
      <c r="AT121" s="20" t="s">
        <v>74</v>
      </c>
      <c r="AU121" s="20" t="s">
        <v>102</v>
      </c>
      <c r="BK121" s="190">
        <f>BK122+BK126+BK176+BK181+BK186</f>
        <v>0</v>
      </c>
    </row>
    <row r="122" s="9" customFormat="1" ht="37.44001" customHeight="1">
      <c r="B122" s="191"/>
      <c r="C122" s="192"/>
      <c r="D122" s="193" t="s">
        <v>103</v>
      </c>
      <c r="E122" s="193"/>
      <c r="F122" s="193"/>
      <c r="G122" s="193"/>
      <c r="H122" s="193"/>
      <c r="I122" s="193"/>
      <c r="J122" s="193"/>
      <c r="K122" s="193"/>
      <c r="L122" s="193"/>
      <c r="M122" s="193"/>
      <c r="N122" s="165">
        <f>BK122</f>
        <v>0</v>
      </c>
      <c r="O122" s="194"/>
      <c r="P122" s="194"/>
      <c r="Q122" s="194"/>
      <c r="R122" s="195"/>
      <c r="T122" s="196"/>
      <c r="U122" s="192"/>
      <c r="V122" s="192"/>
      <c r="W122" s="197">
        <f>W123</f>
        <v>0</v>
      </c>
      <c r="X122" s="192"/>
      <c r="Y122" s="197">
        <f>Y123</f>
        <v>0.13024</v>
      </c>
      <c r="Z122" s="192"/>
      <c r="AA122" s="198">
        <f>AA123</f>
        <v>0</v>
      </c>
      <c r="AR122" s="199" t="s">
        <v>80</v>
      </c>
      <c r="AT122" s="200" t="s">
        <v>74</v>
      </c>
      <c r="AU122" s="200" t="s">
        <v>75</v>
      </c>
      <c r="AY122" s="199" t="s">
        <v>135</v>
      </c>
      <c r="BK122" s="201">
        <f>BK123</f>
        <v>0</v>
      </c>
    </row>
    <row r="123" s="9" customFormat="1" ht="19.92" customHeight="1">
      <c r="B123" s="191"/>
      <c r="C123" s="192"/>
      <c r="D123" s="202" t="s">
        <v>104</v>
      </c>
      <c r="E123" s="202"/>
      <c r="F123" s="202"/>
      <c r="G123" s="202"/>
      <c r="H123" s="202"/>
      <c r="I123" s="202"/>
      <c r="J123" s="202"/>
      <c r="K123" s="202"/>
      <c r="L123" s="202"/>
      <c r="M123" s="202"/>
      <c r="N123" s="203">
        <f>BK123</f>
        <v>0</v>
      </c>
      <c r="O123" s="204"/>
      <c r="P123" s="204"/>
      <c r="Q123" s="204"/>
      <c r="R123" s="195"/>
      <c r="T123" s="196"/>
      <c r="U123" s="192"/>
      <c r="V123" s="192"/>
      <c r="W123" s="197">
        <f>SUM(W124:W125)</f>
        <v>0</v>
      </c>
      <c r="X123" s="192"/>
      <c r="Y123" s="197">
        <f>SUM(Y124:Y125)</f>
        <v>0.13024</v>
      </c>
      <c r="Z123" s="192"/>
      <c r="AA123" s="198">
        <f>SUM(AA124:AA125)</f>
        <v>0</v>
      </c>
      <c r="AR123" s="199" t="s">
        <v>80</v>
      </c>
      <c r="AT123" s="200" t="s">
        <v>74</v>
      </c>
      <c r="AU123" s="200" t="s">
        <v>80</v>
      </c>
      <c r="AY123" s="199" t="s">
        <v>135</v>
      </c>
      <c r="BK123" s="201">
        <f>SUM(BK124:BK125)</f>
        <v>0</v>
      </c>
    </row>
    <row r="124" s="1" customFormat="1" ht="25.5" customHeight="1">
      <c r="B124" s="169"/>
      <c r="C124" s="205" t="s">
        <v>80</v>
      </c>
      <c r="D124" s="205" t="s">
        <v>136</v>
      </c>
      <c r="E124" s="206" t="s">
        <v>137</v>
      </c>
      <c r="F124" s="207" t="s">
        <v>138</v>
      </c>
      <c r="G124" s="207"/>
      <c r="H124" s="207"/>
      <c r="I124" s="207"/>
      <c r="J124" s="208" t="s">
        <v>139</v>
      </c>
      <c r="K124" s="209">
        <v>32</v>
      </c>
      <c r="L124" s="210">
        <v>0</v>
      </c>
      <c r="M124" s="210"/>
      <c r="N124" s="209">
        <f>ROUND(L124*K124,3)</f>
        <v>0</v>
      </c>
      <c r="O124" s="209"/>
      <c r="P124" s="209"/>
      <c r="Q124" s="209"/>
      <c r="R124" s="173"/>
      <c r="T124" s="211" t="s">
        <v>5</v>
      </c>
      <c r="U124" s="54" t="s">
        <v>42</v>
      </c>
      <c r="V124" s="45"/>
      <c r="W124" s="212">
        <f>V124*K124</f>
        <v>0</v>
      </c>
      <c r="X124" s="212">
        <v>0.0040699999999999998</v>
      </c>
      <c r="Y124" s="212">
        <f>X124*K124</f>
        <v>0.13024</v>
      </c>
      <c r="Z124" s="212">
        <v>0</v>
      </c>
      <c r="AA124" s="213">
        <f>Z124*K124</f>
        <v>0</v>
      </c>
      <c r="AR124" s="20" t="s">
        <v>140</v>
      </c>
      <c r="AT124" s="20" t="s">
        <v>136</v>
      </c>
      <c r="AU124" s="20" t="s">
        <v>114</v>
      </c>
      <c r="AY124" s="20" t="s">
        <v>135</v>
      </c>
      <c r="BE124" s="129">
        <f>IF(U124="základná",N124,0)</f>
        <v>0</v>
      </c>
      <c r="BF124" s="129">
        <f>IF(U124="znížená",N124,0)</f>
        <v>0</v>
      </c>
      <c r="BG124" s="129">
        <f>IF(U124="zákl. prenesená",N124,0)</f>
        <v>0</v>
      </c>
      <c r="BH124" s="129">
        <f>IF(U124="zníž. prenesená",N124,0)</f>
        <v>0</v>
      </c>
      <c r="BI124" s="129">
        <f>IF(U124="nulová",N124,0)</f>
        <v>0</v>
      </c>
      <c r="BJ124" s="20" t="s">
        <v>114</v>
      </c>
      <c r="BK124" s="214">
        <f>ROUND(L124*K124,3)</f>
        <v>0</v>
      </c>
      <c r="BL124" s="20" t="s">
        <v>140</v>
      </c>
      <c r="BM124" s="20" t="s">
        <v>141</v>
      </c>
    </row>
    <row r="125" s="1" customFormat="1" ht="25.5" customHeight="1">
      <c r="B125" s="169"/>
      <c r="C125" s="205" t="s">
        <v>114</v>
      </c>
      <c r="D125" s="205" t="s">
        <v>136</v>
      </c>
      <c r="E125" s="206" t="s">
        <v>142</v>
      </c>
      <c r="F125" s="207" t="s">
        <v>143</v>
      </c>
      <c r="G125" s="207"/>
      <c r="H125" s="207"/>
      <c r="I125" s="207"/>
      <c r="J125" s="208" t="s">
        <v>139</v>
      </c>
      <c r="K125" s="209">
        <v>32</v>
      </c>
      <c r="L125" s="210">
        <v>0</v>
      </c>
      <c r="M125" s="210"/>
      <c r="N125" s="209">
        <f>ROUND(L125*K125,3)</f>
        <v>0</v>
      </c>
      <c r="O125" s="209"/>
      <c r="P125" s="209"/>
      <c r="Q125" s="209"/>
      <c r="R125" s="173"/>
      <c r="T125" s="211" t="s">
        <v>5</v>
      </c>
      <c r="U125" s="54" t="s">
        <v>42</v>
      </c>
      <c r="V125" s="45"/>
      <c r="W125" s="212">
        <f>V125*K125</f>
        <v>0</v>
      </c>
      <c r="X125" s="212">
        <v>0</v>
      </c>
      <c r="Y125" s="212">
        <f>X125*K125</f>
        <v>0</v>
      </c>
      <c r="Z125" s="212">
        <v>0</v>
      </c>
      <c r="AA125" s="213">
        <f>Z125*K125</f>
        <v>0</v>
      </c>
      <c r="AR125" s="20" t="s">
        <v>140</v>
      </c>
      <c r="AT125" s="20" t="s">
        <v>136</v>
      </c>
      <c r="AU125" s="20" t="s">
        <v>114</v>
      </c>
      <c r="AY125" s="20" t="s">
        <v>135</v>
      </c>
      <c r="BE125" s="129">
        <f>IF(U125="základná",N125,0)</f>
        <v>0</v>
      </c>
      <c r="BF125" s="129">
        <f>IF(U125="znížená",N125,0)</f>
        <v>0</v>
      </c>
      <c r="BG125" s="129">
        <f>IF(U125="zákl. prenesená",N125,0)</f>
        <v>0</v>
      </c>
      <c r="BH125" s="129">
        <f>IF(U125="zníž. prenesená",N125,0)</f>
        <v>0</v>
      </c>
      <c r="BI125" s="129">
        <f>IF(U125="nulová",N125,0)</f>
        <v>0</v>
      </c>
      <c r="BJ125" s="20" t="s">
        <v>114</v>
      </c>
      <c r="BK125" s="214">
        <f>ROUND(L125*K125,3)</f>
        <v>0</v>
      </c>
      <c r="BL125" s="20" t="s">
        <v>140</v>
      </c>
      <c r="BM125" s="20" t="s">
        <v>144</v>
      </c>
    </row>
    <row r="126" s="9" customFormat="1" ht="37.44001" customHeight="1">
      <c r="B126" s="191"/>
      <c r="C126" s="192"/>
      <c r="D126" s="193" t="s">
        <v>105</v>
      </c>
      <c r="E126" s="193"/>
      <c r="F126" s="193"/>
      <c r="G126" s="193"/>
      <c r="H126" s="193"/>
      <c r="I126" s="193"/>
      <c r="J126" s="193"/>
      <c r="K126" s="193"/>
      <c r="L126" s="193"/>
      <c r="M126" s="193"/>
      <c r="N126" s="215">
        <f>BK126</f>
        <v>0</v>
      </c>
      <c r="O126" s="216"/>
      <c r="P126" s="216"/>
      <c r="Q126" s="216"/>
      <c r="R126" s="195"/>
      <c r="T126" s="196"/>
      <c r="U126" s="192"/>
      <c r="V126" s="192"/>
      <c r="W126" s="197">
        <f>W127+W162</f>
        <v>0</v>
      </c>
      <c r="X126" s="192"/>
      <c r="Y126" s="197">
        <f>Y127+Y162</f>
        <v>30.28229</v>
      </c>
      <c r="Z126" s="192"/>
      <c r="AA126" s="198">
        <f>AA127+AA162</f>
        <v>0</v>
      </c>
      <c r="AR126" s="199" t="s">
        <v>145</v>
      </c>
      <c r="AT126" s="200" t="s">
        <v>74</v>
      </c>
      <c r="AU126" s="200" t="s">
        <v>75</v>
      </c>
      <c r="AY126" s="199" t="s">
        <v>135</v>
      </c>
      <c r="BK126" s="201">
        <f>BK127+BK162</f>
        <v>0</v>
      </c>
    </row>
    <row r="127" s="9" customFormat="1" ht="19.92" customHeight="1">
      <c r="B127" s="191"/>
      <c r="C127" s="192"/>
      <c r="D127" s="202" t="s">
        <v>106</v>
      </c>
      <c r="E127" s="202"/>
      <c r="F127" s="202"/>
      <c r="G127" s="202"/>
      <c r="H127" s="202"/>
      <c r="I127" s="202"/>
      <c r="J127" s="202"/>
      <c r="K127" s="202"/>
      <c r="L127" s="202"/>
      <c r="M127" s="202"/>
      <c r="N127" s="203">
        <f>BK127</f>
        <v>0</v>
      </c>
      <c r="O127" s="204"/>
      <c r="P127" s="204"/>
      <c r="Q127" s="204"/>
      <c r="R127" s="195"/>
      <c r="T127" s="196"/>
      <c r="U127" s="192"/>
      <c r="V127" s="192"/>
      <c r="W127" s="197">
        <f>SUM(W128:W161)</f>
        <v>0</v>
      </c>
      <c r="X127" s="192"/>
      <c r="Y127" s="197">
        <f>SUM(Y128:Y161)</f>
        <v>4.6202899999999998</v>
      </c>
      <c r="Z127" s="192"/>
      <c r="AA127" s="198">
        <f>SUM(AA128:AA161)</f>
        <v>0</v>
      </c>
      <c r="AR127" s="199" t="s">
        <v>145</v>
      </c>
      <c r="AT127" s="200" t="s">
        <v>74</v>
      </c>
      <c r="AU127" s="200" t="s">
        <v>80</v>
      </c>
      <c r="AY127" s="199" t="s">
        <v>135</v>
      </c>
      <c r="BK127" s="201">
        <f>SUM(BK128:BK161)</f>
        <v>0</v>
      </c>
    </row>
    <row r="128" s="1" customFormat="1" ht="38.25" customHeight="1">
      <c r="B128" s="169"/>
      <c r="C128" s="205" t="s">
        <v>145</v>
      </c>
      <c r="D128" s="205" t="s">
        <v>136</v>
      </c>
      <c r="E128" s="206" t="s">
        <v>146</v>
      </c>
      <c r="F128" s="207" t="s">
        <v>147</v>
      </c>
      <c r="G128" s="207"/>
      <c r="H128" s="207"/>
      <c r="I128" s="207"/>
      <c r="J128" s="208" t="s">
        <v>148</v>
      </c>
      <c r="K128" s="209">
        <v>20</v>
      </c>
      <c r="L128" s="210">
        <v>0</v>
      </c>
      <c r="M128" s="210"/>
      <c r="N128" s="209">
        <f>ROUND(L128*K128,3)</f>
        <v>0</v>
      </c>
      <c r="O128" s="209"/>
      <c r="P128" s="209"/>
      <c r="Q128" s="209"/>
      <c r="R128" s="173"/>
      <c r="T128" s="211" t="s">
        <v>5</v>
      </c>
      <c r="U128" s="54" t="s">
        <v>42</v>
      </c>
      <c r="V128" s="45"/>
      <c r="W128" s="212">
        <f>V128*K128</f>
        <v>0</v>
      </c>
      <c r="X128" s="212">
        <v>0</v>
      </c>
      <c r="Y128" s="212">
        <f>X128*K128</f>
        <v>0</v>
      </c>
      <c r="Z128" s="212">
        <v>0</v>
      </c>
      <c r="AA128" s="213">
        <f>Z128*K128</f>
        <v>0</v>
      </c>
      <c r="AR128" s="20" t="s">
        <v>149</v>
      </c>
      <c r="AT128" s="20" t="s">
        <v>136</v>
      </c>
      <c r="AU128" s="20" t="s">
        <v>114</v>
      </c>
      <c r="AY128" s="20" t="s">
        <v>135</v>
      </c>
      <c r="BE128" s="129">
        <f>IF(U128="základná",N128,0)</f>
        <v>0</v>
      </c>
      <c r="BF128" s="129">
        <f>IF(U128="znížená",N128,0)</f>
        <v>0</v>
      </c>
      <c r="BG128" s="129">
        <f>IF(U128="zákl. prenesená",N128,0)</f>
        <v>0</v>
      </c>
      <c r="BH128" s="129">
        <f>IF(U128="zníž. prenesená",N128,0)</f>
        <v>0</v>
      </c>
      <c r="BI128" s="129">
        <f>IF(U128="nulová",N128,0)</f>
        <v>0</v>
      </c>
      <c r="BJ128" s="20" t="s">
        <v>114</v>
      </c>
      <c r="BK128" s="214">
        <f>ROUND(L128*K128,3)</f>
        <v>0</v>
      </c>
      <c r="BL128" s="20" t="s">
        <v>149</v>
      </c>
      <c r="BM128" s="20" t="s">
        <v>150</v>
      </c>
    </row>
    <row r="129" s="1" customFormat="1" ht="25.5" customHeight="1">
      <c r="B129" s="169"/>
      <c r="C129" s="217" t="s">
        <v>140</v>
      </c>
      <c r="D129" s="217" t="s">
        <v>151</v>
      </c>
      <c r="E129" s="218" t="s">
        <v>152</v>
      </c>
      <c r="F129" s="219" t="s">
        <v>153</v>
      </c>
      <c r="G129" s="219"/>
      <c r="H129" s="219"/>
      <c r="I129" s="219"/>
      <c r="J129" s="220" t="s">
        <v>148</v>
      </c>
      <c r="K129" s="221">
        <v>20</v>
      </c>
      <c r="L129" s="222">
        <v>0</v>
      </c>
      <c r="M129" s="222"/>
      <c r="N129" s="221">
        <f>ROUND(L129*K129,3)</f>
        <v>0</v>
      </c>
      <c r="O129" s="209"/>
      <c r="P129" s="209"/>
      <c r="Q129" s="209"/>
      <c r="R129" s="173"/>
      <c r="T129" s="211" t="s">
        <v>5</v>
      </c>
      <c r="U129" s="54" t="s">
        <v>42</v>
      </c>
      <c r="V129" s="45"/>
      <c r="W129" s="212">
        <f>V129*K129</f>
        <v>0</v>
      </c>
      <c r="X129" s="212">
        <v>0.17397000000000001</v>
      </c>
      <c r="Y129" s="212">
        <f>X129*K129</f>
        <v>3.4794</v>
      </c>
      <c r="Z129" s="212">
        <v>0</v>
      </c>
      <c r="AA129" s="213">
        <f>Z129*K129</f>
        <v>0</v>
      </c>
      <c r="AR129" s="20" t="s">
        <v>154</v>
      </c>
      <c r="AT129" s="20" t="s">
        <v>151</v>
      </c>
      <c r="AU129" s="20" t="s">
        <v>114</v>
      </c>
      <c r="AY129" s="20" t="s">
        <v>135</v>
      </c>
      <c r="BE129" s="129">
        <f>IF(U129="základná",N129,0)</f>
        <v>0</v>
      </c>
      <c r="BF129" s="129">
        <f>IF(U129="znížená",N129,0)</f>
        <v>0</v>
      </c>
      <c r="BG129" s="129">
        <f>IF(U129="zákl. prenesená",N129,0)</f>
        <v>0</v>
      </c>
      <c r="BH129" s="129">
        <f>IF(U129="zníž. prenesená",N129,0)</f>
        <v>0</v>
      </c>
      <c r="BI129" s="129">
        <f>IF(U129="nulová",N129,0)</f>
        <v>0</v>
      </c>
      <c r="BJ129" s="20" t="s">
        <v>114</v>
      </c>
      <c r="BK129" s="214">
        <f>ROUND(L129*K129,3)</f>
        <v>0</v>
      </c>
      <c r="BL129" s="20" t="s">
        <v>149</v>
      </c>
      <c r="BM129" s="20" t="s">
        <v>155</v>
      </c>
    </row>
    <row r="130" s="1" customFormat="1" ht="16.5" customHeight="1">
      <c r="B130" s="169"/>
      <c r="C130" s="217" t="s">
        <v>156</v>
      </c>
      <c r="D130" s="217" t="s">
        <v>151</v>
      </c>
      <c r="E130" s="218" t="s">
        <v>157</v>
      </c>
      <c r="F130" s="219" t="s">
        <v>158</v>
      </c>
      <c r="G130" s="219"/>
      <c r="H130" s="219"/>
      <c r="I130" s="219"/>
      <c r="J130" s="220" t="s">
        <v>148</v>
      </c>
      <c r="K130" s="221">
        <v>20</v>
      </c>
      <c r="L130" s="222">
        <v>0</v>
      </c>
      <c r="M130" s="222"/>
      <c r="N130" s="221">
        <f>ROUND(L130*K130,3)</f>
        <v>0</v>
      </c>
      <c r="O130" s="209"/>
      <c r="P130" s="209"/>
      <c r="Q130" s="209"/>
      <c r="R130" s="173"/>
      <c r="T130" s="211" t="s">
        <v>5</v>
      </c>
      <c r="U130" s="54" t="s">
        <v>42</v>
      </c>
      <c r="V130" s="45"/>
      <c r="W130" s="212">
        <f>V130*K130</f>
        <v>0</v>
      </c>
      <c r="X130" s="212">
        <v>0</v>
      </c>
      <c r="Y130" s="212">
        <f>X130*K130</f>
        <v>0</v>
      </c>
      <c r="Z130" s="212">
        <v>0</v>
      </c>
      <c r="AA130" s="213">
        <f>Z130*K130</f>
        <v>0</v>
      </c>
      <c r="AR130" s="20" t="s">
        <v>154</v>
      </c>
      <c r="AT130" s="20" t="s">
        <v>151</v>
      </c>
      <c r="AU130" s="20" t="s">
        <v>114</v>
      </c>
      <c r="AY130" s="20" t="s">
        <v>135</v>
      </c>
      <c r="BE130" s="129">
        <f>IF(U130="základná",N130,0)</f>
        <v>0</v>
      </c>
      <c r="BF130" s="129">
        <f>IF(U130="znížená",N130,0)</f>
        <v>0</v>
      </c>
      <c r="BG130" s="129">
        <f>IF(U130="zákl. prenesená",N130,0)</f>
        <v>0</v>
      </c>
      <c r="BH130" s="129">
        <f>IF(U130="zníž. prenesená",N130,0)</f>
        <v>0</v>
      </c>
      <c r="BI130" s="129">
        <f>IF(U130="nulová",N130,0)</f>
        <v>0</v>
      </c>
      <c r="BJ130" s="20" t="s">
        <v>114</v>
      </c>
      <c r="BK130" s="214">
        <f>ROUND(L130*K130,3)</f>
        <v>0</v>
      </c>
      <c r="BL130" s="20" t="s">
        <v>149</v>
      </c>
      <c r="BM130" s="20" t="s">
        <v>159</v>
      </c>
    </row>
    <row r="131" s="1" customFormat="1" ht="25.5" customHeight="1">
      <c r="B131" s="169"/>
      <c r="C131" s="205" t="s">
        <v>160</v>
      </c>
      <c r="D131" s="205" t="s">
        <v>136</v>
      </c>
      <c r="E131" s="206" t="s">
        <v>161</v>
      </c>
      <c r="F131" s="207" t="s">
        <v>162</v>
      </c>
      <c r="G131" s="207"/>
      <c r="H131" s="207"/>
      <c r="I131" s="207"/>
      <c r="J131" s="208" t="s">
        <v>148</v>
      </c>
      <c r="K131" s="209">
        <v>38</v>
      </c>
      <c r="L131" s="210">
        <v>0</v>
      </c>
      <c r="M131" s="210"/>
      <c r="N131" s="209">
        <f>ROUND(L131*K131,3)</f>
        <v>0</v>
      </c>
      <c r="O131" s="209"/>
      <c r="P131" s="209"/>
      <c r="Q131" s="209"/>
      <c r="R131" s="173"/>
      <c r="T131" s="211" t="s">
        <v>5</v>
      </c>
      <c r="U131" s="54" t="s">
        <v>42</v>
      </c>
      <c r="V131" s="45"/>
      <c r="W131" s="212">
        <f>V131*K131</f>
        <v>0</v>
      </c>
      <c r="X131" s="212">
        <v>0</v>
      </c>
      <c r="Y131" s="212">
        <f>X131*K131</f>
        <v>0</v>
      </c>
      <c r="Z131" s="212">
        <v>0</v>
      </c>
      <c r="AA131" s="213">
        <f>Z131*K131</f>
        <v>0</v>
      </c>
      <c r="AR131" s="20" t="s">
        <v>149</v>
      </c>
      <c r="AT131" s="20" t="s">
        <v>136</v>
      </c>
      <c r="AU131" s="20" t="s">
        <v>114</v>
      </c>
      <c r="AY131" s="20" t="s">
        <v>135</v>
      </c>
      <c r="BE131" s="129">
        <f>IF(U131="základná",N131,0)</f>
        <v>0</v>
      </c>
      <c r="BF131" s="129">
        <f>IF(U131="znížená",N131,0)</f>
        <v>0</v>
      </c>
      <c r="BG131" s="129">
        <f>IF(U131="zákl. prenesená",N131,0)</f>
        <v>0</v>
      </c>
      <c r="BH131" s="129">
        <f>IF(U131="zníž. prenesená",N131,0)</f>
        <v>0</v>
      </c>
      <c r="BI131" s="129">
        <f>IF(U131="nulová",N131,0)</f>
        <v>0</v>
      </c>
      <c r="BJ131" s="20" t="s">
        <v>114</v>
      </c>
      <c r="BK131" s="214">
        <f>ROUND(L131*K131,3)</f>
        <v>0</v>
      </c>
      <c r="BL131" s="20" t="s">
        <v>149</v>
      </c>
      <c r="BM131" s="20" t="s">
        <v>163</v>
      </c>
    </row>
    <row r="132" s="1" customFormat="1" ht="25.5" customHeight="1">
      <c r="B132" s="169"/>
      <c r="C132" s="217" t="s">
        <v>164</v>
      </c>
      <c r="D132" s="217" t="s">
        <v>151</v>
      </c>
      <c r="E132" s="218" t="s">
        <v>165</v>
      </c>
      <c r="F132" s="219" t="s">
        <v>166</v>
      </c>
      <c r="G132" s="219"/>
      <c r="H132" s="219"/>
      <c r="I132" s="219"/>
      <c r="J132" s="220" t="s">
        <v>148</v>
      </c>
      <c r="K132" s="221">
        <v>38</v>
      </c>
      <c r="L132" s="222">
        <v>0</v>
      </c>
      <c r="M132" s="222"/>
      <c r="N132" s="221">
        <f>ROUND(L132*K132,3)</f>
        <v>0</v>
      </c>
      <c r="O132" s="209"/>
      <c r="P132" s="209"/>
      <c r="Q132" s="209"/>
      <c r="R132" s="173"/>
      <c r="T132" s="211" t="s">
        <v>5</v>
      </c>
      <c r="U132" s="54" t="s">
        <v>42</v>
      </c>
      <c r="V132" s="45"/>
      <c r="W132" s="212">
        <f>V132*K132</f>
        <v>0</v>
      </c>
      <c r="X132" s="212">
        <v>6.0000000000000002E-05</v>
      </c>
      <c r="Y132" s="212">
        <f>X132*K132</f>
        <v>0.0022799999999999999</v>
      </c>
      <c r="Z132" s="212">
        <v>0</v>
      </c>
      <c r="AA132" s="213">
        <f>Z132*K132</f>
        <v>0</v>
      </c>
      <c r="AR132" s="20" t="s">
        <v>154</v>
      </c>
      <c r="AT132" s="20" t="s">
        <v>151</v>
      </c>
      <c r="AU132" s="20" t="s">
        <v>114</v>
      </c>
      <c r="AY132" s="20" t="s">
        <v>135</v>
      </c>
      <c r="BE132" s="129">
        <f>IF(U132="základná",N132,0)</f>
        <v>0</v>
      </c>
      <c r="BF132" s="129">
        <f>IF(U132="znížená",N132,0)</f>
        <v>0</v>
      </c>
      <c r="BG132" s="129">
        <f>IF(U132="zákl. prenesená",N132,0)</f>
        <v>0</v>
      </c>
      <c r="BH132" s="129">
        <f>IF(U132="zníž. prenesená",N132,0)</f>
        <v>0</v>
      </c>
      <c r="BI132" s="129">
        <f>IF(U132="nulová",N132,0)</f>
        <v>0</v>
      </c>
      <c r="BJ132" s="20" t="s">
        <v>114</v>
      </c>
      <c r="BK132" s="214">
        <f>ROUND(L132*K132,3)</f>
        <v>0</v>
      </c>
      <c r="BL132" s="20" t="s">
        <v>149</v>
      </c>
      <c r="BM132" s="20" t="s">
        <v>167</v>
      </c>
    </row>
    <row r="133" s="1" customFormat="1" ht="25.5" customHeight="1">
      <c r="B133" s="169"/>
      <c r="C133" s="205" t="s">
        <v>168</v>
      </c>
      <c r="D133" s="205" t="s">
        <v>136</v>
      </c>
      <c r="E133" s="206" t="s">
        <v>169</v>
      </c>
      <c r="F133" s="207" t="s">
        <v>170</v>
      </c>
      <c r="G133" s="207"/>
      <c r="H133" s="207"/>
      <c r="I133" s="207"/>
      <c r="J133" s="208" t="s">
        <v>171</v>
      </c>
      <c r="K133" s="209">
        <v>45</v>
      </c>
      <c r="L133" s="210">
        <v>0</v>
      </c>
      <c r="M133" s="210"/>
      <c r="N133" s="209">
        <f>ROUND(L133*K133,3)</f>
        <v>0</v>
      </c>
      <c r="O133" s="209"/>
      <c r="P133" s="209"/>
      <c r="Q133" s="209"/>
      <c r="R133" s="173"/>
      <c r="T133" s="211" t="s">
        <v>5</v>
      </c>
      <c r="U133" s="54" t="s">
        <v>42</v>
      </c>
      <c r="V133" s="45"/>
      <c r="W133" s="212">
        <f>V133*K133</f>
        <v>0</v>
      </c>
      <c r="X133" s="212">
        <v>0</v>
      </c>
      <c r="Y133" s="212">
        <f>X133*K133</f>
        <v>0</v>
      </c>
      <c r="Z133" s="212">
        <v>0</v>
      </c>
      <c r="AA133" s="213">
        <f>Z133*K133</f>
        <v>0</v>
      </c>
      <c r="AR133" s="20" t="s">
        <v>149</v>
      </c>
      <c r="AT133" s="20" t="s">
        <v>136</v>
      </c>
      <c r="AU133" s="20" t="s">
        <v>114</v>
      </c>
      <c r="AY133" s="20" t="s">
        <v>135</v>
      </c>
      <c r="BE133" s="129">
        <f>IF(U133="základná",N133,0)</f>
        <v>0</v>
      </c>
      <c r="BF133" s="129">
        <f>IF(U133="znížená",N133,0)</f>
        <v>0</v>
      </c>
      <c r="BG133" s="129">
        <f>IF(U133="zákl. prenesená",N133,0)</f>
        <v>0</v>
      </c>
      <c r="BH133" s="129">
        <f>IF(U133="zníž. prenesená",N133,0)</f>
        <v>0</v>
      </c>
      <c r="BI133" s="129">
        <f>IF(U133="nulová",N133,0)</f>
        <v>0</v>
      </c>
      <c r="BJ133" s="20" t="s">
        <v>114</v>
      </c>
      <c r="BK133" s="214">
        <f>ROUND(L133*K133,3)</f>
        <v>0</v>
      </c>
      <c r="BL133" s="20" t="s">
        <v>149</v>
      </c>
      <c r="BM133" s="20" t="s">
        <v>172</v>
      </c>
    </row>
    <row r="134" s="1" customFormat="1" ht="16.5" customHeight="1">
      <c r="B134" s="169"/>
      <c r="C134" s="217" t="s">
        <v>173</v>
      </c>
      <c r="D134" s="217" t="s">
        <v>151</v>
      </c>
      <c r="E134" s="218" t="s">
        <v>174</v>
      </c>
      <c r="F134" s="219" t="s">
        <v>175</v>
      </c>
      <c r="G134" s="219"/>
      <c r="H134" s="219"/>
      <c r="I134" s="219"/>
      <c r="J134" s="220" t="s">
        <v>171</v>
      </c>
      <c r="K134" s="221">
        <v>45</v>
      </c>
      <c r="L134" s="222">
        <v>0</v>
      </c>
      <c r="M134" s="222"/>
      <c r="N134" s="221">
        <f>ROUND(L134*K134,3)</f>
        <v>0</v>
      </c>
      <c r="O134" s="209"/>
      <c r="P134" s="209"/>
      <c r="Q134" s="209"/>
      <c r="R134" s="173"/>
      <c r="T134" s="211" t="s">
        <v>5</v>
      </c>
      <c r="U134" s="54" t="s">
        <v>42</v>
      </c>
      <c r="V134" s="45"/>
      <c r="W134" s="212">
        <f>V134*K134</f>
        <v>0</v>
      </c>
      <c r="X134" s="212">
        <v>0.0022699999999999999</v>
      </c>
      <c r="Y134" s="212">
        <f>X134*K134</f>
        <v>0.10214999999999999</v>
      </c>
      <c r="Z134" s="212">
        <v>0</v>
      </c>
      <c r="AA134" s="213">
        <f>Z134*K134</f>
        <v>0</v>
      </c>
      <c r="AR134" s="20" t="s">
        <v>154</v>
      </c>
      <c r="AT134" s="20" t="s">
        <v>151</v>
      </c>
      <c r="AU134" s="20" t="s">
        <v>114</v>
      </c>
      <c r="AY134" s="20" t="s">
        <v>135</v>
      </c>
      <c r="BE134" s="129">
        <f>IF(U134="základná",N134,0)</f>
        <v>0</v>
      </c>
      <c r="BF134" s="129">
        <f>IF(U134="znížená",N134,0)</f>
        <v>0</v>
      </c>
      <c r="BG134" s="129">
        <f>IF(U134="zákl. prenesená",N134,0)</f>
        <v>0</v>
      </c>
      <c r="BH134" s="129">
        <f>IF(U134="zníž. prenesená",N134,0)</f>
        <v>0</v>
      </c>
      <c r="BI134" s="129">
        <f>IF(U134="nulová",N134,0)</f>
        <v>0</v>
      </c>
      <c r="BJ134" s="20" t="s">
        <v>114</v>
      </c>
      <c r="BK134" s="214">
        <f>ROUND(L134*K134,3)</f>
        <v>0</v>
      </c>
      <c r="BL134" s="20" t="s">
        <v>149</v>
      </c>
      <c r="BM134" s="20" t="s">
        <v>176</v>
      </c>
    </row>
    <row r="135" s="1" customFormat="1" ht="25.5" customHeight="1">
      <c r="B135" s="169"/>
      <c r="C135" s="205" t="s">
        <v>177</v>
      </c>
      <c r="D135" s="205" t="s">
        <v>136</v>
      </c>
      <c r="E135" s="206" t="s">
        <v>178</v>
      </c>
      <c r="F135" s="207" t="s">
        <v>179</v>
      </c>
      <c r="G135" s="207"/>
      <c r="H135" s="207"/>
      <c r="I135" s="207"/>
      <c r="J135" s="208" t="s">
        <v>148</v>
      </c>
      <c r="K135" s="209">
        <v>20</v>
      </c>
      <c r="L135" s="210">
        <v>0</v>
      </c>
      <c r="M135" s="210"/>
      <c r="N135" s="209">
        <f>ROUND(L135*K135,3)</f>
        <v>0</v>
      </c>
      <c r="O135" s="209"/>
      <c r="P135" s="209"/>
      <c r="Q135" s="209"/>
      <c r="R135" s="173"/>
      <c r="T135" s="211" t="s">
        <v>5</v>
      </c>
      <c r="U135" s="54" t="s">
        <v>42</v>
      </c>
      <c r="V135" s="45"/>
      <c r="W135" s="212">
        <f>V135*K135</f>
        <v>0</v>
      </c>
      <c r="X135" s="212">
        <v>0</v>
      </c>
      <c r="Y135" s="212">
        <f>X135*K135</f>
        <v>0</v>
      </c>
      <c r="Z135" s="212">
        <v>0</v>
      </c>
      <c r="AA135" s="213">
        <f>Z135*K135</f>
        <v>0</v>
      </c>
      <c r="AR135" s="20" t="s">
        <v>149</v>
      </c>
      <c r="AT135" s="20" t="s">
        <v>136</v>
      </c>
      <c r="AU135" s="20" t="s">
        <v>114</v>
      </c>
      <c r="AY135" s="20" t="s">
        <v>135</v>
      </c>
      <c r="BE135" s="129">
        <f>IF(U135="základná",N135,0)</f>
        <v>0</v>
      </c>
      <c r="BF135" s="129">
        <f>IF(U135="znížená",N135,0)</f>
        <v>0</v>
      </c>
      <c r="BG135" s="129">
        <f>IF(U135="zákl. prenesená",N135,0)</f>
        <v>0</v>
      </c>
      <c r="BH135" s="129">
        <f>IF(U135="zníž. prenesená",N135,0)</f>
        <v>0</v>
      </c>
      <c r="BI135" s="129">
        <f>IF(U135="nulová",N135,0)</f>
        <v>0</v>
      </c>
      <c r="BJ135" s="20" t="s">
        <v>114</v>
      </c>
      <c r="BK135" s="214">
        <f>ROUND(L135*K135,3)</f>
        <v>0</v>
      </c>
      <c r="BL135" s="20" t="s">
        <v>149</v>
      </c>
      <c r="BM135" s="20" t="s">
        <v>180</v>
      </c>
    </row>
    <row r="136" s="1" customFormat="1" ht="16.5" customHeight="1">
      <c r="B136" s="169"/>
      <c r="C136" s="217" t="s">
        <v>181</v>
      </c>
      <c r="D136" s="217" t="s">
        <v>151</v>
      </c>
      <c r="E136" s="218" t="s">
        <v>182</v>
      </c>
      <c r="F136" s="219" t="s">
        <v>183</v>
      </c>
      <c r="G136" s="219"/>
      <c r="H136" s="219"/>
      <c r="I136" s="219"/>
      <c r="J136" s="220" t="s">
        <v>148</v>
      </c>
      <c r="K136" s="221">
        <v>20</v>
      </c>
      <c r="L136" s="222">
        <v>0</v>
      </c>
      <c r="M136" s="222"/>
      <c r="N136" s="221">
        <f>ROUND(L136*K136,3)</f>
        <v>0</v>
      </c>
      <c r="O136" s="209"/>
      <c r="P136" s="209"/>
      <c r="Q136" s="209"/>
      <c r="R136" s="173"/>
      <c r="T136" s="211" t="s">
        <v>5</v>
      </c>
      <c r="U136" s="54" t="s">
        <v>42</v>
      </c>
      <c r="V136" s="45"/>
      <c r="W136" s="212">
        <f>V136*K136</f>
        <v>0</v>
      </c>
      <c r="X136" s="212">
        <v>6.0000000000000002E-05</v>
      </c>
      <c r="Y136" s="212">
        <f>X136*K136</f>
        <v>0.0012000000000000001</v>
      </c>
      <c r="Z136" s="212">
        <v>0</v>
      </c>
      <c r="AA136" s="213">
        <f>Z136*K136</f>
        <v>0</v>
      </c>
      <c r="AR136" s="20" t="s">
        <v>154</v>
      </c>
      <c r="AT136" s="20" t="s">
        <v>151</v>
      </c>
      <c r="AU136" s="20" t="s">
        <v>114</v>
      </c>
      <c r="AY136" s="20" t="s">
        <v>135</v>
      </c>
      <c r="BE136" s="129">
        <f>IF(U136="základná",N136,0)</f>
        <v>0</v>
      </c>
      <c r="BF136" s="129">
        <f>IF(U136="znížená",N136,0)</f>
        <v>0</v>
      </c>
      <c r="BG136" s="129">
        <f>IF(U136="zákl. prenesená",N136,0)</f>
        <v>0</v>
      </c>
      <c r="BH136" s="129">
        <f>IF(U136="zníž. prenesená",N136,0)</f>
        <v>0</v>
      </c>
      <c r="BI136" s="129">
        <f>IF(U136="nulová",N136,0)</f>
        <v>0</v>
      </c>
      <c r="BJ136" s="20" t="s">
        <v>114</v>
      </c>
      <c r="BK136" s="214">
        <f>ROUND(L136*K136,3)</f>
        <v>0</v>
      </c>
      <c r="BL136" s="20" t="s">
        <v>149</v>
      </c>
      <c r="BM136" s="20" t="s">
        <v>184</v>
      </c>
    </row>
    <row r="137" s="1" customFormat="1" ht="25.5" customHeight="1">
      <c r="B137" s="169"/>
      <c r="C137" s="205" t="s">
        <v>185</v>
      </c>
      <c r="D137" s="205" t="s">
        <v>136</v>
      </c>
      <c r="E137" s="206" t="s">
        <v>186</v>
      </c>
      <c r="F137" s="207" t="s">
        <v>187</v>
      </c>
      <c r="G137" s="207"/>
      <c r="H137" s="207"/>
      <c r="I137" s="207"/>
      <c r="J137" s="208" t="s">
        <v>148</v>
      </c>
      <c r="K137" s="209">
        <v>20</v>
      </c>
      <c r="L137" s="210">
        <v>0</v>
      </c>
      <c r="M137" s="210"/>
      <c r="N137" s="209">
        <f>ROUND(L137*K137,3)</f>
        <v>0</v>
      </c>
      <c r="O137" s="209"/>
      <c r="P137" s="209"/>
      <c r="Q137" s="209"/>
      <c r="R137" s="173"/>
      <c r="T137" s="211" t="s">
        <v>5</v>
      </c>
      <c r="U137" s="54" t="s">
        <v>42</v>
      </c>
      <c r="V137" s="45"/>
      <c r="W137" s="212">
        <f>V137*K137</f>
        <v>0</v>
      </c>
      <c r="X137" s="212">
        <v>0</v>
      </c>
      <c r="Y137" s="212">
        <f>X137*K137</f>
        <v>0</v>
      </c>
      <c r="Z137" s="212">
        <v>0</v>
      </c>
      <c r="AA137" s="213">
        <f>Z137*K137</f>
        <v>0</v>
      </c>
      <c r="AR137" s="20" t="s">
        <v>149</v>
      </c>
      <c r="AT137" s="20" t="s">
        <v>136</v>
      </c>
      <c r="AU137" s="20" t="s">
        <v>114</v>
      </c>
      <c r="AY137" s="20" t="s">
        <v>135</v>
      </c>
      <c r="BE137" s="129">
        <f>IF(U137="základná",N137,0)</f>
        <v>0</v>
      </c>
      <c r="BF137" s="129">
        <f>IF(U137="znížená",N137,0)</f>
        <v>0</v>
      </c>
      <c r="BG137" s="129">
        <f>IF(U137="zákl. prenesená",N137,0)</f>
        <v>0</v>
      </c>
      <c r="BH137" s="129">
        <f>IF(U137="zníž. prenesená",N137,0)</f>
        <v>0</v>
      </c>
      <c r="BI137" s="129">
        <f>IF(U137="nulová",N137,0)</f>
        <v>0</v>
      </c>
      <c r="BJ137" s="20" t="s">
        <v>114</v>
      </c>
      <c r="BK137" s="214">
        <f>ROUND(L137*K137,3)</f>
        <v>0</v>
      </c>
      <c r="BL137" s="20" t="s">
        <v>149</v>
      </c>
      <c r="BM137" s="20" t="s">
        <v>188</v>
      </c>
    </row>
    <row r="138" s="1" customFormat="1" ht="16.5" customHeight="1">
      <c r="B138" s="169"/>
      <c r="C138" s="217" t="s">
        <v>189</v>
      </c>
      <c r="D138" s="217" t="s">
        <v>151</v>
      </c>
      <c r="E138" s="218" t="s">
        <v>190</v>
      </c>
      <c r="F138" s="219" t="s">
        <v>191</v>
      </c>
      <c r="G138" s="219"/>
      <c r="H138" s="219"/>
      <c r="I138" s="219"/>
      <c r="J138" s="220" t="s">
        <v>148</v>
      </c>
      <c r="K138" s="221">
        <v>20</v>
      </c>
      <c r="L138" s="222">
        <v>0</v>
      </c>
      <c r="M138" s="222"/>
      <c r="N138" s="221">
        <f>ROUND(L138*K138,3)</f>
        <v>0</v>
      </c>
      <c r="O138" s="209"/>
      <c r="P138" s="209"/>
      <c r="Q138" s="209"/>
      <c r="R138" s="173"/>
      <c r="T138" s="211" t="s">
        <v>5</v>
      </c>
      <c r="U138" s="54" t="s">
        <v>42</v>
      </c>
      <c r="V138" s="45"/>
      <c r="W138" s="212">
        <f>V138*K138</f>
        <v>0</v>
      </c>
      <c r="X138" s="212">
        <v>0</v>
      </c>
      <c r="Y138" s="212">
        <f>X138*K138</f>
        <v>0</v>
      </c>
      <c r="Z138" s="212">
        <v>0</v>
      </c>
      <c r="AA138" s="213">
        <f>Z138*K138</f>
        <v>0</v>
      </c>
      <c r="AR138" s="20" t="s">
        <v>154</v>
      </c>
      <c r="AT138" s="20" t="s">
        <v>151</v>
      </c>
      <c r="AU138" s="20" t="s">
        <v>114</v>
      </c>
      <c r="AY138" s="20" t="s">
        <v>135</v>
      </c>
      <c r="BE138" s="129">
        <f>IF(U138="základná",N138,0)</f>
        <v>0</v>
      </c>
      <c r="BF138" s="129">
        <f>IF(U138="znížená",N138,0)</f>
        <v>0</v>
      </c>
      <c r="BG138" s="129">
        <f>IF(U138="zákl. prenesená",N138,0)</f>
        <v>0</v>
      </c>
      <c r="BH138" s="129">
        <f>IF(U138="zníž. prenesená",N138,0)</f>
        <v>0</v>
      </c>
      <c r="BI138" s="129">
        <f>IF(U138="nulová",N138,0)</f>
        <v>0</v>
      </c>
      <c r="BJ138" s="20" t="s">
        <v>114</v>
      </c>
      <c r="BK138" s="214">
        <f>ROUND(L138*K138,3)</f>
        <v>0</v>
      </c>
      <c r="BL138" s="20" t="s">
        <v>149</v>
      </c>
      <c r="BM138" s="20" t="s">
        <v>192</v>
      </c>
    </row>
    <row r="139" s="1" customFormat="1" ht="25.5" customHeight="1">
      <c r="B139" s="169"/>
      <c r="C139" s="205" t="s">
        <v>193</v>
      </c>
      <c r="D139" s="205" t="s">
        <v>136</v>
      </c>
      <c r="E139" s="206" t="s">
        <v>194</v>
      </c>
      <c r="F139" s="207" t="s">
        <v>195</v>
      </c>
      <c r="G139" s="207"/>
      <c r="H139" s="207"/>
      <c r="I139" s="207"/>
      <c r="J139" s="208" t="s">
        <v>148</v>
      </c>
      <c r="K139" s="209">
        <v>20</v>
      </c>
      <c r="L139" s="210">
        <v>0</v>
      </c>
      <c r="M139" s="210"/>
      <c r="N139" s="209">
        <f>ROUND(L139*K139,3)</f>
        <v>0</v>
      </c>
      <c r="O139" s="209"/>
      <c r="P139" s="209"/>
      <c r="Q139" s="209"/>
      <c r="R139" s="173"/>
      <c r="T139" s="211" t="s">
        <v>5</v>
      </c>
      <c r="U139" s="54" t="s">
        <v>42</v>
      </c>
      <c r="V139" s="45"/>
      <c r="W139" s="212">
        <f>V139*K139</f>
        <v>0</v>
      </c>
      <c r="X139" s="212">
        <v>0</v>
      </c>
      <c r="Y139" s="212">
        <f>X139*K139</f>
        <v>0</v>
      </c>
      <c r="Z139" s="212">
        <v>0</v>
      </c>
      <c r="AA139" s="213">
        <f>Z139*K139</f>
        <v>0</v>
      </c>
      <c r="AR139" s="20" t="s">
        <v>149</v>
      </c>
      <c r="AT139" s="20" t="s">
        <v>136</v>
      </c>
      <c r="AU139" s="20" t="s">
        <v>114</v>
      </c>
      <c r="AY139" s="20" t="s">
        <v>135</v>
      </c>
      <c r="BE139" s="129">
        <f>IF(U139="základná",N139,0)</f>
        <v>0</v>
      </c>
      <c r="BF139" s="129">
        <f>IF(U139="znížená",N139,0)</f>
        <v>0</v>
      </c>
      <c r="BG139" s="129">
        <f>IF(U139="zákl. prenesená",N139,0)</f>
        <v>0</v>
      </c>
      <c r="BH139" s="129">
        <f>IF(U139="zníž. prenesená",N139,0)</f>
        <v>0</v>
      </c>
      <c r="BI139" s="129">
        <f>IF(U139="nulová",N139,0)</f>
        <v>0</v>
      </c>
      <c r="BJ139" s="20" t="s">
        <v>114</v>
      </c>
      <c r="BK139" s="214">
        <f>ROUND(L139*K139,3)</f>
        <v>0</v>
      </c>
      <c r="BL139" s="20" t="s">
        <v>149</v>
      </c>
      <c r="BM139" s="20" t="s">
        <v>196</v>
      </c>
    </row>
    <row r="140" s="1" customFormat="1" ht="16.5" customHeight="1">
      <c r="B140" s="169"/>
      <c r="C140" s="217" t="s">
        <v>197</v>
      </c>
      <c r="D140" s="217" t="s">
        <v>151</v>
      </c>
      <c r="E140" s="218" t="s">
        <v>198</v>
      </c>
      <c r="F140" s="219" t="s">
        <v>199</v>
      </c>
      <c r="G140" s="219"/>
      <c r="H140" s="219"/>
      <c r="I140" s="219"/>
      <c r="J140" s="220" t="s">
        <v>148</v>
      </c>
      <c r="K140" s="221">
        <v>20</v>
      </c>
      <c r="L140" s="222">
        <v>0</v>
      </c>
      <c r="M140" s="222"/>
      <c r="N140" s="221">
        <f>ROUND(L140*K140,3)</f>
        <v>0</v>
      </c>
      <c r="O140" s="209"/>
      <c r="P140" s="209"/>
      <c r="Q140" s="209"/>
      <c r="R140" s="173"/>
      <c r="T140" s="211" t="s">
        <v>5</v>
      </c>
      <c r="U140" s="54" t="s">
        <v>42</v>
      </c>
      <c r="V140" s="45"/>
      <c r="W140" s="212">
        <f>V140*K140</f>
        <v>0</v>
      </c>
      <c r="X140" s="212">
        <v>0</v>
      </c>
      <c r="Y140" s="212">
        <f>X140*K140</f>
        <v>0</v>
      </c>
      <c r="Z140" s="212">
        <v>0</v>
      </c>
      <c r="AA140" s="213">
        <f>Z140*K140</f>
        <v>0</v>
      </c>
      <c r="AR140" s="20" t="s">
        <v>154</v>
      </c>
      <c r="AT140" s="20" t="s">
        <v>151</v>
      </c>
      <c r="AU140" s="20" t="s">
        <v>114</v>
      </c>
      <c r="AY140" s="20" t="s">
        <v>135</v>
      </c>
      <c r="BE140" s="129">
        <f>IF(U140="základná",N140,0)</f>
        <v>0</v>
      </c>
      <c r="BF140" s="129">
        <f>IF(U140="znížená",N140,0)</f>
        <v>0</v>
      </c>
      <c r="BG140" s="129">
        <f>IF(U140="zákl. prenesená",N140,0)</f>
        <v>0</v>
      </c>
      <c r="BH140" s="129">
        <f>IF(U140="zníž. prenesená",N140,0)</f>
        <v>0</v>
      </c>
      <c r="BI140" s="129">
        <f>IF(U140="nulová",N140,0)</f>
        <v>0</v>
      </c>
      <c r="BJ140" s="20" t="s">
        <v>114</v>
      </c>
      <c r="BK140" s="214">
        <f>ROUND(L140*K140,3)</f>
        <v>0</v>
      </c>
      <c r="BL140" s="20" t="s">
        <v>149</v>
      </c>
      <c r="BM140" s="20" t="s">
        <v>200</v>
      </c>
    </row>
    <row r="141" s="1" customFormat="1" ht="16.5" customHeight="1">
      <c r="B141" s="169"/>
      <c r="C141" s="205" t="s">
        <v>201</v>
      </c>
      <c r="D141" s="205" t="s">
        <v>136</v>
      </c>
      <c r="E141" s="206" t="s">
        <v>202</v>
      </c>
      <c r="F141" s="207" t="s">
        <v>203</v>
      </c>
      <c r="G141" s="207"/>
      <c r="H141" s="207"/>
      <c r="I141" s="207"/>
      <c r="J141" s="208" t="s">
        <v>148</v>
      </c>
      <c r="K141" s="209">
        <v>20</v>
      </c>
      <c r="L141" s="210">
        <v>0</v>
      </c>
      <c r="M141" s="210"/>
      <c r="N141" s="209">
        <f>ROUND(L141*K141,3)</f>
        <v>0</v>
      </c>
      <c r="O141" s="209"/>
      <c r="P141" s="209"/>
      <c r="Q141" s="209"/>
      <c r="R141" s="173"/>
      <c r="T141" s="211" t="s">
        <v>5</v>
      </c>
      <c r="U141" s="54" t="s">
        <v>42</v>
      </c>
      <c r="V141" s="45"/>
      <c r="W141" s="212">
        <f>V141*K141</f>
        <v>0</v>
      </c>
      <c r="X141" s="212">
        <v>0</v>
      </c>
      <c r="Y141" s="212">
        <f>X141*K141</f>
        <v>0</v>
      </c>
      <c r="Z141" s="212">
        <v>0</v>
      </c>
      <c r="AA141" s="213">
        <f>Z141*K141</f>
        <v>0</v>
      </c>
      <c r="AR141" s="20" t="s">
        <v>149</v>
      </c>
      <c r="AT141" s="20" t="s">
        <v>136</v>
      </c>
      <c r="AU141" s="20" t="s">
        <v>114</v>
      </c>
      <c r="AY141" s="20" t="s">
        <v>135</v>
      </c>
      <c r="BE141" s="129">
        <f>IF(U141="základná",N141,0)</f>
        <v>0</v>
      </c>
      <c r="BF141" s="129">
        <f>IF(U141="znížená",N141,0)</f>
        <v>0</v>
      </c>
      <c r="BG141" s="129">
        <f>IF(U141="zákl. prenesená",N141,0)</f>
        <v>0</v>
      </c>
      <c r="BH141" s="129">
        <f>IF(U141="zníž. prenesená",N141,0)</f>
        <v>0</v>
      </c>
      <c r="BI141" s="129">
        <f>IF(U141="nulová",N141,0)</f>
        <v>0</v>
      </c>
      <c r="BJ141" s="20" t="s">
        <v>114</v>
      </c>
      <c r="BK141" s="214">
        <f>ROUND(L141*K141,3)</f>
        <v>0</v>
      </c>
      <c r="BL141" s="20" t="s">
        <v>149</v>
      </c>
      <c r="BM141" s="20" t="s">
        <v>204</v>
      </c>
    </row>
    <row r="142" s="1" customFormat="1" ht="25.5" customHeight="1">
      <c r="B142" s="169"/>
      <c r="C142" s="217" t="s">
        <v>205</v>
      </c>
      <c r="D142" s="217" t="s">
        <v>151</v>
      </c>
      <c r="E142" s="218" t="s">
        <v>206</v>
      </c>
      <c r="F142" s="219" t="s">
        <v>207</v>
      </c>
      <c r="G142" s="219"/>
      <c r="H142" s="219"/>
      <c r="I142" s="219"/>
      <c r="J142" s="220" t="s">
        <v>148</v>
      </c>
      <c r="K142" s="221">
        <v>20</v>
      </c>
      <c r="L142" s="222">
        <v>0</v>
      </c>
      <c r="M142" s="222"/>
      <c r="N142" s="221">
        <f>ROUND(L142*K142,3)</f>
        <v>0</v>
      </c>
      <c r="O142" s="209"/>
      <c r="P142" s="209"/>
      <c r="Q142" s="209"/>
      <c r="R142" s="173"/>
      <c r="T142" s="211" t="s">
        <v>5</v>
      </c>
      <c r="U142" s="54" t="s">
        <v>42</v>
      </c>
      <c r="V142" s="45"/>
      <c r="W142" s="212">
        <f>V142*K142</f>
        <v>0</v>
      </c>
      <c r="X142" s="212">
        <v>0.0048900000000000002</v>
      </c>
      <c r="Y142" s="212">
        <f>X142*K142</f>
        <v>0.097799999999999998</v>
      </c>
      <c r="Z142" s="212">
        <v>0</v>
      </c>
      <c r="AA142" s="213">
        <f>Z142*K142</f>
        <v>0</v>
      </c>
      <c r="AR142" s="20" t="s">
        <v>154</v>
      </c>
      <c r="AT142" s="20" t="s">
        <v>151</v>
      </c>
      <c r="AU142" s="20" t="s">
        <v>114</v>
      </c>
      <c r="AY142" s="20" t="s">
        <v>135</v>
      </c>
      <c r="BE142" s="129">
        <f>IF(U142="základná",N142,0)</f>
        <v>0</v>
      </c>
      <c r="BF142" s="129">
        <f>IF(U142="znížená",N142,0)</f>
        <v>0</v>
      </c>
      <c r="BG142" s="129">
        <f>IF(U142="zákl. prenesená",N142,0)</f>
        <v>0</v>
      </c>
      <c r="BH142" s="129">
        <f>IF(U142="zníž. prenesená",N142,0)</f>
        <v>0</v>
      </c>
      <c r="BI142" s="129">
        <f>IF(U142="nulová",N142,0)</f>
        <v>0</v>
      </c>
      <c r="BJ142" s="20" t="s">
        <v>114</v>
      </c>
      <c r="BK142" s="214">
        <f>ROUND(L142*K142,3)</f>
        <v>0</v>
      </c>
      <c r="BL142" s="20" t="s">
        <v>149</v>
      </c>
      <c r="BM142" s="20" t="s">
        <v>208</v>
      </c>
    </row>
    <row r="143" s="1" customFormat="1" ht="16.5" customHeight="1">
      <c r="B143" s="169"/>
      <c r="C143" s="217" t="s">
        <v>209</v>
      </c>
      <c r="D143" s="217" t="s">
        <v>151</v>
      </c>
      <c r="E143" s="218" t="s">
        <v>210</v>
      </c>
      <c r="F143" s="219" t="s">
        <v>211</v>
      </c>
      <c r="G143" s="219"/>
      <c r="H143" s="219"/>
      <c r="I143" s="219"/>
      <c r="J143" s="220" t="s">
        <v>148</v>
      </c>
      <c r="K143" s="221">
        <v>1</v>
      </c>
      <c r="L143" s="222">
        <v>0</v>
      </c>
      <c r="M143" s="222"/>
      <c r="N143" s="221">
        <f>ROUND(L143*K143,3)</f>
        <v>0</v>
      </c>
      <c r="O143" s="209"/>
      <c r="P143" s="209"/>
      <c r="Q143" s="209"/>
      <c r="R143" s="173"/>
      <c r="T143" s="211" t="s">
        <v>5</v>
      </c>
      <c r="U143" s="54" t="s">
        <v>42</v>
      </c>
      <c r="V143" s="45"/>
      <c r="W143" s="212">
        <f>V143*K143</f>
        <v>0</v>
      </c>
      <c r="X143" s="212">
        <v>0.00016000000000000001</v>
      </c>
      <c r="Y143" s="212">
        <f>X143*K143</f>
        <v>0.00016000000000000001</v>
      </c>
      <c r="Z143" s="212">
        <v>0</v>
      </c>
      <c r="AA143" s="213">
        <f>Z143*K143</f>
        <v>0</v>
      </c>
      <c r="AR143" s="20" t="s">
        <v>154</v>
      </c>
      <c r="AT143" s="20" t="s">
        <v>151</v>
      </c>
      <c r="AU143" s="20" t="s">
        <v>114</v>
      </c>
      <c r="AY143" s="20" t="s">
        <v>135</v>
      </c>
      <c r="BE143" s="129">
        <f>IF(U143="základná",N143,0)</f>
        <v>0</v>
      </c>
      <c r="BF143" s="129">
        <f>IF(U143="znížená",N143,0)</f>
        <v>0</v>
      </c>
      <c r="BG143" s="129">
        <f>IF(U143="zákl. prenesená",N143,0)</f>
        <v>0</v>
      </c>
      <c r="BH143" s="129">
        <f>IF(U143="zníž. prenesená",N143,0)</f>
        <v>0</v>
      </c>
      <c r="BI143" s="129">
        <f>IF(U143="nulová",N143,0)</f>
        <v>0</v>
      </c>
      <c r="BJ143" s="20" t="s">
        <v>114</v>
      </c>
      <c r="BK143" s="214">
        <f>ROUND(L143*K143,3)</f>
        <v>0</v>
      </c>
      <c r="BL143" s="20" t="s">
        <v>149</v>
      </c>
      <c r="BM143" s="20" t="s">
        <v>212</v>
      </c>
    </row>
    <row r="144" s="1" customFormat="1" ht="16.5" customHeight="1">
      <c r="B144" s="169"/>
      <c r="C144" s="205" t="s">
        <v>213</v>
      </c>
      <c r="D144" s="205" t="s">
        <v>136</v>
      </c>
      <c r="E144" s="206" t="s">
        <v>214</v>
      </c>
      <c r="F144" s="207" t="s">
        <v>215</v>
      </c>
      <c r="G144" s="207"/>
      <c r="H144" s="207"/>
      <c r="I144" s="207"/>
      <c r="J144" s="208" t="s">
        <v>148</v>
      </c>
      <c r="K144" s="209">
        <v>20</v>
      </c>
      <c r="L144" s="210">
        <v>0</v>
      </c>
      <c r="M144" s="210"/>
      <c r="N144" s="209">
        <f>ROUND(L144*K144,3)</f>
        <v>0</v>
      </c>
      <c r="O144" s="209"/>
      <c r="P144" s="209"/>
      <c r="Q144" s="209"/>
      <c r="R144" s="173"/>
      <c r="T144" s="211" t="s">
        <v>5</v>
      </c>
      <c r="U144" s="54" t="s">
        <v>42</v>
      </c>
      <c r="V144" s="45"/>
      <c r="W144" s="212">
        <f>V144*K144</f>
        <v>0</v>
      </c>
      <c r="X144" s="212">
        <v>0</v>
      </c>
      <c r="Y144" s="212">
        <f>X144*K144</f>
        <v>0</v>
      </c>
      <c r="Z144" s="212">
        <v>0</v>
      </c>
      <c r="AA144" s="213">
        <f>Z144*K144</f>
        <v>0</v>
      </c>
      <c r="AR144" s="20" t="s">
        <v>149</v>
      </c>
      <c r="AT144" s="20" t="s">
        <v>136</v>
      </c>
      <c r="AU144" s="20" t="s">
        <v>114</v>
      </c>
      <c r="AY144" s="20" t="s">
        <v>135</v>
      </c>
      <c r="BE144" s="129">
        <f>IF(U144="základná",N144,0)</f>
        <v>0</v>
      </c>
      <c r="BF144" s="129">
        <f>IF(U144="znížená",N144,0)</f>
        <v>0</v>
      </c>
      <c r="BG144" s="129">
        <f>IF(U144="zákl. prenesená",N144,0)</f>
        <v>0</v>
      </c>
      <c r="BH144" s="129">
        <f>IF(U144="zníž. prenesená",N144,0)</f>
        <v>0</v>
      </c>
      <c r="BI144" s="129">
        <f>IF(U144="nulová",N144,0)</f>
        <v>0</v>
      </c>
      <c r="BJ144" s="20" t="s">
        <v>114</v>
      </c>
      <c r="BK144" s="214">
        <f>ROUND(L144*K144,3)</f>
        <v>0</v>
      </c>
      <c r="BL144" s="20" t="s">
        <v>149</v>
      </c>
      <c r="BM144" s="20" t="s">
        <v>216</v>
      </c>
    </row>
    <row r="145" s="1" customFormat="1" ht="16.5" customHeight="1">
      <c r="B145" s="169"/>
      <c r="C145" s="217" t="s">
        <v>10</v>
      </c>
      <c r="D145" s="217" t="s">
        <v>151</v>
      </c>
      <c r="E145" s="218" t="s">
        <v>217</v>
      </c>
      <c r="F145" s="219" t="s">
        <v>218</v>
      </c>
      <c r="G145" s="219"/>
      <c r="H145" s="219"/>
      <c r="I145" s="219"/>
      <c r="J145" s="220" t="s">
        <v>219</v>
      </c>
      <c r="K145" s="221">
        <v>13</v>
      </c>
      <c r="L145" s="222">
        <v>0</v>
      </c>
      <c r="M145" s="222"/>
      <c r="N145" s="221">
        <f>ROUND(L145*K145,3)</f>
        <v>0</v>
      </c>
      <c r="O145" s="209"/>
      <c r="P145" s="209"/>
      <c r="Q145" s="209"/>
      <c r="R145" s="173"/>
      <c r="T145" s="211" t="s">
        <v>5</v>
      </c>
      <c r="U145" s="54" t="s">
        <v>42</v>
      </c>
      <c r="V145" s="45"/>
      <c r="W145" s="212">
        <f>V145*K145</f>
        <v>0</v>
      </c>
      <c r="X145" s="212">
        <v>0</v>
      </c>
      <c r="Y145" s="212">
        <f>X145*K145</f>
        <v>0</v>
      </c>
      <c r="Z145" s="212">
        <v>0</v>
      </c>
      <c r="AA145" s="213">
        <f>Z145*K145</f>
        <v>0</v>
      </c>
      <c r="AR145" s="20" t="s">
        <v>154</v>
      </c>
      <c r="AT145" s="20" t="s">
        <v>151</v>
      </c>
      <c r="AU145" s="20" t="s">
        <v>114</v>
      </c>
      <c r="AY145" s="20" t="s">
        <v>135</v>
      </c>
      <c r="BE145" s="129">
        <f>IF(U145="základná",N145,0)</f>
        <v>0</v>
      </c>
      <c r="BF145" s="129">
        <f>IF(U145="znížená",N145,0)</f>
        <v>0</v>
      </c>
      <c r="BG145" s="129">
        <f>IF(U145="zákl. prenesená",N145,0)</f>
        <v>0</v>
      </c>
      <c r="BH145" s="129">
        <f>IF(U145="zníž. prenesená",N145,0)</f>
        <v>0</v>
      </c>
      <c r="BI145" s="129">
        <f>IF(U145="nulová",N145,0)</f>
        <v>0</v>
      </c>
      <c r="BJ145" s="20" t="s">
        <v>114</v>
      </c>
      <c r="BK145" s="214">
        <f>ROUND(L145*K145,3)</f>
        <v>0</v>
      </c>
      <c r="BL145" s="20" t="s">
        <v>149</v>
      </c>
      <c r="BM145" s="20" t="s">
        <v>220</v>
      </c>
    </row>
    <row r="146" s="1" customFormat="1" ht="16.5" customHeight="1">
      <c r="B146" s="169"/>
      <c r="C146" s="217" t="s">
        <v>221</v>
      </c>
      <c r="D146" s="217" t="s">
        <v>151</v>
      </c>
      <c r="E146" s="218" t="s">
        <v>222</v>
      </c>
      <c r="F146" s="219" t="s">
        <v>223</v>
      </c>
      <c r="G146" s="219"/>
      <c r="H146" s="219"/>
      <c r="I146" s="219"/>
      <c r="J146" s="220" t="s">
        <v>171</v>
      </c>
      <c r="K146" s="221">
        <v>30</v>
      </c>
      <c r="L146" s="222">
        <v>0</v>
      </c>
      <c r="M146" s="222"/>
      <c r="N146" s="221">
        <f>ROUND(L146*K146,3)</f>
        <v>0</v>
      </c>
      <c r="O146" s="209"/>
      <c r="P146" s="209"/>
      <c r="Q146" s="209"/>
      <c r="R146" s="173"/>
      <c r="T146" s="211" t="s">
        <v>5</v>
      </c>
      <c r="U146" s="54" t="s">
        <v>42</v>
      </c>
      <c r="V146" s="45"/>
      <c r="W146" s="212">
        <f>V146*K146</f>
        <v>0</v>
      </c>
      <c r="X146" s="212">
        <v>0</v>
      </c>
      <c r="Y146" s="212">
        <f>X146*K146</f>
        <v>0</v>
      </c>
      <c r="Z146" s="212">
        <v>0</v>
      </c>
      <c r="AA146" s="213">
        <f>Z146*K146</f>
        <v>0</v>
      </c>
      <c r="AR146" s="20" t="s">
        <v>154</v>
      </c>
      <c r="AT146" s="20" t="s">
        <v>151</v>
      </c>
      <c r="AU146" s="20" t="s">
        <v>114</v>
      </c>
      <c r="AY146" s="20" t="s">
        <v>135</v>
      </c>
      <c r="BE146" s="129">
        <f>IF(U146="základná",N146,0)</f>
        <v>0</v>
      </c>
      <c r="BF146" s="129">
        <f>IF(U146="znížená",N146,0)</f>
        <v>0</v>
      </c>
      <c r="BG146" s="129">
        <f>IF(U146="zákl. prenesená",N146,0)</f>
        <v>0</v>
      </c>
      <c r="BH146" s="129">
        <f>IF(U146="zníž. prenesená",N146,0)</f>
        <v>0</v>
      </c>
      <c r="BI146" s="129">
        <f>IF(U146="nulová",N146,0)</f>
        <v>0</v>
      </c>
      <c r="BJ146" s="20" t="s">
        <v>114</v>
      </c>
      <c r="BK146" s="214">
        <f>ROUND(L146*K146,3)</f>
        <v>0</v>
      </c>
      <c r="BL146" s="20" t="s">
        <v>149</v>
      </c>
      <c r="BM146" s="20" t="s">
        <v>224</v>
      </c>
    </row>
    <row r="147" s="1" customFormat="1" ht="16.5" customHeight="1">
      <c r="B147" s="169"/>
      <c r="C147" s="205" t="s">
        <v>225</v>
      </c>
      <c r="D147" s="205" t="s">
        <v>136</v>
      </c>
      <c r="E147" s="206" t="s">
        <v>226</v>
      </c>
      <c r="F147" s="207" t="s">
        <v>227</v>
      </c>
      <c r="G147" s="207"/>
      <c r="H147" s="207"/>
      <c r="I147" s="207"/>
      <c r="J147" s="208" t="s">
        <v>148</v>
      </c>
      <c r="K147" s="209">
        <v>20</v>
      </c>
      <c r="L147" s="210">
        <v>0</v>
      </c>
      <c r="M147" s="210"/>
      <c r="N147" s="209">
        <f>ROUND(L147*K147,3)</f>
        <v>0</v>
      </c>
      <c r="O147" s="209"/>
      <c r="P147" s="209"/>
      <c r="Q147" s="209"/>
      <c r="R147" s="173"/>
      <c r="T147" s="211" t="s">
        <v>5</v>
      </c>
      <c r="U147" s="54" t="s">
        <v>42</v>
      </c>
      <c r="V147" s="45"/>
      <c r="W147" s="212">
        <f>V147*K147</f>
        <v>0</v>
      </c>
      <c r="X147" s="212">
        <v>0</v>
      </c>
      <c r="Y147" s="212">
        <f>X147*K147</f>
        <v>0</v>
      </c>
      <c r="Z147" s="212">
        <v>0</v>
      </c>
      <c r="AA147" s="213">
        <f>Z147*K147</f>
        <v>0</v>
      </c>
      <c r="AR147" s="20" t="s">
        <v>149</v>
      </c>
      <c r="AT147" s="20" t="s">
        <v>136</v>
      </c>
      <c r="AU147" s="20" t="s">
        <v>114</v>
      </c>
      <c r="AY147" s="20" t="s">
        <v>135</v>
      </c>
      <c r="BE147" s="129">
        <f>IF(U147="základná",N147,0)</f>
        <v>0</v>
      </c>
      <c r="BF147" s="129">
        <f>IF(U147="znížená",N147,0)</f>
        <v>0</v>
      </c>
      <c r="BG147" s="129">
        <f>IF(U147="zákl. prenesená",N147,0)</f>
        <v>0</v>
      </c>
      <c r="BH147" s="129">
        <f>IF(U147="zníž. prenesená",N147,0)</f>
        <v>0</v>
      </c>
      <c r="BI147" s="129">
        <f>IF(U147="nulová",N147,0)</f>
        <v>0</v>
      </c>
      <c r="BJ147" s="20" t="s">
        <v>114</v>
      </c>
      <c r="BK147" s="214">
        <f>ROUND(L147*K147,3)</f>
        <v>0</v>
      </c>
      <c r="BL147" s="20" t="s">
        <v>149</v>
      </c>
      <c r="BM147" s="20" t="s">
        <v>228</v>
      </c>
    </row>
    <row r="148" s="1" customFormat="1" ht="16.5" customHeight="1">
      <c r="B148" s="169"/>
      <c r="C148" s="205" t="s">
        <v>229</v>
      </c>
      <c r="D148" s="205" t="s">
        <v>136</v>
      </c>
      <c r="E148" s="206" t="s">
        <v>230</v>
      </c>
      <c r="F148" s="207" t="s">
        <v>231</v>
      </c>
      <c r="G148" s="207"/>
      <c r="H148" s="207"/>
      <c r="I148" s="207"/>
      <c r="J148" s="208" t="s">
        <v>171</v>
      </c>
      <c r="K148" s="209">
        <v>900</v>
      </c>
      <c r="L148" s="210">
        <v>0</v>
      </c>
      <c r="M148" s="210"/>
      <c r="N148" s="209">
        <f>ROUND(L148*K148,3)</f>
        <v>0</v>
      </c>
      <c r="O148" s="209"/>
      <c r="P148" s="209"/>
      <c r="Q148" s="209"/>
      <c r="R148" s="173"/>
      <c r="T148" s="211" t="s">
        <v>5</v>
      </c>
      <c r="U148" s="54" t="s">
        <v>42</v>
      </c>
      <c r="V148" s="45"/>
      <c r="W148" s="212">
        <f>V148*K148</f>
        <v>0</v>
      </c>
      <c r="X148" s="212">
        <v>0</v>
      </c>
      <c r="Y148" s="212">
        <f>X148*K148</f>
        <v>0</v>
      </c>
      <c r="Z148" s="212">
        <v>0</v>
      </c>
      <c r="AA148" s="213">
        <f>Z148*K148</f>
        <v>0</v>
      </c>
      <c r="AR148" s="20" t="s">
        <v>149</v>
      </c>
      <c r="AT148" s="20" t="s">
        <v>136</v>
      </c>
      <c r="AU148" s="20" t="s">
        <v>114</v>
      </c>
      <c r="AY148" s="20" t="s">
        <v>135</v>
      </c>
      <c r="BE148" s="129">
        <f>IF(U148="základná",N148,0)</f>
        <v>0</v>
      </c>
      <c r="BF148" s="129">
        <f>IF(U148="znížená",N148,0)</f>
        <v>0</v>
      </c>
      <c r="BG148" s="129">
        <f>IF(U148="zákl. prenesená",N148,0)</f>
        <v>0</v>
      </c>
      <c r="BH148" s="129">
        <f>IF(U148="zníž. prenesená",N148,0)</f>
        <v>0</v>
      </c>
      <c r="BI148" s="129">
        <f>IF(U148="nulová",N148,0)</f>
        <v>0</v>
      </c>
      <c r="BJ148" s="20" t="s">
        <v>114</v>
      </c>
      <c r="BK148" s="214">
        <f>ROUND(L148*K148,3)</f>
        <v>0</v>
      </c>
      <c r="BL148" s="20" t="s">
        <v>149</v>
      </c>
      <c r="BM148" s="20" t="s">
        <v>232</v>
      </c>
    </row>
    <row r="149" s="1" customFormat="1" ht="38.25" customHeight="1">
      <c r="B149" s="169"/>
      <c r="C149" s="217" t="s">
        <v>233</v>
      </c>
      <c r="D149" s="217" t="s">
        <v>151</v>
      </c>
      <c r="E149" s="218" t="s">
        <v>234</v>
      </c>
      <c r="F149" s="219" t="s">
        <v>235</v>
      </c>
      <c r="G149" s="219"/>
      <c r="H149" s="219"/>
      <c r="I149" s="219"/>
      <c r="J149" s="220" t="s">
        <v>236</v>
      </c>
      <c r="K149" s="221">
        <v>855.39200000000005</v>
      </c>
      <c r="L149" s="222">
        <v>0</v>
      </c>
      <c r="M149" s="222"/>
      <c r="N149" s="221">
        <f>ROUND(L149*K149,3)</f>
        <v>0</v>
      </c>
      <c r="O149" s="209"/>
      <c r="P149" s="209"/>
      <c r="Q149" s="209"/>
      <c r="R149" s="173"/>
      <c r="T149" s="211" t="s">
        <v>5</v>
      </c>
      <c r="U149" s="54" t="s">
        <v>42</v>
      </c>
      <c r="V149" s="45"/>
      <c r="W149" s="212">
        <f>V149*K149</f>
        <v>0</v>
      </c>
      <c r="X149" s="212">
        <v>0.00099999766189068904</v>
      </c>
      <c r="Y149" s="212">
        <f>X149*K149</f>
        <v>0.85539000000000032</v>
      </c>
      <c r="Z149" s="212">
        <v>0</v>
      </c>
      <c r="AA149" s="213">
        <f>Z149*K149</f>
        <v>0</v>
      </c>
      <c r="AR149" s="20" t="s">
        <v>154</v>
      </c>
      <c r="AT149" s="20" t="s">
        <v>151</v>
      </c>
      <c r="AU149" s="20" t="s">
        <v>114</v>
      </c>
      <c r="AY149" s="20" t="s">
        <v>135</v>
      </c>
      <c r="BE149" s="129">
        <f>IF(U149="základná",N149,0)</f>
        <v>0</v>
      </c>
      <c r="BF149" s="129">
        <f>IF(U149="znížená",N149,0)</f>
        <v>0</v>
      </c>
      <c r="BG149" s="129">
        <f>IF(U149="zákl. prenesená",N149,0)</f>
        <v>0</v>
      </c>
      <c r="BH149" s="129">
        <f>IF(U149="zníž. prenesená",N149,0)</f>
        <v>0</v>
      </c>
      <c r="BI149" s="129">
        <f>IF(U149="nulová",N149,0)</f>
        <v>0</v>
      </c>
      <c r="BJ149" s="20" t="s">
        <v>114</v>
      </c>
      <c r="BK149" s="214">
        <f>ROUND(L149*K149,3)</f>
        <v>0</v>
      </c>
      <c r="BL149" s="20" t="s">
        <v>149</v>
      </c>
      <c r="BM149" s="20" t="s">
        <v>237</v>
      </c>
    </row>
    <row r="150" s="1" customFormat="1" ht="38.25" customHeight="1">
      <c r="B150" s="169"/>
      <c r="C150" s="217" t="s">
        <v>238</v>
      </c>
      <c r="D150" s="217" t="s">
        <v>151</v>
      </c>
      <c r="E150" s="218" t="s">
        <v>239</v>
      </c>
      <c r="F150" s="219" t="s">
        <v>240</v>
      </c>
      <c r="G150" s="219"/>
      <c r="H150" s="219"/>
      <c r="I150" s="219"/>
      <c r="J150" s="220" t="s">
        <v>236</v>
      </c>
      <c r="K150" s="221">
        <v>44.607999999999997</v>
      </c>
      <c r="L150" s="222">
        <v>0</v>
      </c>
      <c r="M150" s="222"/>
      <c r="N150" s="221">
        <f>ROUND(L150*K150,3)</f>
        <v>0</v>
      </c>
      <c r="O150" s="209"/>
      <c r="P150" s="209"/>
      <c r="Q150" s="209"/>
      <c r="R150" s="173"/>
      <c r="T150" s="211" t="s">
        <v>5</v>
      </c>
      <c r="U150" s="54" t="s">
        <v>42</v>
      </c>
      <c r="V150" s="45"/>
      <c r="W150" s="212">
        <f>V150*K150</f>
        <v>0</v>
      </c>
      <c r="X150" s="212">
        <v>0.00100004483500717</v>
      </c>
      <c r="Y150" s="212">
        <f>X150*K150</f>
        <v>0.044609999999999837</v>
      </c>
      <c r="Z150" s="212">
        <v>0</v>
      </c>
      <c r="AA150" s="213">
        <f>Z150*K150</f>
        <v>0</v>
      </c>
      <c r="AR150" s="20" t="s">
        <v>154</v>
      </c>
      <c r="AT150" s="20" t="s">
        <v>151</v>
      </c>
      <c r="AU150" s="20" t="s">
        <v>114</v>
      </c>
      <c r="AY150" s="20" t="s">
        <v>135</v>
      </c>
      <c r="BE150" s="129">
        <f>IF(U150="základná",N150,0)</f>
        <v>0</v>
      </c>
      <c r="BF150" s="129">
        <f>IF(U150="znížená",N150,0)</f>
        <v>0</v>
      </c>
      <c r="BG150" s="129">
        <f>IF(U150="zákl. prenesená",N150,0)</f>
        <v>0</v>
      </c>
      <c r="BH150" s="129">
        <f>IF(U150="zníž. prenesená",N150,0)</f>
        <v>0</v>
      </c>
      <c r="BI150" s="129">
        <f>IF(U150="nulová",N150,0)</f>
        <v>0</v>
      </c>
      <c r="BJ150" s="20" t="s">
        <v>114</v>
      </c>
      <c r="BK150" s="214">
        <f>ROUND(L150*K150,3)</f>
        <v>0</v>
      </c>
      <c r="BL150" s="20" t="s">
        <v>149</v>
      </c>
      <c r="BM150" s="20" t="s">
        <v>241</v>
      </c>
    </row>
    <row r="151" s="1" customFormat="1" ht="16.5" customHeight="1">
      <c r="B151" s="169"/>
      <c r="C151" s="205" t="s">
        <v>242</v>
      </c>
      <c r="D151" s="205" t="s">
        <v>136</v>
      </c>
      <c r="E151" s="206" t="s">
        <v>243</v>
      </c>
      <c r="F151" s="207" t="s">
        <v>244</v>
      </c>
      <c r="G151" s="207"/>
      <c r="H151" s="207"/>
      <c r="I151" s="207"/>
      <c r="J151" s="208" t="s">
        <v>148</v>
      </c>
      <c r="K151" s="209">
        <v>20</v>
      </c>
      <c r="L151" s="210">
        <v>0</v>
      </c>
      <c r="M151" s="210"/>
      <c r="N151" s="209">
        <f>ROUND(L151*K151,3)</f>
        <v>0</v>
      </c>
      <c r="O151" s="209"/>
      <c r="P151" s="209"/>
      <c r="Q151" s="209"/>
      <c r="R151" s="173"/>
      <c r="T151" s="211" t="s">
        <v>5</v>
      </c>
      <c r="U151" s="54" t="s">
        <v>42</v>
      </c>
      <c r="V151" s="45"/>
      <c r="W151" s="212">
        <f>V151*K151</f>
        <v>0</v>
      </c>
      <c r="X151" s="212">
        <v>0</v>
      </c>
      <c r="Y151" s="212">
        <f>X151*K151</f>
        <v>0</v>
      </c>
      <c r="Z151" s="212">
        <v>0</v>
      </c>
      <c r="AA151" s="213">
        <f>Z151*K151</f>
        <v>0</v>
      </c>
      <c r="AR151" s="20" t="s">
        <v>149</v>
      </c>
      <c r="AT151" s="20" t="s">
        <v>136</v>
      </c>
      <c r="AU151" s="20" t="s">
        <v>114</v>
      </c>
      <c r="AY151" s="20" t="s">
        <v>135</v>
      </c>
      <c r="BE151" s="129">
        <f>IF(U151="základná",N151,0)</f>
        <v>0</v>
      </c>
      <c r="BF151" s="129">
        <f>IF(U151="znížená",N151,0)</f>
        <v>0</v>
      </c>
      <c r="BG151" s="129">
        <f>IF(U151="zákl. prenesená",N151,0)</f>
        <v>0</v>
      </c>
      <c r="BH151" s="129">
        <f>IF(U151="zníž. prenesená",N151,0)</f>
        <v>0</v>
      </c>
      <c r="BI151" s="129">
        <f>IF(U151="nulová",N151,0)</f>
        <v>0</v>
      </c>
      <c r="BJ151" s="20" t="s">
        <v>114</v>
      </c>
      <c r="BK151" s="214">
        <f>ROUND(L151*K151,3)</f>
        <v>0</v>
      </c>
      <c r="BL151" s="20" t="s">
        <v>149</v>
      </c>
      <c r="BM151" s="20" t="s">
        <v>245</v>
      </c>
    </row>
    <row r="152" s="1" customFormat="1" ht="38.25" customHeight="1">
      <c r="B152" s="169"/>
      <c r="C152" s="217" t="s">
        <v>246</v>
      </c>
      <c r="D152" s="217" t="s">
        <v>151</v>
      </c>
      <c r="E152" s="218" t="s">
        <v>247</v>
      </c>
      <c r="F152" s="219" t="s">
        <v>248</v>
      </c>
      <c r="G152" s="219"/>
      <c r="H152" s="219"/>
      <c r="I152" s="219"/>
      <c r="J152" s="220" t="s">
        <v>148</v>
      </c>
      <c r="K152" s="221">
        <v>20</v>
      </c>
      <c r="L152" s="222">
        <v>0</v>
      </c>
      <c r="M152" s="222"/>
      <c r="N152" s="221">
        <f>ROUND(L152*K152,3)</f>
        <v>0</v>
      </c>
      <c r="O152" s="209"/>
      <c r="P152" s="209"/>
      <c r="Q152" s="209"/>
      <c r="R152" s="173"/>
      <c r="T152" s="211" t="s">
        <v>5</v>
      </c>
      <c r="U152" s="54" t="s">
        <v>42</v>
      </c>
      <c r="V152" s="45"/>
      <c r="W152" s="212">
        <f>V152*K152</f>
        <v>0</v>
      </c>
      <c r="X152" s="212">
        <v>0.00025999999999999998</v>
      </c>
      <c r="Y152" s="212">
        <f>X152*K152</f>
        <v>0.0051999999999999998</v>
      </c>
      <c r="Z152" s="212">
        <v>0</v>
      </c>
      <c r="AA152" s="213">
        <f>Z152*K152</f>
        <v>0</v>
      </c>
      <c r="AR152" s="20" t="s">
        <v>154</v>
      </c>
      <c r="AT152" s="20" t="s">
        <v>151</v>
      </c>
      <c r="AU152" s="20" t="s">
        <v>114</v>
      </c>
      <c r="AY152" s="20" t="s">
        <v>135</v>
      </c>
      <c r="BE152" s="129">
        <f>IF(U152="základná",N152,0)</f>
        <v>0</v>
      </c>
      <c r="BF152" s="129">
        <f>IF(U152="znížená",N152,0)</f>
        <v>0</v>
      </c>
      <c r="BG152" s="129">
        <f>IF(U152="zákl. prenesená",N152,0)</f>
        <v>0</v>
      </c>
      <c r="BH152" s="129">
        <f>IF(U152="zníž. prenesená",N152,0)</f>
        <v>0</v>
      </c>
      <c r="BI152" s="129">
        <f>IF(U152="nulová",N152,0)</f>
        <v>0</v>
      </c>
      <c r="BJ152" s="20" t="s">
        <v>114</v>
      </c>
      <c r="BK152" s="214">
        <f>ROUND(L152*K152,3)</f>
        <v>0</v>
      </c>
      <c r="BL152" s="20" t="s">
        <v>149</v>
      </c>
      <c r="BM152" s="20" t="s">
        <v>249</v>
      </c>
    </row>
    <row r="153" s="1" customFormat="1" ht="16.5" customHeight="1">
      <c r="B153" s="169"/>
      <c r="C153" s="205" t="s">
        <v>250</v>
      </c>
      <c r="D153" s="205" t="s">
        <v>136</v>
      </c>
      <c r="E153" s="206" t="s">
        <v>251</v>
      </c>
      <c r="F153" s="207" t="s">
        <v>252</v>
      </c>
      <c r="G153" s="207"/>
      <c r="H153" s="207"/>
      <c r="I153" s="207"/>
      <c r="J153" s="208" t="s">
        <v>148</v>
      </c>
      <c r="K153" s="209">
        <v>40</v>
      </c>
      <c r="L153" s="210">
        <v>0</v>
      </c>
      <c r="M153" s="210"/>
      <c r="N153" s="209">
        <f>ROUND(L153*K153,3)</f>
        <v>0</v>
      </c>
      <c r="O153" s="209"/>
      <c r="P153" s="209"/>
      <c r="Q153" s="209"/>
      <c r="R153" s="173"/>
      <c r="T153" s="211" t="s">
        <v>5</v>
      </c>
      <c r="U153" s="54" t="s">
        <v>42</v>
      </c>
      <c r="V153" s="45"/>
      <c r="W153" s="212">
        <f>V153*K153</f>
        <v>0</v>
      </c>
      <c r="X153" s="212">
        <v>0</v>
      </c>
      <c r="Y153" s="212">
        <f>X153*K153</f>
        <v>0</v>
      </c>
      <c r="Z153" s="212">
        <v>0</v>
      </c>
      <c r="AA153" s="213">
        <f>Z153*K153</f>
        <v>0</v>
      </c>
      <c r="AR153" s="20" t="s">
        <v>149</v>
      </c>
      <c r="AT153" s="20" t="s">
        <v>136</v>
      </c>
      <c r="AU153" s="20" t="s">
        <v>114</v>
      </c>
      <c r="AY153" s="20" t="s">
        <v>135</v>
      </c>
      <c r="BE153" s="129">
        <f>IF(U153="základná",N153,0)</f>
        <v>0</v>
      </c>
      <c r="BF153" s="129">
        <f>IF(U153="znížená",N153,0)</f>
        <v>0</v>
      </c>
      <c r="BG153" s="129">
        <f>IF(U153="zákl. prenesená",N153,0)</f>
        <v>0</v>
      </c>
      <c r="BH153" s="129">
        <f>IF(U153="zníž. prenesená",N153,0)</f>
        <v>0</v>
      </c>
      <c r="BI153" s="129">
        <f>IF(U153="nulová",N153,0)</f>
        <v>0</v>
      </c>
      <c r="BJ153" s="20" t="s">
        <v>114</v>
      </c>
      <c r="BK153" s="214">
        <f>ROUND(L153*K153,3)</f>
        <v>0</v>
      </c>
      <c r="BL153" s="20" t="s">
        <v>149</v>
      </c>
      <c r="BM153" s="20" t="s">
        <v>253</v>
      </c>
    </row>
    <row r="154" s="1" customFormat="1" ht="38.25" customHeight="1">
      <c r="B154" s="169"/>
      <c r="C154" s="217" t="s">
        <v>254</v>
      </c>
      <c r="D154" s="217" t="s">
        <v>151</v>
      </c>
      <c r="E154" s="218" t="s">
        <v>255</v>
      </c>
      <c r="F154" s="219" t="s">
        <v>256</v>
      </c>
      <c r="G154" s="219"/>
      <c r="H154" s="219"/>
      <c r="I154" s="219"/>
      <c r="J154" s="220" t="s">
        <v>148</v>
      </c>
      <c r="K154" s="221">
        <v>40</v>
      </c>
      <c r="L154" s="222">
        <v>0</v>
      </c>
      <c r="M154" s="222"/>
      <c r="N154" s="221">
        <f>ROUND(L154*K154,3)</f>
        <v>0</v>
      </c>
      <c r="O154" s="209"/>
      <c r="P154" s="209"/>
      <c r="Q154" s="209"/>
      <c r="R154" s="173"/>
      <c r="T154" s="211" t="s">
        <v>5</v>
      </c>
      <c r="U154" s="54" t="s">
        <v>42</v>
      </c>
      <c r="V154" s="45"/>
      <c r="W154" s="212">
        <f>V154*K154</f>
        <v>0</v>
      </c>
      <c r="X154" s="212">
        <v>0.00027999999999999998</v>
      </c>
      <c r="Y154" s="212">
        <f>X154*K154</f>
        <v>0.011199999999999998</v>
      </c>
      <c r="Z154" s="212">
        <v>0</v>
      </c>
      <c r="AA154" s="213">
        <f>Z154*K154</f>
        <v>0</v>
      </c>
      <c r="AR154" s="20" t="s">
        <v>154</v>
      </c>
      <c r="AT154" s="20" t="s">
        <v>151</v>
      </c>
      <c r="AU154" s="20" t="s">
        <v>114</v>
      </c>
      <c r="AY154" s="20" t="s">
        <v>135</v>
      </c>
      <c r="BE154" s="129">
        <f>IF(U154="základná",N154,0)</f>
        <v>0</v>
      </c>
      <c r="BF154" s="129">
        <f>IF(U154="znížená",N154,0)</f>
        <v>0</v>
      </c>
      <c r="BG154" s="129">
        <f>IF(U154="zákl. prenesená",N154,0)</f>
        <v>0</v>
      </c>
      <c r="BH154" s="129">
        <f>IF(U154="zníž. prenesená",N154,0)</f>
        <v>0</v>
      </c>
      <c r="BI154" s="129">
        <f>IF(U154="nulová",N154,0)</f>
        <v>0</v>
      </c>
      <c r="BJ154" s="20" t="s">
        <v>114</v>
      </c>
      <c r="BK154" s="214">
        <f>ROUND(L154*K154,3)</f>
        <v>0</v>
      </c>
      <c r="BL154" s="20" t="s">
        <v>149</v>
      </c>
      <c r="BM154" s="20" t="s">
        <v>257</v>
      </c>
    </row>
    <row r="155" s="1" customFormat="1" ht="25.5" customHeight="1">
      <c r="B155" s="169"/>
      <c r="C155" s="205" t="s">
        <v>258</v>
      </c>
      <c r="D155" s="205" t="s">
        <v>136</v>
      </c>
      <c r="E155" s="206" t="s">
        <v>259</v>
      </c>
      <c r="F155" s="207" t="s">
        <v>260</v>
      </c>
      <c r="G155" s="207"/>
      <c r="H155" s="207"/>
      <c r="I155" s="207"/>
      <c r="J155" s="208" t="s">
        <v>171</v>
      </c>
      <c r="K155" s="209">
        <v>190</v>
      </c>
      <c r="L155" s="210">
        <v>0</v>
      </c>
      <c r="M155" s="210"/>
      <c r="N155" s="209">
        <f>ROUND(L155*K155,3)</f>
        <v>0</v>
      </c>
      <c r="O155" s="209"/>
      <c r="P155" s="209"/>
      <c r="Q155" s="209"/>
      <c r="R155" s="173"/>
      <c r="T155" s="211" t="s">
        <v>5</v>
      </c>
      <c r="U155" s="54" t="s">
        <v>42</v>
      </c>
      <c r="V155" s="45"/>
      <c r="W155" s="212">
        <f>V155*K155</f>
        <v>0</v>
      </c>
      <c r="X155" s="212">
        <v>0</v>
      </c>
      <c r="Y155" s="212">
        <f>X155*K155</f>
        <v>0</v>
      </c>
      <c r="Z155" s="212">
        <v>0</v>
      </c>
      <c r="AA155" s="213">
        <f>Z155*K155</f>
        <v>0</v>
      </c>
      <c r="AR155" s="20" t="s">
        <v>149</v>
      </c>
      <c r="AT155" s="20" t="s">
        <v>136</v>
      </c>
      <c r="AU155" s="20" t="s">
        <v>114</v>
      </c>
      <c r="AY155" s="20" t="s">
        <v>135</v>
      </c>
      <c r="BE155" s="129">
        <f>IF(U155="základná",N155,0)</f>
        <v>0</v>
      </c>
      <c r="BF155" s="129">
        <f>IF(U155="znížená",N155,0)</f>
        <v>0</v>
      </c>
      <c r="BG155" s="129">
        <f>IF(U155="zákl. prenesená",N155,0)</f>
        <v>0</v>
      </c>
      <c r="BH155" s="129">
        <f>IF(U155="zníž. prenesená",N155,0)</f>
        <v>0</v>
      </c>
      <c r="BI155" s="129">
        <f>IF(U155="nulová",N155,0)</f>
        <v>0</v>
      </c>
      <c r="BJ155" s="20" t="s">
        <v>114</v>
      </c>
      <c r="BK155" s="214">
        <f>ROUND(L155*K155,3)</f>
        <v>0</v>
      </c>
      <c r="BL155" s="20" t="s">
        <v>149</v>
      </c>
      <c r="BM155" s="20" t="s">
        <v>261</v>
      </c>
    </row>
    <row r="156" s="1" customFormat="1" ht="25.5" customHeight="1">
      <c r="B156" s="169"/>
      <c r="C156" s="217" t="s">
        <v>262</v>
      </c>
      <c r="D156" s="217" t="s">
        <v>151</v>
      </c>
      <c r="E156" s="218" t="s">
        <v>263</v>
      </c>
      <c r="F156" s="219" t="s">
        <v>264</v>
      </c>
      <c r="G156" s="219"/>
      <c r="H156" s="219"/>
      <c r="I156" s="219"/>
      <c r="J156" s="220" t="s">
        <v>171</v>
      </c>
      <c r="K156" s="221">
        <v>209</v>
      </c>
      <c r="L156" s="222">
        <v>0</v>
      </c>
      <c r="M156" s="222"/>
      <c r="N156" s="221">
        <f>ROUND(L156*K156,3)</f>
        <v>0</v>
      </c>
      <c r="O156" s="209"/>
      <c r="P156" s="209"/>
      <c r="Q156" s="209"/>
      <c r="R156" s="173"/>
      <c r="T156" s="211" t="s">
        <v>5</v>
      </c>
      <c r="U156" s="54" t="s">
        <v>42</v>
      </c>
      <c r="V156" s="45"/>
      <c r="W156" s="212">
        <f>V156*K156</f>
        <v>0</v>
      </c>
      <c r="X156" s="212">
        <v>0.00010000000000000001</v>
      </c>
      <c r="Y156" s="212">
        <f>X156*K156</f>
        <v>0.020900000000000002</v>
      </c>
      <c r="Z156" s="212">
        <v>0</v>
      </c>
      <c r="AA156" s="213">
        <f>Z156*K156</f>
        <v>0</v>
      </c>
      <c r="AR156" s="20" t="s">
        <v>154</v>
      </c>
      <c r="AT156" s="20" t="s">
        <v>151</v>
      </c>
      <c r="AU156" s="20" t="s">
        <v>114</v>
      </c>
      <c r="AY156" s="20" t="s">
        <v>135</v>
      </c>
      <c r="BE156" s="129">
        <f>IF(U156="základná",N156,0)</f>
        <v>0</v>
      </c>
      <c r="BF156" s="129">
        <f>IF(U156="znížená",N156,0)</f>
        <v>0</v>
      </c>
      <c r="BG156" s="129">
        <f>IF(U156="zákl. prenesená",N156,0)</f>
        <v>0</v>
      </c>
      <c r="BH156" s="129">
        <f>IF(U156="zníž. prenesená",N156,0)</f>
        <v>0</v>
      </c>
      <c r="BI156" s="129">
        <f>IF(U156="nulová",N156,0)</f>
        <v>0</v>
      </c>
      <c r="BJ156" s="20" t="s">
        <v>114</v>
      </c>
      <c r="BK156" s="214">
        <f>ROUND(L156*K156,3)</f>
        <v>0</v>
      </c>
      <c r="BL156" s="20" t="s">
        <v>149</v>
      </c>
      <c r="BM156" s="20" t="s">
        <v>265</v>
      </c>
    </row>
    <row r="157" s="1" customFormat="1" ht="25.5" customHeight="1">
      <c r="B157" s="169"/>
      <c r="C157" s="205" t="s">
        <v>266</v>
      </c>
      <c r="D157" s="205" t="s">
        <v>136</v>
      </c>
      <c r="E157" s="206" t="s">
        <v>267</v>
      </c>
      <c r="F157" s="207" t="s">
        <v>268</v>
      </c>
      <c r="G157" s="207"/>
      <c r="H157" s="207"/>
      <c r="I157" s="207"/>
      <c r="J157" s="208" t="s">
        <v>171</v>
      </c>
      <c r="K157" s="209">
        <v>900</v>
      </c>
      <c r="L157" s="210">
        <v>0</v>
      </c>
      <c r="M157" s="210"/>
      <c r="N157" s="209">
        <f>ROUND(L157*K157,3)</f>
        <v>0</v>
      </c>
      <c r="O157" s="209"/>
      <c r="P157" s="209"/>
      <c r="Q157" s="209"/>
      <c r="R157" s="173"/>
      <c r="T157" s="211" t="s">
        <v>5</v>
      </c>
      <c r="U157" s="54" t="s">
        <v>42</v>
      </c>
      <c r="V157" s="45"/>
      <c r="W157" s="212">
        <f>V157*K157</f>
        <v>0</v>
      </c>
      <c r="X157" s="212">
        <v>0</v>
      </c>
      <c r="Y157" s="212">
        <f>X157*K157</f>
        <v>0</v>
      </c>
      <c r="Z157" s="212">
        <v>0</v>
      </c>
      <c r="AA157" s="213">
        <f>Z157*K157</f>
        <v>0</v>
      </c>
      <c r="AR157" s="20" t="s">
        <v>149</v>
      </c>
      <c r="AT157" s="20" t="s">
        <v>136</v>
      </c>
      <c r="AU157" s="20" t="s">
        <v>114</v>
      </c>
      <c r="AY157" s="20" t="s">
        <v>135</v>
      </c>
      <c r="BE157" s="129">
        <f>IF(U157="základná",N157,0)</f>
        <v>0</v>
      </c>
      <c r="BF157" s="129">
        <f>IF(U157="znížená",N157,0)</f>
        <v>0</v>
      </c>
      <c r="BG157" s="129">
        <f>IF(U157="zákl. prenesená",N157,0)</f>
        <v>0</v>
      </c>
      <c r="BH157" s="129">
        <f>IF(U157="zníž. prenesená",N157,0)</f>
        <v>0</v>
      </c>
      <c r="BI157" s="129">
        <f>IF(U157="nulová",N157,0)</f>
        <v>0</v>
      </c>
      <c r="BJ157" s="20" t="s">
        <v>114</v>
      </c>
      <c r="BK157" s="214">
        <f>ROUND(L157*K157,3)</f>
        <v>0</v>
      </c>
      <c r="BL157" s="20" t="s">
        <v>149</v>
      </c>
      <c r="BM157" s="20" t="s">
        <v>269</v>
      </c>
    </row>
    <row r="158" s="1" customFormat="1" ht="25.5" customHeight="1">
      <c r="B158" s="169"/>
      <c r="C158" s="217" t="s">
        <v>270</v>
      </c>
      <c r="D158" s="217" t="s">
        <v>151</v>
      </c>
      <c r="E158" s="218" t="s">
        <v>271</v>
      </c>
      <c r="F158" s="219" t="s">
        <v>272</v>
      </c>
      <c r="G158" s="219"/>
      <c r="H158" s="219"/>
      <c r="I158" s="219"/>
      <c r="J158" s="220" t="s">
        <v>171</v>
      </c>
      <c r="K158" s="221">
        <v>990</v>
      </c>
      <c r="L158" s="222">
        <v>0</v>
      </c>
      <c r="M158" s="222"/>
      <c r="N158" s="221">
        <f>ROUND(L158*K158,3)</f>
        <v>0</v>
      </c>
      <c r="O158" s="209"/>
      <c r="P158" s="209"/>
      <c r="Q158" s="209"/>
      <c r="R158" s="173"/>
      <c r="T158" s="211" t="s">
        <v>5</v>
      </c>
      <c r="U158" s="54" t="s">
        <v>42</v>
      </c>
      <c r="V158" s="45"/>
      <c r="W158" s="212">
        <f>V158*K158</f>
        <v>0</v>
      </c>
      <c r="X158" s="212">
        <v>0</v>
      </c>
      <c r="Y158" s="212">
        <f>X158*K158</f>
        <v>0</v>
      </c>
      <c r="Z158" s="212">
        <v>0</v>
      </c>
      <c r="AA158" s="213">
        <f>Z158*K158</f>
        <v>0</v>
      </c>
      <c r="AR158" s="20" t="s">
        <v>154</v>
      </c>
      <c r="AT158" s="20" t="s">
        <v>151</v>
      </c>
      <c r="AU158" s="20" t="s">
        <v>114</v>
      </c>
      <c r="AY158" s="20" t="s">
        <v>135</v>
      </c>
      <c r="BE158" s="129">
        <f>IF(U158="základná",N158,0)</f>
        <v>0</v>
      </c>
      <c r="BF158" s="129">
        <f>IF(U158="znížená",N158,0)</f>
        <v>0</v>
      </c>
      <c r="BG158" s="129">
        <f>IF(U158="zákl. prenesená",N158,0)</f>
        <v>0</v>
      </c>
      <c r="BH158" s="129">
        <f>IF(U158="zníž. prenesená",N158,0)</f>
        <v>0</v>
      </c>
      <c r="BI158" s="129">
        <f>IF(U158="nulová",N158,0)</f>
        <v>0</v>
      </c>
      <c r="BJ158" s="20" t="s">
        <v>114</v>
      </c>
      <c r="BK158" s="214">
        <f>ROUND(L158*K158,3)</f>
        <v>0</v>
      </c>
      <c r="BL158" s="20" t="s">
        <v>149</v>
      </c>
      <c r="BM158" s="20" t="s">
        <v>273</v>
      </c>
    </row>
    <row r="159" s="1" customFormat="1" ht="16.5" customHeight="1">
      <c r="B159" s="169"/>
      <c r="C159" s="205" t="s">
        <v>274</v>
      </c>
      <c r="D159" s="205" t="s">
        <v>136</v>
      </c>
      <c r="E159" s="206" t="s">
        <v>275</v>
      </c>
      <c r="F159" s="207" t="s">
        <v>276</v>
      </c>
      <c r="G159" s="207"/>
      <c r="H159" s="207"/>
      <c r="I159" s="207"/>
      <c r="J159" s="208" t="s">
        <v>277</v>
      </c>
      <c r="K159" s="210">
        <v>0</v>
      </c>
      <c r="L159" s="210">
        <v>0</v>
      </c>
      <c r="M159" s="210"/>
      <c r="N159" s="209">
        <f>ROUND(L159*K159,3)</f>
        <v>0</v>
      </c>
      <c r="O159" s="209"/>
      <c r="P159" s="209"/>
      <c r="Q159" s="209"/>
      <c r="R159" s="173"/>
      <c r="T159" s="211" t="s">
        <v>5</v>
      </c>
      <c r="U159" s="54" t="s">
        <v>42</v>
      </c>
      <c r="V159" s="45"/>
      <c r="W159" s="212">
        <f>V159*K159</f>
        <v>0</v>
      </c>
      <c r="X159" s="212">
        <v>0</v>
      </c>
      <c r="Y159" s="212">
        <f>X159*K159</f>
        <v>0</v>
      </c>
      <c r="Z159" s="212">
        <v>0</v>
      </c>
      <c r="AA159" s="213">
        <f>Z159*K159</f>
        <v>0</v>
      </c>
      <c r="AR159" s="20" t="s">
        <v>149</v>
      </c>
      <c r="AT159" s="20" t="s">
        <v>136</v>
      </c>
      <c r="AU159" s="20" t="s">
        <v>114</v>
      </c>
      <c r="AY159" s="20" t="s">
        <v>135</v>
      </c>
      <c r="BE159" s="129">
        <f>IF(U159="základná",N159,0)</f>
        <v>0</v>
      </c>
      <c r="BF159" s="129">
        <f>IF(U159="znížená",N159,0)</f>
        <v>0</v>
      </c>
      <c r="BG159" s="129">
        <f>IF(U159="zákl. prenesená",N159,0)</f>
        <v>0</v>
      </c>
      <c r="BH159" s="129">
        <f>IF(U159="zníž. prenesená",N159,0)</f>
        <v>0</v>
      </c>
      <c r="BI159" s="129">
        <f>IF(U159="nulová",N159,0)</f>
        <v>0</v>
      </c>
      <c r="BJ159" s="20" t="s">
        <v>114</v>
      </c>
      <c r="BK159" s="214">
        <f>ROUND(L159*K159,3)</f>
        <v>0</v>
      </c>
      <c r="BL159" s="20" t="s">
        <v>149</v>
      </c>
      <c r="BM159" s="20" t="s">
        <v>278</v>
      </c>
    </row>
    <row r="160" s="1" customFormat="1" ht="16.5" customHeight="1">
      <c r="B160" s="169"/>
      <c r="C160" s="205" t="s">
        <v>279</v>
      </c>
      <c r="D160" s="205" t="s">
        <v>136</v>
      </c>
      <c r="E160" s="206" t="s">
        <v>280</v>
      </c>
      <c r="F160" s="207" t="s">
        <v>281</v>
      </c>
      <c r="G160" s="207"/>
      <c r="H160" s="207"/>
      <c r="I160" s="207"/>
      <c r="J160" s="208" t="s">
        <v>277</v>
      </c>
      <c r="K160" s="210">
        <v>0</v>
      </c>
      <c r="L160" s="210">
        <v>0</v>
      </c>
      <c r="M160" s="210"/>
      <c r="N160" s="209">
        <f>ROUND(L160*K160,3)</f>
        <v>0</v>
      </c>
      <c r="O160" s="209"/>
      <c r="P160" s="209"/>
      <c r="Q160" s="209"/>
      <c r="R160" s="173"/>
      <c r="T160" s="211" t="s">
        <v>5</v>
      </c>
      <c r="U160" s="54" t="s">
        <v>42</v>
      </c>
      <c r="V160" s="45"/>
      <c r="W160" s="212">
        <f>V160*K160</f>
        <v>0</v>
      </c>
      <c r="X160" s="212">
        <v>0</v>
      </c>
      <c r="Y160" s="212">
        <f>X160*K160</f>
        <v>0</v>
      </c>
      <c r="Z160" s="212">
        <v>0</v>
      </c>
      <c r="AA160" s="213">
        <f>Z160*K160</f>
        <v>0</v>
      </c>
      <c r="AR160" s="20" t="s">
        <v>149</v>
      </c>
      <c r="AT160" s="20" t="s">
        <v>136</v>
      </c>
      <c r="AU160" s="20" t="s">
        <v>114</v>
      </c>
      <c r="AY160" s="20" t="s">
        <v>135</v>
      </c>
      <c r="BE160" s="129">
        <f>IF(U160="základná",N160,0)</f>
        <v>0</v>
      </c>
      <c r="BF160" s="129">
        <f>IF(U160="znížená",N160,0)</f>
        <v>0</v>
      </c>
      <c r="BG160" s="129">
        <f>IF(U160="zákl. prenesená",N160,0)</f>
        <v>0</v>
      </c>
      <c r="BH160" s="129">
        <f>IF(U160="zníž. prenesená",N160,0)</f>
        <v>0</v>
      </c>
      <c r="BI160" s="129">
        <f>IF(U160="nulová",N160,0)</f>
        <v>0</v>
      </c>
      <c r="BJ160" s="20" t="s">
        <v>114</v>
      </c>
      <c r="BK160" s="214">
        <f>ROUND(L160*K160,3)</f>
        <v>0</v>
      </c>
      <c r="BL160" s="20" t="s">
        <v>149</v>
      </c>
      <c r="BM160" s="20" t="s">
        <v>282</v>
      </c>
    </row>
    <row r="161" s="1" customFormat="1" ht="16.5" customHeight="1">
      <c r="B161" s="169"/>
      <c r="C161" s="205" t="s">
        <v>283</v>
      </c>
      <c r="D161" s="205" t="s">
        <v>136</v>
      </c>
      <c r="E161" s="206" t="s">
        <v>284</v>
      </c>
      <c r="F161" s="207" t="s">
        <v>285</v>
      </c>
      <c r="G161" s="207"/>
      <c r="H161" s="207"/>
      <c r="I161" s="207"/>
      <c r="J161" s="208" t="s">
        <v>277</v>
      </c>
      <c r="K161" s="210">
        <v>0</v>
      </c>
      <c r="L161" s="210">
        <v>0</v>
      </c>
      <c r="M161" s="210"/>
      <c r="N161" s="209">
        <f>ROUND(L161*K161,3)</f>
        <v>0</v>
      </c>
      <c r="O161" s="209"/>
      <c r="P161" s="209"/>
      <c r="Q161" s="209"/>
      <c r="R161" s="173"/>
      <c r="T161" s="211" t="s">
        <v>5</v>
      </c>
      <c r="U161" s="54" t="s">
        <v>42</v>
      </c>
      <c r="V161" s="45"/>
      <c r="W161" s="212">
        <f>V161*K161</f>
        <v>0</v>
      </c>
      <c r="X161" s="212">
        <v>0</v>
      </c>
      <c r="Y161" s="212">
        <f>X161*K161</f>
        <v>0</v>
      </c>
      <c r="Z161" s="212">
        <v>0</v>
      </c>
      <c r="AA161" s="213">
        <f>Z161*K161</f>
        <v>0</v>
      </c>
      <c r="AR161" s="20" t="s">
        <v>149</v>
      </c>
      <c r="AT161" s="20" t="s">
        <v>136</v>
      </c>
      <c r="AU161" s="20" t="s">
        <v>114</v>
      </c>
      <c r="AY161" s="20" t="s">
        <v>135</v>
      </c>
      <c r="BE161" s="129">
        <f>IF(U161="základná",N161,0)</f>
        <v>0</v>
      </c>
      <c r="BF161" s="129">
        <f>IF(U161="znížená",N161,0)</f>
        <v>0</v>
      </c>
      <c r="BG161" s="129">
        <f>IF(U161="zákl. prenesená",N161,0)</f>
        <v>0</v>
      </c>
      <c r="BH161" s="129">
        <f>IF(U161="zníž. prenesená",N161,0)</f>
        <v>0</v>
      </c>
      <c r="BI161" s="129">
        <f>IF(U161="nulová",N161,0)</f>
        <v>0</v>
      </c>
      <c r="BJ161" s="20" t="s">
        <v>114</v>
      </c>
      <c r="BK161" s="214">
        <f>ROUND(L161*K161,3)</f>
        <v>0</v>
      </c>
      <c r="BL161" s="20" t="s">
        <v>149</v>
      </c>
      <c r="BM161" s="20" t="s">
        <v>286</v>
      </c>
    </row>
    <row r="162" s="9" customFormat="1" ht="29.88" customHeight="1">
      <c r="B162" s="191"/>
      <c r="C162" s="192"/>
      <c r="D162" s="202" t="s">
        <v>107</v>
      </c>
      <c r="E162" s="202"/>
      <c r="F162" s="202"/>
      <c r="G162" s="202"/>
      <c r="H162" s="202"/>
      <c r="I162" s="202"/>
      <c r="J162" s="202"/>
      <c r="K162" s="202"/>
      <c r="L162" s="202"/>
      <c r="M162" s="202"/>
      <c r="N162" s="223">
        <f>BK162</f>
        <v>0</v>
      </c>
      <c r="O162" s="224"/>
      <c r="P162" s="224"/>
      <c r="Q162" s="224"/>
      <c r="R162" s="195"/>
      <c r="T162" s="196"/>
      <c r="U162" s="192"/>
      <c r="V162" s="192"/>
      <c r="W162" s="197">
        <f>SUM(W163:W175)</f>
        <v>0</v>
      </c>
      <c r="X162" s="192"/>
      <c r="Y162" s="197">
        <f>SUM(Y163:Y175)</f>
        <v>25.661999999999999</v>
      </c>
      <c r="Z162" s="192"/>
      <c r="AA162" s="198">
        <f>SUM(AA163:AA175)</f>
        <v>0</v>
      </c>
      <c r="AR162" s="199" t="s">
        <v>145</v>
      </c>
      <c r="AT162" s="200" t="s">
        <v>74</v>
      </c>
      <c r="AU162" s="200" t="s">
        <v>80</v>
      </c>
      <c r="AY162" s="199" t="s">
        <v>135</v>
      </c>
      <c r="BK162" s="201">
        <f>SUM(BK163:BK175)</f>
        <v>0</v>
      </c>
    </row>
    <row r="163" s="1" customFormat="1" ht="38.25" customHeight="1">
      <c r="B163" s="169"/>
      <c r="C163" s="205" t="s">
        <v>287</v>
      </c>
      <c r="D163" s="205" t="s">
        <v>136</v>
      </c>
      <c r="E163" s="206" t="s">
        <v>288</v>
      </c>
      <c r="F163" s="207" t="s">
        <v>289</v>
      </c>
      <c r="G163" s="207"/>
      <c r="H163" s="207"/>
      <c r="I163" s="207"/>
      <c r="J163" s="208" t="s">
        <v>148</v>
      </c>
      <c r="K163" s="209">
        <v>20</v>
      </c>
      <c r="L163" s="210">
        <v>0</v>
      </c>
      <c r="M163" s="210"/>
      <c r="N163" s="209">
        <f>ROUND(L163*K163,3)</f>
        <v>0</v>
      </c>
      <c r="O163" s="209"/>
      <c r="P163" s="209"/>
      <c r="Q163" s="209"/>
      <c r="R163" s="173"/>
      <c r="T163" s="211" t="s">
        <v>5</v>
      </c>
      <c r="U163" s="54" t="s">
        <v>42</v>
      </c>
      <c r="V163" s="45"/>
      <c r="W163" s="212">
        <f>V163*K163</f>
        <v>0</v>
      </c>
      <c r="X163" s="212">
        <v>0</v>
      </c>
      <c r="Y163" s="212">
        <f>X163*K163</f>
        <v>0</v>
      </c>
      <c r="Z163" s="212">
        <v>0</v>
      </c>
      <c r="AA163" s="213">
        <f>Z163*K163</f>
        <v>0</v>
      </c>
      <c r="AR163" s="20" t="s">
        <v>149</v>
      </c>
      <c r="AT163" s="20" t="s">
        <v>136</v>
      </c>
      <c r="AU163" s="20" t="s">
        <v>114</v>
      </c>
      <c r="AY163" s="20" t="s">
        <v>135</v>
      </c>
      <c r="BE163" s="129">
        <f>IF(U163="základná",N163,0)</f>
        <v>0</v>
      </c>
      <c r="BF163" s="129">
        <f>IF(U163="znížená",N163,0)</f>
        <v>0</v>
      </c>
      <c r="BG163" s="129">
        <f>IF(U163="zákl. prenesená",N163,0)</f>
        <v>0</v>
      </c>
      <c r="BH163" s="129">
        <f>IF(U163="zníž. prenesená",N163,0)</f>
        <v>0</v>
      </c>
      <c r="BI163" s="129">
        <f>IF(U163="nulová",N163,0)</f>
        <v>0</v>
      </c>
      <c r="BJ163" s="20" t="s">
        <v>114</v>
      </c>
      <c r="BK163" s="214">
        <f>ROUND(L163*K163,3)</f>
        <v>0</v>
      </c>
      <c r="BL163" s="20" t="s">
        <v>149</v>
      </c>
      <c r="BM163" s="20" t="s">
        <v>290</v>
      </c>
    </row>
    <row r="164" s="1" customFormat="1" ht="25.5" customHeight="1">
      <c r="B164" s="169"/>
      <c r="C164" s="205" t="s">
        <v>291</v>
      </c>
      <c r="D164" s="205" t="s">
        <v>136</v>
      </c>
      <c r="E164" s="206" t="s">
        <v>292</v>
      </c>
      <c r="F164" s="207" t="s">
        <v>293</v>
      </c>
      <c r="G164" s="207"/>
      <c r="H164" s="207"/>
      <c r="I164" s="207"/>
      <c r="J164" s="208" t="s">
        <v>171</v>
      </c>
      <c r="K164" s="209">
        <v>840</v>
      </c>
      <c r="L164" s="210">
        <v>0</v>
      </c>
      <c r="M164" s="210"/>
      <c r="N164" s="209">
        <f>ROUND(L164*K164,3)</f>
        <v>0</v>
      </c>
      <c r="O164" s="209"/>
      <c r="P164" s="209"/>
      <c r="Q164" s="209"/>
      <c r="R164" s="173"/>
      <c r="T164" s="211" t="s">
        <v>5</v>
      </c>
      <c r="U164" s="54" t="s">
        <v>42</v>
      </c>
      <c r="V164" s="45"/>
      <c r="W164" s="212">
        <f>V164*K164</f>
        <v>0</v>
      </c>
      <c r="X164" s="212">
        <v>0</v>
      </c>
      <c r="Y164" s="212">
        <f>X164*K164</f>
        <v>0</v>
      </c>
      <c r="Z164" s="212">
        <v>0</v>
      </c>
      <c r="AA164" s="213">
        <f>Z164*K164</f>
        <v>0</v>
      </c>
      <c r="AR164" s="20" t="s">
        <v>149</v>
      </c>
      <c r="AT164" s="20" t="s">
        <v>136</v>
      </c>
      <c r="AU164" s="20" t="s">
        <v>114</v>
      </c>
      <c r="AY164" s="20" t="s">
        <v>135</v>
      </c>
      <c r="BE164" s="129">
        <f>IF(U164="základná",N164,0)</f>
        <v>0</v>
      </c>
      <c r="BF164" s="129">
        <f>IF(U164="znížená",N164,0)</f>
        <v>0</v>
      </c>
      <c r="BG164" s="129">
        <f>IF(U164="zákl. prenesená",N164,0)</f>
        <v>0</v>
      </c>
      <c r="BH164" s="129">
        <f>IF(U164="zníž. prenesená",N164,0)</f>
        <v>0</v>
      </c>
      <c r="BI164" s="129">
        <f>IF(U164="nulová",N164,0)</f>
        <v>0</v>
      </c>
      <c r="BJ164" s="20" t="s">
        <v>114</v>
      </c>
      <c r="BK164" s="214">
        <f>ROUND(L164*K164,3)</f>
        <v>0</v>
      </c>
      <c r="BL164" s="20" t="s">
        <v>149</v>
      </c>
      <c r="BM164" s="20" t="s">
        <v>294</v>
      </c>
    </row>
    <row r="165" s="1" customFormat="1" ht="38.25" customHeight="1">
      <c r="B165" s="169"/>
      <c r="C165" s="205" t="s">
        <v>295</v>
      </c>
      <c r="D165" s="205" t="s">
        <v>136</v>
      </c>
      <c r="E165" s="206" t="s">
        <v>296</v>
      </c>
      <c r="F165" s="207" t="s">
        <v>297</v>
      </c>
      <c r="G165" s="207"/>
      <c r="H165" s="207"/>
      <c r="I165" s="207"/>
      <c r="J165" s="208" t="s">
        <v>171</v>
      </c>
      <c r="K165" s="209">
        <v>840</v>
      </c>
      <c r="L165" s="210">
        <v>0</v>
      </c>
      <c r="M165" s="210"/>
      <c r="N165" s="209">
        <f>ROUND(L165*K165,3)</f>
        <v>0</v>
      </c>
      <c r="O165" s="209"/>
      <c r="P165" s="209"/>
      <c r="Q165" s="209"/>
      <c r="R165" s="173"/>
      <c r="T165" s="211" t="s">
        <v>5</v>
      </c>
      <c r="U165" s="54" t="s">
        <v>42</v>
      </c>
      <c r="V165" s="45"/>
      <c r="W165" s="212">
        <f>V165*K165</f>
        <v>0</v>
      </c>
      <c r="X165" s="212">
        <v>0</v>
      </c>
      <c r="Y165" s="212">
        <f>X165*K165</f>
        <v>0</v>
      </c>
      <c r="Z165" s="212">
        <v>0</v>
      </c>
      <c r="AA165" s="213">
        <f>Z165*K165</f>
        <v>0</v>
      </c>
      <c r="AR165" s="20" t="s">
        <v>149</v>
      </c>
      <c r="AT165" s="20" t="s">
        <v>136</v>
      </c>
      <c r="AU165" s="20" t="s">
        <v>114</v>
      </c>
      <c r="AY165" s="20" t="s">
        <v>135</v>
      </c>
      <c r="BE165" s="129">
        <f>IF(U165="základná",N165,0)</f>
        <v>0</v>
      </c>
      <c r="BF165" s="129">
        <f>IF(U165="znížená",N165,0)</f>
        <v>0</v>
      </c>
      <c r="BG165" s="129">
        <f>IF(U165="zákl. prenesená",N165,0)</f>
        <v>0</v>
      </c>
      <c r="BH165" s="129">
        <f>IF(U165="zníž. prenesená",N165,0)</f>
        <v>0</v>
      </c>
      <c r="BI165" s="129">
        <f>IF(U165="nulová",N165,0)</f>
        <v>0</v>
      </c>
      <c r="BJ165" s="20" t="s">
        <v>114</v>
      </c>
      <c r="BK165" s="214">
        <f>ROUND(L165*K165,3)</f>
        <v>0</v>
      </c>
      <c r="BL165" s="20" t="s">
        <v>149</v>
      </c>
      <c r="BM165" s="20" t="s">
        <v>298</v>
      </c>
    </row>
    <row r="166" s="1" customFormat="1" ht="16.5" customHeight="1">
      <c r="B166" s="169"/>
      <c r="C166" s="217" t="s">
        <v>299</v>
      </c>
      <c r="D166" s="217" t="s">
        <v>151</v>
      </c>
      <c r="E166" s="218" t="s">
        <v>300</v>
      </c>
      <c r="F166" s="219" t="s">
        <v>301</v>
      </c>
      <c r="G166" s="219"/>
      <c r="H166" s="219"/>
      <c r="I166" s="219"/>
      <c r="J166" s="220" t="s">
        <v>302</v>
      </c>
      <c r="K166" s="221">
        <v>14.699999999999999</v>
      </c>
      <c r="L166" s="222">
        <v>0</v>
      </c>
      <c r="M166" s="222"/>
      <c r="N166" s="221">
        <f>ROUND(L166*K166,3)</f>
        <v>0</v>
      </c>
      <c r="O166" s="209"/>
      <c r="P166" s="209"/>
      <c r="Q166" s="209"/>
      <c r="R166" s="173"/>
      <c r="T166" s="211" t="s">
        <v>5</v>
      </c>
      <c r="U166" s="54" t="s">
        <v>42</v>
      </c>
      <c r="V166" s="45"/>
      <c r="W166" s="212">
        <f>V166*K166</f>
        <v>0</v>
      </c>
      <c r="X166" s="212">
        <v>1</v>
      </c>
      <c r="Y166" s="212">
        <f>X166*K166</f>
        <v>14.699999999999999</v>
      </c>
      <c r="Z166" s="212">
        <v>0</v>
      </c>
      <c r="AA166" s="213">
        <f>Z166*K166</f>
        <v>0</v>
      </c>
      <c r="AR166" s="20" t="s">
        <v>154</v>
      </c>
      <c r="AT166" s="20" t="s">
        <v>151</v>
      </c>
      <c r="AU166" s="20" t="s">
        <v>114</v>
      </c>
      <c r="AY166" s="20" t="s">
        <v>135</v>
      </c>
      <c r="BE166" s="129">
        <f>IF(U166="základná",N166,0)</f>
        <v>0</v>
      </c>
      <c r="BF166" s="129">
        <f>IF(U166="znížená",N166,0)</f>
        <v>0</v>
      </c>
      <c r="BG166" s="129">
        <f>IF(U166="zákl. prenesená",N166,0)</f>
        <v>0</v>
      </c>
      <c r="BH166" s="129">
        <f>IF(U166="zníž. prenesená",N166,0)</f>
        <v>0</v>
      </c>
      <c r="BI166" s="129">
        <f>IF(U166="nulová",N166,0)</f>
        <v>0</v>
      </c>
      <c r="BJ166" s="20" t="s">
        <v>114</v>
      </c>
      <c r="BK166" s="214">
        <f>ROUND(L166*K166,3)</f>
        <v>0</v>
      </c>
      <c r="BL166" s="20" t="s">
        <v>149</v>
      </c>
      <c r="BM166" s="20" t="s">
        <v>303</v>
      </c>
    </row>
    <row r="167" s="1" customFormat="1" ht="38.25" customHeight="1">
      <c r="B167" s="169"/>
      <c r="C167" s="217" t="s">
        <v>304</v>
      </c>
      <c r="D167" s="217" t="s">
        <v>151</v>
      </c>
      <c r="E167" s="218" t="s">
        <v>305</v>
      </c>
      <c r="F167" s="219" t="s">
        <v>306</v>
      </c>
      <c r="G167" s="219"/>
      <c r="H167" s="219"/>
      <c r="I167" s="219"/>
      <c r="J167" s="220" t="s">
        <v>148</v>
      </c>
      <c r="K167" s="221">
        <v>2520</v>
      </c>
      <c r="L167" s="222">
        <v>0</v>
      </c>
      <c r="M167" s="222"/>
      <c r="N167" s="221">
        <f>ROUND(L167*K167,3)</f>
        <v>0</v>
      </c>
      <c r="O167" s="209"/>
      <c r="P167" s="209"/>
      <c r="Q167" s="209"/>
      <c r="R167" s="173"/>
      <c r="T167" s="211" t="s">
        <v>5</v>
      </c>
      <c r="U167" s="54" t="s">
        <v>42</v>
      </c>
      <c r="V167" s="45"/>
      <c r="W167" s="212">
        <f>V167*K167</f>
        <v>0</v>
      </c>
      <c r="X167" s="212">
        <v>0.0041999999999999997</v>
      </c>
      <c r="Y167" s="212">
        <f>X167*K167</f>
        <v>10.584</v>
      </c>
      <c r="Z167" s="212">
        <v>0</v>
      </c>
      <c r="AA167" s="213">
        <f>Z167*K167</f>
        <v>0</v>
      </c>
      <c r="AR167" s="20" t="s">
        <v>154</v>
      </c>
      <c r="AT167" s="20" t="s">
        <v>151</v>
      </c>
      <c r="AU167" s="20" t="s">
        <v>114</v>
      </c>
      <c r="AY167" s="20" t="s">
        <v>135</v>
      </c>
      <c r="BE167" s="129">
        <f>IF(U167="základná",N167,0)</f>
        <v>0</v>
      </c>
      <c r="BF167" s="129">
        <f>IF(U167="znížená",N167,0)</f>
        <v>0</v>
      </c>
      <c r="BG167" s="129">
        <f>IF(U167="zákl. prenesená",N167,0)</f>
        <v>0</v>
      </c>
      <c r="BH167" s="129">
        <f>IF(U167="zníž. prenesená",N167,0)</f>
        <v>0</v>
      </c>
      <c r="BI167" s="129">
        <f>IF(U167="nulová",N167,0)</f>
        <v>0</v>
      </c>
      <c r="BJ167" s="20" t="s">
        <v>114</v>
      </c>
      <c r="BK167" s="214">
        <f>ROUND(L167*K167,3)</f>
        <v>0</v>
      </c>
      <c r="BL167" s="20" t="s">
        <v>149</v>
      </c>
      <c r="BM167" s="20" t="s">
        <v>307</v>
      </c>
    </row>
    <row r="168" s="1" customFormat="1" ht="25.5" customHeight="1">
      <c r="B168" s="169"/>
      <c r="C168" s="205" t="s">
        <v>308</v>
      </c>
      <c r="D168" s="205" t="s">
        <v>136</v>
      </c>
      <c r="E168" s="206" t="s">
        <v>309</v>
      </c>
      <c r="F168" s="207" t="s">
        <v>310</v>
      </c>
      <c r="G168" s="207"/>
      <c r="H168" s="207"/>
      <c r="I168" s="207"/>
      <c r="J168" s="208" t="s">
        <v>171</v>
      </c>
      <c r="K168" s="209">
        <v>840</v>
      </c>
      <c r="L168" s="210">
        <v>0</v>
      </c>
      <c r="M168" s="210"/>
      <c r="N168" s="209">
        <f>ROUND(L168*K168,3)</f>
        <v>0</v>
      </c>
      <c r="O168" s="209"/>
      <c r="P168" s="209"/>
      <c r="Q168" s="209"/>
      <c r="R168" s="173"/>
      <c r="T168" s="211" t="s">
        <v>5</v>
      </c>
      <c r="U168" s="54" t="s">
        <v>42</v>
      </c>
      <c r="V168" s="45"/>
      <c r="W168" s="212">
        <f>V168*K168</f>
        <v>0</v>
      </c>
      <c r="X168" s="212">
        <v>0</v>
      </c>
      <c r="Y168" s="212">
        <f>X168*K168</f>
        <v>0</v>
      </c>
      <c r="Z168" s="212">
        <v>0</v>
      </c>
      <c r="AA168" s="213">
        <f>Z168*K168</f>
        <v>0</v>
      </c>
      <c r="AR168" s="20" t="s">
        <v>149</v>
      </c>
      <c r="AT168" s="20" t="s">
        <v>136</v>
      </c>
      <c r="AU168" s="20" t="s">
        <v>114</v>
      </c>
      <c r="AY168" s="20" t="s">
        <v>135</v>
      </c>
      <c r="BE168" s="129">
        <f>IF(U168="základná",N168,0)</f>
        <v>0</v>
      </c>
      <c r="BF168" s="129">
        <f>IF(U168="znížená",N168,0)</f>
        <v>0</v>
      </c>
      <c r="BG168" s="129">
        <f>IF(U168="zákl. prenesená",N168,0)</f>
        <v>0</v>
      </c>
      <c r="BH168" s="129">
        <f>IF(U168="zníž. prenesená",N168,0)</f>
        <v>0</v>
      </c>
      <c r="BI168" s="129">
        <f>IF(U168="nulová",N168,0)</f>
        <v>0</v>
      </c>
      <c r="BJ168" s="20" t="s">
        <v>114</v>
      </c>
      <c r="BK168" s="214">
        <f>ROUND(L168*K168,3)</f>
        <v>0</v>
      </c>
      <c r="BL168" s="20" t="s">
        <v>149</v>
      </c>
      <c r="BM168" s="20" t="s">
        <v>311</v>
      </c>
    </row>
    <row r="169" s="1" customFormat="1" ht="16.5" customHeight="1">
      <c r="B169" s="169"/>
      <c r="C169" s="217" t="s">
        <v>312</v>
      </c>
      <c r="D169" s="217" t="s">
        <v>151</v>
      </c>
      <c r="E169" s="218" t="s">
        <v>313</v>
      </c>
      <c r="F169" s="219" t="s">
        <v>314</v>
      </c>
      <c r="G169" s="219"/>
      <c r="H169" s="219"/>
      <c r="I169" s="219"/>
      <c r="J169" s="220" t="s">
        <v>171</v>
      </c>
      <c r="K169" s="221">
        <v>840</v>
      </c>
      <c r="L169" s="222">
        <v>0</v>
      </c>
      <c r="M169" s="222"/>
      <c r="N169" s="221">
        <f>ROUND(L169*K169,3)</f>
        <v>0</v>
      </c>
      <c r="O169" s="209"/>
      <c r="P169" s="209"/>
      <c r="Q169" s="209"/>
      <c r="R169" s="173"/>
      <c r="T169" s="211" t="s">
        <v>5</v>
      </c>
      <c r="U169" s="54" t="s">
        <v>42</v>
      </c>
      <c r="V169" s="45"/>
      <c r="W169" s="212">
        <f>V169*K169</f>
        <v>0</v>
      </c>
      <c r="X169" s="212">
        <v>0.00021000000000000001</v>
      </c>
      <c r="Y169" s="212">
        <f>X169*K169</f>
        <v>0.1764</v>
      </c>
      <c r="Z169" s="212">
        <v>0</v>
      </c>
      <c r="AA169" s="213">
        <f>Z169*K169</f>
        <v>0</v>
      </c>
      <c r="AR169" s="20" t="s">
        <v>154</v>
      </c>
      <c r="AT169" s="20" t="s">
        <v>151</v>
      </c>
      <c r="AU169" s="20" t="s">
        <v>114</v>
      </c>
      <c r="AY169" s="20" t="s">
        <v>135</v>
      </c>
      <c r="BE169" s="129">
        <f>IF(U169="základná",N169,0)</f>
        <v>0</v>
      </c>
      <c r="BF169" s="129">
        <f>IF(U169="znížená",N169,0)</f>
        <v>0</v>
      </c>
      <c r="BG169" s="129">
        <f>IF(U169="zákl. prenesená",N169,0)</f>
        <v>0</v>
      </c>
      <c r="BH169" s="129">
        <f>IF(U169="zníž. prenesená",N169,0)</f>
        <v>0</v>
      </c>
      <c r="BI169" s="129">
        <f>IF(U169="nulová",N169,0)</f>
        <v>0</v>
      </c>
      <c r="BJ169" s="20" t="s">
        <v>114</v>
      </c>
      <c r="BK169" s="214">
        <f>ROUND(L169*K169,3)</f>
        <v>0</v>
      </c>
      <c r="BL169" s="20" t="s">
        <v>149</v>
      </c>
      <c r="BM169" s="20" t="s">
        <v>315</v>
      </c>
    </row>
    <row r="170" s="1" customFormat="1" ht="25.5" customHeight="1">
      <c r="B170" s="169"/>
      <c r="C170" s="205" t="s">
        <v>316</v>
      </c>
      <c r="D170" s="205" t="s">
        <v>136</v>
      </c>
      <c r="E170" s="206" t="s">
        <v>317</v>
      </c>
      <c r="F170" s="207" t="s">
        <v>318</v>
      </c>
      <c r="G170" s="207"/>
      <c r="H170" s="207"/>
      <c r="I170" s="207"/>
      <c r="J170" s="208" t="s">
        <v>171</v>
      </c>
      <c r="K170" s="209">
        <v>180</v>
      </c>
      <c r="L170" s="210">
        <v>0</v>
      </c>
      <c r="M170" s="210"/>
      <c r="N170" s="209">
        <f>ROUND(L170*K170,3)</f>
        <v>0</v>
      </c>
      <c r="O170" s="209"/>
      <c r="P170" s="209"/>
      <c r="Q170" s="209"/>
      <c r="R170" s="173"/>
      <c r="T170" s="211" t="s">
        <v>5</v>
      </c>
      <c r="U170" s="54" t="s">
        <v>42</v>
      </c>
      <c r="V170" s="45"/>
      <c r="W170" s="212">
        <f>V170*K170</f>
        <v>0</v>
      </c>
      <c r="X170" s="212">
        <v>0</v>
      </c>
      <c r="Y170" s="212">
        <f>X170*K170</f>
        <v>0</v>
      </c>
      <c r="Z170" s="212">
        <v>0</v>
      </c>
      <c r="AA170" s="213">
        <f>Z170*K170</f>
        <v>0</v>
      </c>
      <c r="AR170" s="20" t="s">
        <v>149</v>
      </c>
      <c r="AT170" s="20" t="s">
        <v>136</v>
      </c>
      <c r="AU170" s="20" t="s">
        <v>114</v>
      </c>
      <c r="AY170" s="20" t="s">
        <v>135</v>
      </c>
      <c r="BE170" s="129">
        <f>IF(U170="základná",N170,0)</f>
        <v>0</v>
      </c>
      <c r="BF170" s="129">
        <f>IF(U170="znížená",N170,0)</f>
        <v>0</v>
      </c>
      <c r="BG170" s="129">
        <f>IF(U170="zákl. prenesená",N170,0)</f>
        <v>0</v>
      </c>
      <c r="BH170" s="129">
        <f>IF(U170="zníž. prenesená",N170,0)</f>
        <v>0</v>
      </c>
      <c r="BI170" s="129">
        <f>IF(U170="nulová",N170,0)</f>
        <v>0</v>
      </c>
      <c r="BJ170" s="20" t="s">
        <v>114</v>
      </c>
      <c r="BK170" s="214">
        <f>ROUND(L170*K170,3)</f>
        <v>0</v>
      </c>
      <c r="BL170" s="20" t="s">
        <v>149</v>
      </c>
      <c r="BM170" s="20" t="s">
        <v>319</v>
      </c>
    </row>
    <row r="171" s="1" customFormat="1" ht="16.5" customHeight="1">
      <c r="B171" s="169"/>
      <c r="C171" s="217" t="s">
        <v>320</v>
      </c>
      <c r="D171" s="217" t="s">
        <v>151</v>
      </c>
      <c r="E171" s="218" t="s">
        <v>321</v>
      </c>
      <c r="F171" s="219" t="s">
        <v>322</v>
      </c>
      <c r="G171" s="219"/>
      <c r="H171" s="219"/>
      <c r="I171" s="219"/>
      <c r="J171" s="220" t="s">
        <v>171</v>
      </c>
      <c r="K171" s="221">
        <v>180</v>
      </c>
      <c r="L171" s="222">
        <v>0</v>
      </c>
      <c r="M171" s="222"/>
      <c r="N171" s="221">
        <f>ROUND(L171*K171,3)</f>
        <v>0</v>
      </c>
      <c r="O171" s="209"/>
      <c r="P171" s="209"/>
      <c r="Q171" s="209"/>
      <c r="R171" s="173"/>
      <c r="T171" s="211" t="s">
        <v>5</v>
      </c>
      <c r="U171" s="54" t="s">
        <v>42</v>
      </c>
      <c r="V171" s="45"/>
      <c r="W171" s="212">
        <f>V171*K171</f>
        <v>0</v>
      </c>
      <c r="X171" s="212">
        <v>0.0011199999999999999</v>
      </c>
      <c r="Y171" s="212">
        <f>X171*K171</f>
        <v>0.20159999999999997</v>
      </c>
      <c r="Z171" s="212">
        <v>0</v>
      </c>
      <c r="AA171" s="213">
        <f>Z171*K171</f>
        <v>0</v>
      </c>
      <c r="AR171" s="20" t="s">
        <v>154</v>
      </c>
      <c r="AT171" s="20" t="s">
        <v>151</v>
      </c>
      <c r="AU171" s="20" t="s">
        <v>114</v>
      </c>
      <c r="AY171" s="20" t="s">
        <v>135</v>
      </c>
      <c r="BE171" s="129">
        <f>IF(U171="základná",N171,0)</f>
        <v>0</v>
      </c>
      <c r="BF171" s="129">
        <f>IF(U171="znížená",N171,0)</f>
        <v>0</v>
      </c>
      <c r="BG171" s="129">
        <f>IF(U171="zákl. prenesená",N171,0)</f>
        <v>0</v>
      </c>
      <c r="BH171" s="129">
        <f>IF(U171="zníž. prenesená",N171,0)</f>
        <v>0</v>
      </c>
      <c r="BI171" s="129">
        <f>IF(U171="nulová",N171,0)</f>
        <v>0</v>
      </c>
      <c r="BJ171" s="20" t="s">
        <v>114</v>
      </c>
      <c r="BK171" s="214">
        <f>ROUND(L171*K171,3)</f>
        <v>0</v>
      </c>
      <c r="BL171" s="20" t="s">
        <v>149</v>
      </c>
      <c r="BM171" s="20" t="s">
        <v>323</v>
      </c>
    </row>
    <row r="172" s="1" customFormat="1" ht="38.25" customHeight="1">
      <c r="B172" s="169"/>
      <c r="C172" s="205" t="s">
        <v>324</v>
      </c>
      <c r="D172" s="205" t="s">
        <v>136</v>
      </c>
      <c r="E172" s="206" t="s">
        <v>325</v>
      </c>
      <c r="F172" s="207" t="s">
        <v>326</v>
      </c>
      <c r="G172" s="207"/>
      <c r="H172" s="207"/>
      <c r="I172" s="207"/>
      <c r="J172" s="208" t="s">
        <v>171</v>
      </c>
      <c r="K172" s="209">
        <v>840</v>
      </c>
      <c r="L172" s="210">
        <v>0</v>
      </c>
      <c r="M172" s="210"/>
      <c r="N172" s="209">
        <f>ROUND(L172*K172,3)</f>
        <v>0</v>
      </c>
      <c r="O172" s="209"/>
      <c r="P172" s="209"/>
      <c r="Q172" s="209"/>
      <c r="R172" s="173"/>
      <c r="T172" s="211" t="s">
        <v>5</v>
      </c>
      <c r="U172" s="54" t="s">
        <v>42</v>
      </c>
      <c r="V172" s="45"/>
      <c r="W172" s="212">
        <f>V172*K172</f>
        <v>0</v>
      </c>
      <c r="X172" s="212">
        <v>0</v>
      </c>
      <c r="Y172" s="212">
        <f>X172*K172</f>
        <v>0</v>
      </c>
      <c r="Z172" s="212">
        <v>0</v>
      </c>
      <c r="AA172" s="213">
        <f>Z172*K172</f>
        <v>0</v>
      </c>
      <c r="AR172" s="20" t="s">
        <v>149</v>
      </c>
      <c r="AT172" s="20" t="s">
        <v>136</v>
      </c>
      <c r="AU172" s="20" t="s">
        <v>114</v>
      </c>
      <c r="AY172" s="20" t="s">
        <v>135</v>
      </c>
      <c r="BE172" s="129">
        <f>IF(U172="základná",N172,0)</f>
        <v>0</v>
      </c>
      <c r="BF172" s="129">
        <f>IF(U172="znížená",N172,0)</f>
        <v>0</v>
      </c>
      <c r="BG172" s="129">
        <f>IF(U172="zákl. prenesená",N172,0)</f>
        <v>0</v>
      </c>
      <c r="BH172" s="129">
        <f>IF(U172="zníž. prenesená",N172,0)</f>
        <v>0</v>
      </c>
      <c r="BI172" s="129">
        <f>IF(U172="nulová",N172,0)</f>
        <v>0</v>
      </c>
      <c r="BJ172" s="20" t="s">
        <v>114</v>
      </c>
      <c r="BK172" s="214">
        <f>ROUND(L172*K172,3)</f>
        <v>0</v>
      </c>
      <c r="BL172" s="20" t="s">
        <v>149</v>
      </c>
      <c r="BM172" s="20" t="s">
        <v>327</v>
      </c>
    </row>
    <row r="173" s="1" customFormat="1" ht="25.5" customHeight="1">
      <c r="B173" s="169"/>
      <c r="C173" s="205" t="s">
        <v>328</v>
      </c>
      <c r="D173" s="205" t="s">
        <v>136</v>
      </c>
      <c r="E173" s="206" t="s">
        <v>329</v>
      </c>
      <c r="F173" s="207" t="s">
        <v>330</v>
      </c>
      <c r="G173" s="207"/>
      <c r="H173" s="207"/>
      <c r="I173" s="207"/>
      <c r="J173" s="208" t="s">
        <v>219</v>
      </c>
      <c r="K173" s="209">
        <v>30</v>
      </c>
      <c r="L173" s="210">
        <v>0</v>
      </c>
      <c r="M173" s="210"/>
      <c r="N173" s="209">
        <f>ROUND(L173*K173,3)</f>
        <v>0</v>
      </c>
      <c r="O173" s="209"/>
      <c r="P173" s="209"/>
      <c r="Q173" s="209"/>
      <c r="R173" s="173"/>
      <c r="T173" s="211" t="s">
        <v>5</v>
      </c>
      <c r="U173" s="54" t="s">
        <v>42</v>
      </c>
      <c r="V173" s="45"/>
      <c r="W173" s="212">
        <f>V173*K173</f>
        <v>0</v>
      </c>
      <c r="X173" s="212">
        <v>0</v>
      </c>
      <c r="Y173" s="212">
        <f>X173*K173</f>
        <v>0</v>
      </c>
      <c r="Z173" s="212">
        <v>0</v>
      </c>
      <c r="AA173" s="213">
        <f>Z173*K173</f>
        <v>0</v>
      </c>
      <c r="AR173" s="20" t="s">
        <v>149</v>
      </c>
      <c r="AT173" s="20" t="s">
        <v>136</v>
      </c>
      <c r="AU173" s="20" t="s">
        <v>114</v>
      </c>
      <c r="AY173" s="20" t="s">
        <v>135</v>
      </c>
      <c r="BE173" s="129">
        <f>IF(U173="základná",N173,0)</f>
        <v>0</v>
      </c>
      <c r="BF173" s="129">
        <f>IF(U173="znížená",N173,0)</f>
        <v>0</v>
      </c>
      <c r="BG173" s="129">
        <f>IF(U173="zákl. prenesená",N173,0)</f>
        <v>0</v>
      </c>
      <c r="BH173" s="129">
        <f>IF(U173="zníž. prenesená",N173,0)</f>
        <v>0</v>
      </c>
      <c r="BI173" s="129">
        <f>IF(U173="nulová",N173,0)</f>
        <v>0</v>
      </c>
      <c r="BJ173" s="20" t="s">
        <v>114</v>
      </c>
      <c r="BK173" s="214">
        <f>ROUND(L173*K173,3)</f>
        <v>0</v>
      </c>
      <c r="BL173" s="20" t="s">
        <v>149</v>
      </c>
      <c r="BM173" s="20" t="s">
        <v>331</v>
      </c>
    </row>
    <row r="174" s="1" customFormat="1" ht="38.25" customHeight="1">
      <c r="B174" s="169"/>
      <c r="C174" s="205" t="s">
        <v>332</v>
      </c>
      <c r="D174" s="205" t="s">
        <v>136</v>
      </c>
      <c r="E174" s="206" t="s">
        <v>333</v>
      </c>
      <c r="F174" s="207" t="s">
        <v>334</v>
      </c>
      <c r="G174" s="207"/>
      <c r="H174" s="207"/>
      <c r="I174" s="207"/>
      <c r="J174" s="208" t="s">
        <v>139</v>
      </c>
      <c r="K174" s="209">
        <v>280</v>
      </c>
      <c r="L174" s="210">
        <v>0</v>
      </c>
      <c r="M174" s="210"/>
      <c r="N174" s="209">
        <f>ROUND(L174*K174,3)</f>
        <v>0</v>
      </c>
      <c r="O174" s="209"/>
      <c r="P174" s="209"/>
      <c r="Q174" s="209"/>
      <c r="R174" s="173"/>
      <c r="T174" s="211" t="s">
        <v>5</v>
      </c>
      <c r="U174" s="54" t="s">
        <v>42</v>
      </c>
      <c r="V174" s="45"/>
      <c r="W174" s="212">
        <f>V174*K174</f>
        <v>0</v>
      </c>
      <c r="X174" s="212">
        <v>0</v>
      </c>
      <c r="Y174" s="212">
        <f>X174*K174</f>
        <v>0</v>
      </c>
      <c r="Z174" s="212">
        <v>0</v>
      </c>
      <c r="AA174" s="213">
        <f>Z174*K174</f>
        <v>0</v>
      </c>
      <c r="AR174" s="20" t="s">
        <v>149</v>
      </c>
      <c r="AT174" s="20" t="s">
        <v>136</v>
      </c>
      <c r="AU174" s="20" t="s">
        <v>114</v>
      </c>
      <c r="AY174" s="20" t="s">
        <v>135</v>
      </c>
      <c r="BE174" s="129">
        <f>IF(U174="základná",N174,0)</f>
        <v>0</v>
      </c>
      <c r="BF174" s="129">
        <f>IF(U174="znížená",N174,0)</f>
        <v>0</v>
      </c>
      <c r="BG174" s="129">
        <f>IF(U174="zákl. prenesená",N174,0)</f>
        <v>0</v>
      </c>
      <c r="BH174" s="129">
        <f>IF(U174="zníž. prenesená",N174,0)</f>
        <v>0</v>
      </c>
      <c r="BI174" s="129">
        <f>IF(U174="nulová",N174,0)</f>
        <v>0</v>
      </c>
      <c r="BJ174" s="20" t="s">
        <v>114</v>
      </c>
      <c r="BK174" s="214">
        <f>ROUND(L174*K174,3)</f>
        <v>0</v>
      </c>
      <c r="BL174" s="20" t="s">
        <v>149</v>
      </c>
      <c r="BM174" s="20" t="s">
        <v>335</v>
      </c>
    </row>
    <row r="175" s="1" customFormat="1" ht="16.5" customHeight="1">
      <c r="B175" s="169"/>
      <c r="C175" s="205" t="s">
        <v>336</v>
      </c>
      <c r="D175" s="205" t="s">
        <v>136</v>
      </c>
      <c r="E175" s="206" t="s">
        <v>284</v>
      </c>
      <c r="F175" s="207" t="s">
        <v>285</v>
      </c>
      <c r="G175" s="207"/>
      <c r="H175" s="207"/>
      <c r="I175" s="207"/>
      <c r="J175" s="208" t="s">
        <v>277</v>
      </c>
      <c r="K175" s="210">
        <v>0</v>
      </c>
      <c r="L175" s="210">
        <v>0</v>
      </c>
      <c r="M175" s="210"/>
      <c r="N175" s="209">
        <f>ROUND(L175*K175,3)</f>
        <v>0</v>
      </c>
      <c r="O175" s="209"/>
      <c r="P175" s="209"/>
      <c r="Q175" s="209"/>
      <c r="R175" s="173"/>
      <c r="T175" s="211" t="s">
        <v>5</v>
      </c>
      <c r="U175" s="54" t="s">
        <v>42</v>
      </c>
      <c r="V175" s="45"/>
      <c r="W175" s="212">
        <f>V175*K175</f>
        <v>0</v>
      </c>
      <c r="X175" s="212">
        <v>0</v>
      </c>
      <c r="Y175" s="212">
        <f>X175*K175</f>
        <v>0</v>
      </c>
      <c r="Z175" s="212">
        <v>0</v>
      </c>
      <c r="AA175" s="213">
        <f>Z175*K175</f>
        <v>0</v>
      </c>
      <c r="AR175" s="20" t="s">
        <v>149</v>
      </c>
      <c r="AT175" s="20" t="s">
        <v>136</v>
      </c>
      <c r="AU175" s="20" t="s">
        <v>114</v>
      </c>
      <c r="AY175" s="20" t="s">
        <v>135</v>
      </c>
      <c r="BE175" s="129">
        <f>IF(U175="základná",N175,0)</f>
        <v>0</v>
      </c>
      <c r="BF175" s="129">
        <f>IF(U175="znížená",N175,0)</f>
        <v>0</v>
      </c>
      <c r="BG175" s="129">
        <f>IF(U175="zákl. prenesená",N175,0)</f>
        <v>0</v>
      </c>
      <c r="BH175" s="129">
        <f>IF(U175="zníž. prenesená",N175,0)</f>
        <v>0</v>
      </c>
      <c r="BI175" s="129">
        <f>IF(U175="nulová",N175,0)</f>
        <v>0</v>
      </c>
      <c r="BJ175" s="20" t="s">
        <v>114</v>
      </c>
      <c r="BK175" s="214">
        <f>ROUND(L175*K175,3)</f>
        <v>0</v>
      </c>
      <c r="BL175" s="20" t="s">
        <v>149</v>
      </c>
      <c r="BM175" s="20" t="s">
        <v>337</v>
      </c>
    </row>
    <row r="176" s="9" customFormat="1" ht="37.44001" customHeight="1">
      <c r="B176" s="191"/>
      <c r="C176" s="192"/>
      <c r="D176" s="193" t="s">
        <v>108</v>
      </c>
      <c r="E176" s="193"/>
      <c r="F176" s="193"/>
      <c r="G176" s="193"/>
      <c r="H176" s="193"/>
      <c r="I176" s="193"/>
      <c r="J176" s="193"/>
      <c r="K176" s="193"/>
      <c r="L176" s="193"/>
      <c r="M176" s="193"/>
      <c r="N176" s="225">
        <f>BK176</f>
        <v>0</v>
      </c>
      <c r="O176" s="226"/>
      <c r="P176" s="226"/>
      <c r="Q176" s="226"/>
      <c r="R176" s="195"/>
      <c r="T176" s="196"/>
      <c r="U176" s="192"/>
      <c r="V176" s="192"/>
      <c r="W176" s="197">
        <f>SUM(W177:W180)</f>
        <v>0</v>
      </c>
      <c r="X176" s="192"/>
      <c r="Y176" s="197">
        <f>SUM(Y177:Y180)</f>
        <v>0</v>
      </c>
      <c r="Z176" s="192"/>
      <c r="AA176" s="198">
        <f>SUM(AA177:AA180)</f>
        <v>0</v>
      </c>
      <c r="AR176" s="199" t="s">
        <v>140</v>
      </c>
      <c r="AT176" s="200" t="s">
        <v>74</v>
      </c>
      <c r="AU176" s="200" t="s">
        <v>75</v>
      </c>
      <c r="AY176" s="199" t="s">
        <v>135</v>
      </c>
      <c r="BK176" s="201">
        <f>SUM(BK177:BK180)</f>
        <v>0</v>
      </c>
    </row>
    <row r="177" s="1" customFormat="1" ht="25.5" customHeight="1">
      <c r="B177" s="169"/>
      <c r="C177" s="205" t="s">
        <v>338</v>
      </c>
      <c r="D177" s="205" t="s">
        <v>136</v>
      </c>
      <c r="E177" s="206" t="s">
        <v>339</v>
      </c>
      <c r="F177" s="207" t="s">
        <v>340</v>
      </c>
      <c r="G177" s="207"/>
      <c r="H177" s="207"/>
      <c r="I177" s="207"/>
      <c r="J177" s="208" t="s">
        <v>341</v>
      </c>
      <c r="K177" s="209">
        <v>1</v>
      </c>
      <c r="L177" s="210">
        <v>0</v>
      </c>
      <c r="M177" s="210"/>
      <c r="N177" s="209">
        <f>ROUND(L177*K177,3)</f>
        <v>0</v>
      </c>
      <c r="O177" s="209"/>
      <c r="P177" s="209"/>
      <c r="Q177" s="209"/>
      <c r="R177" s="173"/>
      <c r="T177" s="211" t="s">
        <v>5</v>
      </c>
      <c r="U177" s="54" t="s">
        <v>42</v>
      </c>
      <c r="V177" s="45"/>
      <c r="W177" s="212">
        <f>V177*K177</f>
        <v>0</v>
      </c>
      <c r="X177" s="212">
        <v>0</v>
      </c>
      <c r="Y177" s="212">
        <f>X177*K177</f>
        <v>0</v>
      </c>
      <c r="Z177" s="212">
        <v>0</v>
      </c>
      <c r="AA177" s="213">
        <f>Z177*K177</f>
        <v>0</v>
      </c>
      <c r="AR177" s="20" t="s">
        <v>342</v>
      </c>
      <c r="AT177" s="20" t="s">
        <v>136</v>
      </c>
      <c r="AU177" s="20" t="s">
        <v>80</v>
      </c>
      <c r="AY177" s="20" t="s">
        <v>135</v>
      </c>
      <c r="BE177" s="129">
        <f>IF(U177="základná",N177,0)</f>
        <v>0</v>
      </c>
      <c r="BF177" s="129">
        <f>IF(U177="znížená",N177,0)</f>
        <v>0</v>
      </c>
      <c r="BG177" s="129">
        <f>IF(U177="zákl. prenesená",N177,0)</f>
        <v>0</v>
      </c>
      <c r="BH177" s="129">
        <f>IF(U177="zníž. prenesená",N177,0)</f>
        <v>0</v>
      </c>
      <c r="BI177" s="129">
        <f>IF(U177="nulová",N177,0)</f>
        <v>0</v>
      </c>
      <c r="BJ177" s="20" t="s">
        <v>114</v>
      </c>
      <c r="BK177" s="214">
        <f>ROUND(L177*K177,3)</f>
        <v>0</v>
      </c>
      <c r="BL177" s="20" t="s">
        <v>342</v>
      </c>
      <c r="BM177" s="20" t="s">
        <v>343</v>
      </c>
    </row>
    <row r="178" s="1" customFormat="1" ht="51" customHeight="1">
      <c r="B178" s="169"/>
      <c r="C178" s="205" t="s">
        <v>344</v>
      </c>
      <c r="D178" s="205" t="s">
        <v>136</v>
      </c>
      <c r="E178" s="206" t="s">
        <v>345</v>
      </c>
      <c r="F178" s="207" t="s">
        <v>346</v>
      </c>
      <c r="G178" s="207"/>
      <c r="H178" s="207"/>
      <c r="I178" s="207"/>
      <c r="J178" s="208" t="s">
        <v>347</v>
      </c>
      <c r="K178" s="209">
        <v>20</v>
      </c>
      <c r="L178" s="210">
        <v>0</v>
      </c>
      <c r="M178" s="210"/>
      <c r="N178" s="209">
        <f>ROUND(L178*K178,3)</f>
        <v>0</v>
      </c>
      <c r="O178" s="209"/>
      <c r="P178" s="209"/>
      <c r="Q178" s="209"/>
      <c r="R178" s="173"/>
      <c r="T178" s="211" t="s">
        <v>5</v>
      </c>
      <c r="U178" s="54" t="s">
        <v>42</v>
      </c>
      <c r="V178" s="45"/>
      <c r="W178" s="212">
        <f>V178*K178</f>
        <v>0</v>
      </c>
      <c r="X178" s="212">
        <v>0</v>
      </c>
      <c r="Y178" s="212">
        <f>X178*K178</f>
        <v>0</v>
      </c>
      <c r="Z178" s="212">
        <v>0</v>
      </c>
      <c r="AA178" s="213">
        <f>Z178*K178</f>
        <v>0</v>
      </c>
      <c r="AR178" s="20" t="s">
        <v>342</v>
      </c>
      <c r="AT178" s="20" t="s">
        <v>136</v>
      </c>
      <c r="AU178" s="20" t="s">
        <v>80</v>
      </c>
      <c r="AY178" s="20" t="s">
        <v>135</v>
      </c>
      <c r="BE178" s="129">
        <f>IF(U178="základná",N178,0)</f>
        <v>0</v>
      </c>
      <c r="BF178" s="129">
        <f>IF(U178="znížená",N178,0)</f>
        <v>0</v>
      </c>
      <c r="BG178" s="129">
        <f>IF(U178="zákl. prenesená",N178,0)</f>
        <v>0</v>
      </c>
      <c r="BH178" s="129">
        <f>IF(U178="zníž. prenesená",N178,0)</f>
        <v>0</v>
      </c>
      <c r="BI178" s="129">
        <f>IF(U178="nulová",N178,0)</f>
        <v>0</v>
      </c>
      <c r="BJ178" s="20" t="s">
        <v>114</v>
      </c>
      <c r="BK178" s="214">
        <f>ROUND(L178*K178,3)</f>
        <v>0</v>
      </c>
      <c r="BL178" s="20" t="s">
        <v>342</v>
      </c>
      <c r="BM178" s="20" t="s">
        <v>348</v>
      </c>
    </row>
    <row r="179" s="1" customFormat="1" ht="38.25" customHeight="1">
      <c r="B179" s="169"/>
      <c r="C179" s="205" t="s">
        <v>349</v>
      </c>
      <c r="D179" s="205" t="s">
        <v>136</v>
      </c>
      <c r="E179" s="206" t="s">
        <v>350</v>
      </c>
      <c r="F179" s="207" t="s">
        <v>351</v>
      </c>
      <c r="G179" s="207"/>
      <c r="H179" s="207"/>
      <c r="I179" s="207"/>
      <c r="J179" s="208" t="s">
        <v>347</v>
      </c>
      <c r="K179" s="209">
        <v>20</v>
      </c>
      <c r="L179" s="210">
        <v>0</v>
      </c>
      <c r="M179" s="210"/>
      <c r="N179" s="209">
        <f>ROUND(L179*K179,3)</f>
        <v>0</v>
      </c>
      <c r="O179" s="209"/>
      <c r="P179" s="209"/>
      <c r="Q179" s="209"/>
      <c r="R179" s="173"/>
      <c r="T179" s="211" t="s">
        <v>5</v>
      </c>
      <c r="U179" s="54" t="s">
        <v>42</v>
      </c>
      <c r="V179" s="45"/>
      <c r="W179" s="212">
        <f>V179*K179</f>
        <v>0</v>
      </c>
      <c r="X179" s="212">
        <v>0</v>
      </c>
      <c r="Y179" s="212">
        <f>X179*K179</f>
        <v>0</v>
      </c>
      <c r="Z179" s="212">
        <v>0</v>
      </c>
      <c r="AA179" s="213">
        <f>Z179*K179</f>
        <v>0</v>
      </c>
      <c r="AR179" s="20" t="s">
        <v>342</v>
      </c>
      <c r="AT179" s="20" t="s">
        <v>136</v>
      </c>
      <c r="AU179" s="20" t="s">
        <v>80</v>
      </c>
      <c r="AY179" s="20" t="s">
        <v>135</v>
      </c>
      <c r="BE179" s="129">
        <f>IF(U179="základná",N179,0)</f>
        <v>0</v>
      </c>
      <c r="BF179" s="129">
        <f>IF(U179="znížená",N179,0)</f>
        <v>0</v>
      </c>
      <c r="BG179" s="129">
        <f>IF(U179="zákl. prenesená",N179,0)</f>
        <v>0</v>
      </c>
      <c r="BH179" s="129">
        <f>IF(U179="zníž. prenesená",N179,0)</f>
        <v>0</v>
      </c>
      <c r="BI179" s="129">
        <f>IF(U179="nulová",N179,0)</f>
        <v>0</v>
      </c>
      <c r="BJ179" s="20" t="s">
        <v>114</v>
      </c>
      <c r="BK179" s="214">
        <f>ROUND(L179*K179,3)</f>
        <v>0</v>
      </c>
      <c r="BL179" s="20" t="s">
        <v>342</v>
      </c>
      <c r="BM179" s="20" t="s">
        <v>352</v>
      </c>
    </row>
    <row r="180" s="1" customFormat="1" ht="51" customHeight="1">
      <c r="B180" s="169"/>
      <c r="C180" s="205" t="s">
        <v>353</v>
      </c>
      <c r="D180" s="205" t="s">
        <v>136</v>
      </c>
      <c r="E180" s="206" t="s">
        <v>354</v>
      </c>
      <c r="F180" s="207" t="s">
        <v>355</v>
      </c>
      <c r="G180" s="207"/>
      <c r="H180" s="207"/>
      <c r="I180" s="207"/>
      <c r="J180" s="208" t="s">
        <v>347</v>
      </c>
      <c r="K180" s="209">
        <v>20</v>
      </c>
      <c r="L180" s="210">
        <v>0</v>
      </c>
      <c r="M180" s="210"/>
      <c r="N180" s="209">
        <f>ROUND(L180*K180,3)</f>
        <v>0</v>
      </c>
      <c r="O180" s="209"/>
      <c r="P180" s="209"/>
      <c r="Q180" s="209"/>
      <c r="R180" s="173"/>
      <c r="T180" s="211" t="s">
        <v>5</v>
      </c>
      <c r="U180" s="54" t="s">
        <v>42</v>
      </c>
      <c r="V180" s="45"/>
      <c r="W180" s="212">
        <f>V180*K180</f>
        <v>0</v>
      </c>
      <c r="X180" s="212">
        <v>0</v>
      </c>
      <c r="Y180" s="212">
        <f>X180*K180</f>
        <v>0</v>
      </c>
      <c r="Z180" s="212">
        <v>0</v>
      </c>
      <c r="AA180" s="213">
        <f>Z180*K180</f>
        <v>0</v>
      </c>
      <c r="AR180" s="20" t="s">
        <v>342</v>
      </c>
      <c r="AT180" s="20" t="s">
        <v>136</v>
      </c>
      <c r="AU180" s="20" t="s">
        <v>80</v>
      </c>
      <c r="AY180" s="20" t="s">
        <v>135</v>
      </c>
      <c r="BE180" s="129">
        <f>IF(U180="základná",N180,0)</f>
        <v>0</v>
      </c>
      <c r="BF180" s="129">
        <f>IF(U180="znížená",N180,0)</f>
        <v>0</v>
      </c>
      <c r="BG180" s="129">
        <f>IF(U180="zákl. prenesená",N180,0)</f>
        <v>0</v>
      </c>
      <c r="BH180" s="129">
        <f>IF(U180="zníž. prenesená",N180,0)</f>
        <v>0</v>
      </c>
      <c r="BI180" s="129">
        <f>IF(U180="nulová",N180,0)</f>
        <v>0</v>
      </c>
      <c r="BJ180" s="20" t="s">
        <v>114</v>
      </c>
      <c r="BK180" s="214">
        <f>ROUND(L180*K180,3)</f>
        <v>0</v>
      </c>
      <c r="BL180" s="20" t="s">
        <v>342</v>
      </c>
      <c r="BM180" s="20" t="s">
        <v>356</v>
      </c>
    </row>
    <row r="181" s="9" customFormat="1" ht="37.44001" customHeight="1">
      <c r="B181" s="191"/>
      <c r="C181" s="192"/>
      <c r="D181" s="193" t="s">
        <v>109</v>
      </c>
      <c r="E181" s="193"/>
      <c r="F181" s="193"/>
      <c r="G181" s="193"/>
      <c r="H181" s="193"/>
      <c r="I181" s="193"/>
      <c r="J181" s="193"/>
      <c r="K181" s="193"/>
      <c r="L181" s="193"/>
      <c r="M181" s="193"/>
      <c r="N181" s="225">
        <f>BK181</f>
        <v>0</v>
      </c>
      <c r="O181" s="226"/>
      <c r="P181" s="226"/>
      <c r="Q181" s="226"/>
      <c r="R181" s="195"/>
      <c r="T181" s="196"/>
      <c r="U181" s="192"/>
      <c r="V181" s="192"/>
      <c r="W181" s="197">
        <f>SUM(W182:W185)</f>
        <v>0</v>
      </c>
      <c r="X181" s="192"/>
      <c r="Y181" s="197">
        <f>SUM(Y182:Y185)</f>
        <v>0.75239999999999996</v>
      </c>
      <c r="Z181" s="192"/>
      <c r="AA181" s="198">
        <f>SUM(AA182:AA185)</f>
        <v>0</v>
      </c>
      <c r="AR181" s="199" t="s">
        <v>140</v>
      </c>
      <c r="AT181" s="200" t="s">
        <v>74</v>
      </c>
      <c r="AU181" s="200" t="s">
        <v>75</v>
      </c>
      <c r="AY181" s="199" t="s">
        <v>135</v>
      </c>
      <c r="BK181" s="201">
        <f>SUM(BK182:BK185)</f>
        <v>0</v>
      </c>
    </row>
    <row r="182" s="1" customFormat="1" ht="25.5" customHeight="1">
      <c r="B182" s="169"/>
      <c r="C182" s="205" t="s">
        <v>357</v>
      </c>
      <c r="D182" s="205" t="s">
        <v>136</v>
      </c>
      <c r="E182" s="206" t="s">
        <v>358</v>
      </c>
      <c r="F182" s="207" t="s">
        <v>359</v>
      </c>
      <c r="G182" s="207"/>
      <c r="H182" s="207"/>
      <c r="I182" s="207"/>
      <c r="J182" s="208" t="s">
        <v>171</v>
      </c>
      <c r="K182" s="209">
        <v>900</v>
      </c>
      <c r="L182" s="210">
        <v>0</v>
      </c>
      <c r="M182" s="210"/>
      <c r="N182" s="209">
        <f>ROUND(L182*K182,3)</f>
        <v>0</v>
      </c>
      <c r="O182" s="209"/>
      <c r="P182" s="209"/>
      <c r="Q182" s="209"/>
      <c r="R182" s="173"/>
      <c r="T182" s="211" t="s">
        <v>5</v>
      </c>
      <c r="U182" s="54" t="s">
        <v>42</v>
      </c>
      <c r="V182" s="45"/>
      <c r="W182" s="212">
        <f>V182*K182</f>
        <v>0</v>
      </c>
      <c r="X182" s="212">
        <v>0</v>
      </c>
      <c r="Y182" s="212">
        <f>X182*K182</f>
        <v>0</v>
      </c>
      <c r="Z182" s="212">
        <v>0</v>
      </c>
      <c r="AA182" s="213">
        <f>Z182*K182</f>
        <v>0</v>
      </c>
      <c r="AR182" s="20" t="s">
        <v>149</v>
      </c>
      <c r="AT182" s="20" t="s">
        <v>136</v>
      </c>
      <c r="AU182" s="20" t="s">
        <v>80</v>
      </c>
      <c r="AY182" s="20" t="s">
        <v>135</v>
      </c>
      <c r="BE182" s="129">
        <f>IF(U182="základná",N182,0)</f>
        <v>0</v>
      </c>
      <c r="BF182" s="129">
        <f>IF(U182="znížená",N182,0)</f>
        <v>0</v>
      </c>
      <c r="BG182" s="129">
        <f>IF(U182="zákl. prenesená",N182,0)</f>
        <v>0</v>
      </c>
      <c r="BH182" s="129">
        <f>IF(U182="zníž. prenesená",N182,0)</f>
        <v>0</v>
      </c>
      <c r="BI182" s="129">
        <f>IF(U182="nulová",N182,0)</f>
        <v>0</v>
      </c>
      <c r="BJ182" s="20" t="s">
        <v>114</v>
      </c>
      <c r="BK182" s="214">
        <f>ROUND(L182*K182,3)</f>
        <v>0</v>
      </c>
      <c r="BL182" s="20" t="s">
        <v>149</v>
      </c>
      <c r="BM182" s="20" t="s">
        <v>360</v>
      </c>
    </row>
    <row r="183" s="1" customFormat="1" ht="16.5" customHeight="1">
      <c r="B183" s="169"/>
      <c r="C183" s="217" t="s">
        <v>361</v>
      </c>
      <c r="D183" s="217" t="s">
        <v>151</v>
      </c>
      <c r="E183" s="218" t="s">
        <v>362</v>
      </c>
      <c r="F183" s="219" t="s">
        <v>363</v>
      </c>
      <c r="G183" s="219"/>
      <c r="H183" s="219"/>
      <c r="I183" s="219"/>
      <c r="J183" s="220" t="s">
        <v>171</v>
      </c>
      <c r="K183" s="221">
        <v>990</v>
      </c>
      <c r="L183" s="222">
        <v>0</v>
      </c>
      <c r="M183" s="222"/>
      <c r="N183" s="221">
        <f>ROUND(L183*K183,3)</f>
        <v>0</v>
      </c>
      <c r="O183" s="209"/>
      <c r="P183" s="209"/>
      <c r="Q183" s="209"/>
      <c r="R183" s="173"/>
      <c r="T183" s="211" t="s">
        <v>5</v>
      </c>
      <c r="U183" s="54" t="s">
        <v>42</v>
      </c>
      <c r="V183" s="45"/>
      <c r="W183" s="212">
        <f>V183*K183</f>
        <v>0</v>
      </c>
      <c r="X183" s="212">
        <v>0.00048999999999999998</v>
      </c>
      <c r="Y183" s="212">
        <f>X183*K183</f>
        <v>0.48509999999999998</v>
      </c>
      <c r="Z183" s="212">
        <v>0</v>
      </c>
      <c r="AA183" s="213">
        <f>Z183*K183</f>
        <v>0</v>
      </c>
      <c r="AR183" s="20" t="s">
        <v>364</v>
      </c>
      <c r="AT183" s="20" t="s">
        <v>151</v>
      </c>
      <c r="AU183" s="20" t="s">
        <v>80</v>
      </c>
      <c r="AY183" s="20" t="s">
        <v>135</v>
      </c>
      <c r="BE183" s="129">
        <f>IF(U183="základná",N183,0)</f>
        <v>0</v>
      </c>
      <c r="BF183" s="129">
        <f>IF(U183="znížená",N183,0)</f>
        <v>0</v>
      </c>
      <c r="BG183" s="129">
        <f>IF(U183="zákl. prenesená",N183,0)</f>
        <v>0</v>
      </c>
      <c r="BH183" s="129">
        <f>IF(U183="zníž. prenesená",N183,0)</f>
        <v>0</v>
      </c>
      <c r="BI183" s="129">
        <f>IF(U183="nulová",N183,0)</f>
        <v>0</v>
      </c>
      <c r="BJ183" s="20" t="s">
        <v>114</v>
      </c>
      <c r="BK183" s="214">
        <f>ROUND(L183*K183,3)</f>
        <v>0</v>
      </c>
      <c r="BL183" s="20" t="s">
        <v>364</v>
      </c>
      <c r="BM183" s="20" t="s">
        <v>365</v>
      </c>
    </row>
    <row r="184" s="1" customFormat="1" ht="25.5" customHeight="1">
      <c r="B184" s="169"/>
      <c r="C184" s="205" t="s">
        <v>366</v>
      </c>
      <c r="D184" s="205" t="s">
        <v>136</v>
      </c>
      <c r="E184" s="206" t="s">
        <v>367</v>
      </c>
      <c r="F184" s="207" t="s">
        <v>368</v>
      </c>
      <c r="G184" s="207"/>
      <c r="H184" s="207"/>
      <c r="I184" s="207"/>
      <c r="J184" s="208" t="s">
        <v>171</v>
      </c>
      <c r="K184" s="209">
        <v>900</v>
      </c>
      <c r="L184" s="210">
        <v>0</v>
      </c>
      <c r="M184" s="210"/>
      <c r="N184" s="209">
        <f>ROUND(L184*K184,3)</f>
        <v>0</v>
      </c>
      <c r="O184" s="209"/>
      <c r="P184" s="209"/>
      <c r="Q184" s="209"/>
      <c r="R184" s="173"/>
      <c r="T184" s="211" t="s">
        <v>5</v>
      </c>
      <c r="U184" s="54" t="s">
        <v>42</v>
      </c>
      <c r="V184" s="45"/>
      <c r="W184" s="212">
        <f>V184*K184</f>
        <v>0</v>
      </c>
      <c r="X184" s="212">
        <v>0</v>
      </c>
      <c r="Y184" s="212">
        <f>X184*K184</f>
        <v>0</v>
      </c>
      <c r="Z184" s="212">
        <v>0</v>
      </c>
      <c r="AA184" s="213">
        <f>Z184*K184</f>
        <v>0</v>
      </c>
      <c r="AR184" s="20" t="s">
        <v>149</v>
      </c>
      <c r="AT184" s="20" t="s">
        <v>136</v>
      </c>
      <c r="AU184" s="20" t="s">
        <v>80</v>
      </c>
      <c r="AY184" s="20" t="s">
        <v>135</v>
      </c>
      <c r="BE184" s="129">
        <f>IF(U184="základná",N184,0)</f>
        <v>0</v>
      </c>
      <c r="BF184" s="129">
        <f>IF(U184="znížená",N184,0)</f>
        <v>0</v>
      </c>
      <c r="BG184" s="129">
        <f>IF(U184="zákl. prenesená",N184,0)</f>
        <v>0</v>
      </c>
      <c r="BH184" s="129">
        <f>IF(U184="zníž. prenesená",N184,0)</f>
        <v>0</v>
      </c>
      <c r="BI184" s="129">
        <f>IF(U184="nulová",N184,0)</f>
        <v>0</v>
      </c>
      <c r="BJ184" s="20" t="s">
        <v>114</v>
      </c>
      <c r="BK184" s="214">
        <f>ROUND(L184*K184,3)</f>
        <v>0</v>
      </c>
      <c r="BL184" s="20" t="s">
        <v>149</v>
      </c>
      <c r="BM184" s="20" t="s">
        <v>369</v>
      </c>
    </row>
    <row r="185" s="1" customFormat="1" ht="25.5" customHeight="1">
      <c r="B185" s="169"/>
      <c r="C185" s="217" t="s">
        <v>370</v>
      </c>
      <c r="D185" s="217" t="s">
        <v>151</v>
      </c>
      <c r="E185" s="218" t="s">
        <v>371</v>
      </c>
      <c r="F185" s="219" t="s">
        <v>372</v>
      </c>
      <c r="G185" s="219"/>
      <c r="H185" s="219"/>
      <c r="I185" s="219"/>
      <c r="J185" s="220" t="s">
        <v>171</v>
      </c>
      <c r="K185" s="221">
        <v>990</v>
      </c>
      <c r="L185" s="222">
        <v>0</v>
      </c>
      <c r="M185" s="222"/>
      <c r="N185" s="221">
        <f>ROUND(L185*K185,3)</f>
        <v>0</v>
      </c>
      <c r="O185" s="209"/>
      <c r="P185" s="209"/>
      <c r="Q185" s="209"/>
      <c r="R185" s="173"/>
      <c r="T185" s="211" t="s">
        <v>5</v>
      </c>
      <c r="U185" s="54" t="s">
        <v>42</v>
      </c>
      <c r="V185" s="45"/>
      <c r="W185" s="212">
        <f>V185*K185</f>
        <v>0</v>
      </c>
      <c r="X185" s="212">
        <v>0.00027</v>
      </c>
      <c r="Y185" s="212">
        <f>X185*K185</f>
        <v>0.26729999999999998</v>
      </c>
      <c r="Z185" s="212">
        <v>0</v>
      </c>
      <c r="AA185" s="213">
        <f>Z185*K185</f>
        <v>0</v>
      </c>
      <c r="AR185" s="20" t="s">
        <v>364</v>
      </c>
      <c r="AT185" s="20" t="s">
        <v>151</v>
      </c>
      <c r="AU185" s="20" t="s">
        <v>80</v>
      </c>
      <c r="AY185" s="20" t="s">
        <v>135</v>
      </c>
      <c r="BE185" s="129">
        <f>IF(U185="základná",N185,0)</f>
        <v>0</v>
      </c>
      <c r="BF185" s="129">
        <f>IF(U185="znížená",N185,0)</f>
        <v>0</v>
      </c>
      <c r="BG185" s="129">
        <f>IF(U185="zákl. prenesená",N185,0)</f>
        <v>0</v>
      </c>
      <c r="BH185" s="129">
        <f>IF(U185="zníž. prenesená",N185,0)</f>
        <v>0</v>
      </c>
      <c r="BI185" s="129">
        <f>IF(U185="nulová",N185,0)</f>
        <v>0</v>
      </c>
      <c r="BJ185" s="20" t="s">
        <v>114</v>
      </c>
      <c r="BK185" s="214">
        <f>ROUND(L185*K185,3)</f>
        <v>0</v>
      </c>
      <c r="BL185" s="20" t="s">
        <v>364</v>
      </c>
      <c r="BM185" s="20" t="s">
        <v>373</v>
      </c>
    </row>
    <row r="186" s="1" customFormat="1" ht="49.92" customHeight="1">
      <c r="B186" s="44"/>
      <c r="C186" s="45"/>
      <c r="D186" s="193" t="s">
        <v>374</v>
      </c>
      <c r="E186" s="45"/>
      <c r="F186" s="45"/>
      <c r="G186" s="45"/>
      <c r="H186" s="45"/>
      <c r="I186" s="45"/>
      <c r="J186" s="45"/>
      <c r="K186" s="45"/>
      <c r="L186" s="45"/>
      <c r="M186" s="45"/>
      <c r="N186" s="225">
        <f>BK186</f>
        <v>0</v>
      </c>
      <c r="O186" s="226"/>
      <c r="P186" s="226"/>
      <c r="Q186" s="226"/>
      <c r="R186" s="46"/>
      <c r="T186" s="227"/>
      <c r="U186" s="45"/>
      <c r="V186" s="45"/>
      <c r="W186" s="45"/>
      <c r="X186" s="45"/>
      <c r="Y186" s="45"/>
      <c r="Z186" s="45"/>
      <c r="AA186" s="92"/>
      <c r="AT186" s="20" t="s">
        <v>74</v>
      </c>
      <c r="AU186" s="20" t="s">
        <v>75</v>
      </c>
      <c r="AY186" s="20" t="s">
        <v>375</v>
      </c>
      <c r="BK186" s="214">
        <f>SUM(BK187:BK191)</f>
        <v>0</v>
      </c>
    </row>
    <row r="187" s="1" customFormat="1" ht="22.32" customHeight="1">
      <c r="B187" s="44"/>
      <c r="C187" s="228" t="s">
        <v>5</v>
      </c>
      <c r="D187" s="228" t="s">
        <v>136</v>
      </c>
      <c r="E187" s="229" t="s">
        <v>5</v>
      </c>
      <c r="F187" s="230" t="s">
        <v>5</v>
      </c>
      <c r="G187" s="230"/>
      <c r="H187" s="230"/>
      <c r="I187" s="230"/>
      <c r="J187" s="231" t="s">
        <v>5</v>
      </c>
      <c r="K187" s="210"/>
      <c r="L187" s="210"/>
      <c r="M187" s="232"/>
      <c r="N187" s="232">
        <f>BK187</f>
        <v>0</v>
      </c>
      <c r="O187" s="232"/>
      <c r="P187" s="232"/>
      <c r="Q187" s="232"/>
      <c r="R187" s="46"/>
      <c r="T187" s="211" t="s">
        <v>5</v>
      </c>
      <c r="U187" s="233" t="s">
        <v>42</v>
      </c>
      <c r="V187" s="45"/>
      <c r="W187" s="45"/>
      <c r="X187" s="45"/>
      <c r="Y187" s="45"/>
      <c r="Z187" s="45"/>
      <c r="AA187" s="92"/>
      <c r="AT187" s="20" t="s">
        <v>375</v>
      </c>
      <c r="AU187" s="20" t="s">
        <v>80</v>
      </c>
      <c r="AY187" s="20" t="s">
        <v>375</v>
      </c>
      <c r="BE187" s="129">
        <f>IF(U187="základná",N187,0)</f>
        <v>0</v>
      </c>
      <c r="BF187" s="129">
        <f>IF(U187="znížená",N187,0)</f>
        <v>0</v>
      </c>
      <c r="BG187" s="129">
        <f>IF(U187="zákl. prenesená",N187,0)</f>
        <v>0</v>
      </c>
      <c r="BH187" s="129">
        <f>IF(U187="zníž. prenesená",N187,0)</f>
        <v>0</v>
      </c>
      <c r="BI187" s="129">
        <f>IF(U187="nulová",N187,0)</f>
        <v>0</v>
      </c>
      <c r="BJ187" s="20" t="s">
        <v>114</v>
      </c>
      <c r="BK187" s="214">
        <f>L187*K187</f>
        <v>0</v>
      </c>
    </row>
    <row r="188" s="1" customFormat="1" ht="22.32" customHeight="1">
      <c r="B188" s="44"/>
      <c r="C188" s="228" t="s">
        <v>5</v>
      </c>
      <c r="D188" s="228" t="s">
        <v>136</v>
      </c>
      <c r="E188" s="229" t="s">
        <v>5</v>
      </c>
      <c r="F188" s="230" t="s">
        <v>5</v>
      </c>
      <c r="G188" s="230"/>
      <c r="H188" s="230"/>
      <c r="I188" s="230"/>
      <c r="J188" s="231" t="s">
        <v>5</v>
      </c>
      <c r="K188" s="210"/>
      <c r="L188" s="210"/>
      <c r="M188" s="232"/>
      <c r="N188" s="232">
        <f>BK188</f>
        <v>0</v>
      </c>
      <c r="O188" s="232"/>
      <c r="P188" s="232"/>
      <c r="Q188" s="232"/>
      <c r="R188" s="46"/>
      <c r="T188" s="211" t="s">
        <v>5</v>
      </c>
      <c r="U188" s="233" t="s">
        <v>42</v>
      </c>
      <c r="V188" s="45"/>
      <c r="W188" s="45"/>
      <c r="X188" s="45"/>
      <c r="Y188" s="45"/>
      <c r="Z188" s="45"/>
      <c r="AA188" s="92"/>
      <c r="AT188" s="20" t="s">
        <v>375</v>
      </c>
      <c r="AU188" s="20" t="s">
        <v>80</v>
      </c>
      <c r="AY188" s="20" t="s">
        <v>375</v>
      </c>
      <c r="BE188" s="129">
        <f>IF(U188="základná",N188,0)</f>
        <v>0</v>
      </c>
      <c r="BF188" s="129">
        <f>IF(U188="znížená",N188,0)</f>
        <v>0</v>
      </c>
      <c r="BG188" s="129">
        <f>IF(U188="zákl. prenesená",N188,0)</f>
        <v>0</v>
      </c>
      <c r="BH188" s="129">
        <f>IF(U188="zníž. prenesená",N188,0)</f>
        <v>0</v>
      </c>
      <c r="BI188" s="129">
        <f>IF(U188="nulová",N188,0)</f>
        <v>0</v>
      </c>
      <c r="BJ188" s="20" t="s">
        <v>114</v>
      </c>
      <c r="BK188" s="214">
        <f>L188*K188</f>
        <v>0</v>
      </c>
    </row>
    <row r="189" s="1" customFormat="1" ht="22.32" customHeight="1">
      <c r="B189" s="44"/>
      <c r="C189" s="228" t="s">
        <v>5</v>
      </c>
      <c r="D189" s="228" t="s">
        <v>136</v>
      </c>
      <c r="E189" s="229" t="s">
        <v>5</v>
      </c>
      <c r="F189" s="230" t="s">
        <v>5</v>
      </c>
      <c r="G189" s="230"/>
      <c r="H189" s="230"/>
      <c r="I189" s="230"/>
      <c r="J189" s="231" t="s">
        <v>5</v>
      </c>
      <c r="K189" s="210"/>
      <c r="L189" s="210"/>
      <c r="M189" s="232"/>
      <c r="N189" s="232">
        <f>BK189</f>
        <v>0</v>
      </c>
      <c r="O189" s="232"/>
      <c r="P189" s="232"/>
      <c r="Q189" s="232"/>
      <c r="R189" s="46"/>
      <c r="T189" s="211" t="s">
        <v>5</v>
      </c>
      <c r="U189" s="233" t="s">
        <v>42</v>
      </c>
      <c r="V189" s="45"/>
      <c r="W189" s="45"/>
      <c r="X189" s="45"/>
      <c r="Y189" s="45"/>
      <c r="Z189" s="45"/>
      <c r="AA189" s="92"/>
      <c r="AT189" s="20" t="s">
        <v>375</v>
      </c>
      <c r="AU189" s="20" t="s">
        <v>80</v>
      </c>
      <c r="AY189" s="20" t="s">
        <v>375</v>
      </c>
      <c r="BE189" s="129">
        <f>IF(U189="základná",N189,0)</f>
        <v>0</v>
      </c>
      <c r="BF189" s="129">
        <f>IF(U189="znížená",N189,0)</f>
        <v>0</v>
      </c>
      <c r="BG189" s="129">
        <f>IF(U189="zákl. prenesená",N189,0)</f>
        <v>0</v>
      </c>
      <c r="BH189" s="129">
        <f>IF(U189="zníž. prenesená",N189,0)</f>
        <v>0</v>
      </c>
      <c r="BI189" s="129">
        <f>IF(U189="nulová",N189,0)</f>
        <v>0</v>
      </c>
      <c r="BJ189" s="20" t="s">
        <v>114</v>
      </c>
      <c r="BK189" s="214">
        <f>L189*K189</f>
        <v>0</v>
      </c>
    </row>
    <row r="190" s="1" customFormat="1" ht="22.32" customHeight="1">
      <c r="B190" s="44"/>
      <c r="C190" s="228" t="s">
        <v>5</v>
      </c>
      <c r="D190" s="228" t="s">
        <v>136</v>
      </c>
      <c r="E190" s="229" t="s">
        <v>5</v>
      </c>
      <c r="F190" s="230" t="s">
        <v>5</v>
      </c>
      <c r="G190" s="230"/>
      <c r="H190" s="230"/>
      <c r="I190" s="230"/>
      <c r="J190" s="231" t="s">
        <v>5</v>
      </c>
      <c r="K190" s="210"/>
      <c r="L190" s="210"/>
      <c r="M190" s="232"/>
      <c r="N190" s="232">
        <f>BK190</f>
        <v>0</v>
      </c>
      <c r="O190" s="232"/>
      <c r="P190" s="232"/>
      <c r="Q190" s="232"/>
      <c r="R190" s="46"/>
      <c r="T190" s="211" t="s">
        <v>5</v>
      </c>
      <c r="U190" s="233" t="s">
        <v>42</v>
      </c>
      <c r="V190" s="45"/>
      <c r="W190" s="45"/>
      <c r="X190" s="45"/>
      <c r="Y190" s="45"/>
      <c r="Z190" s="45"/>
      <c r="AA190" s="92"/>
      <c r="AT190" s="20" t="s">
        <v>375</v>
      </c>
      <c r="AU190" s="20" t="s">
        <v>80</v>
      </c>
      <c r="AY190" s="20" t="s">
        <v>375</v>
      </c>
      <c r="BE190" s="129">
        <f>IF(U190="základná",N190,0)</f>
        <v>0</v>
      </c>
      <c r="BF190" s="129">
        <f>IF(U190="znížená",N190,0)</f>
        <v>0</v>
      </c>
      <c r="BG190" s="129">
        <f>IF(U190="zákl. prenesená",N190,0)</f>
        <v>0</v>
      </c>
      <c r="BH190" s="129">
        <f>IF(U190="zníž. prenesená",N190,0)</f>
        <v>0</v>
      </c>
      <c r="BI190" s="129">
        <f>IF(U190="nulová",N190,0)</f>
        <v>0</v>
      </c>
      <c r="BJ190" s="20" t="s">
        <v>114</v>
      </c>
      <c r="BK190" s="214">
        <f>L190*K190</f>
        <v>0</v>
      </c>
    </row>
    <row r="191" s="1" customFormat="1" ht="22.32" customHeight="1">
      <c r="B191" s="44"/>
      <c r="C191" s="228" t="s">
        <v>5</v>
      </c>
      <c r="D191" s="228" t="s">
        <v>136</v>
      </c>
      <c r="E191" s="229" t="s">
        <v>5</v>
      </c>
      <c r="F191" s="230" t="s">
        <v>5</v>
      </c>
      <c r="G191" s="230"/>
      <c r="H191" s="230"/>
      <c r="I191" s="230"/>
      <c r="J191" s="231" t="s">
        <v>5</v>
      </c>
      <c r="K191" s="210"/>
      <c r="L191" s="210"/>
      <c r="M191" s="232"/>
      <c r="N191" s="232">
        <f>BK191</f>
        <v>0</v>
      </c>
      <c r="O191" s="232"/>
      <c r="P191" s="232"/>
      <c r="Q191" s="232"/>
      <c r="R191" s="46"/>
      <c r="T191" s="211" t="s">
        <v>5</v>
      </c>
      <c r="U191" s="233" t="s">
        <v>42</v>
      </c>
      <c r="V191" s="70"/>
      <c r="W191" s="70"/>
      <c r="X191" s="70"/>
      <c r="Y191" s="70"/>
      <c r="Z191" s="70"/>
      <c r="AA191" s="72"/>
      <c r="AT191" s="20" t="s">
        <v>375</v>
      </c>
      <c r="AU191" s="20" t="s">
        <v>80</v>
      </c>
      <c r="AY191" s="20" t="s">
        <v>375</v>
      </c>
      <c r="BE191" s="129">
        <f>IF(U191="základná",N191,0)</f>
        <v>0</v>
      </c>
      <c r="BF191" s="129">
        <f>IF(U191="znížená",N191,0)</f>
        <v>0</v>
      </c>
      <c r="BG191" s="129">
        <f>IF(U191="zákl. prenesená",N191,0)</f>
        <v>0</v>
      </c>
      <c r="BH191" s="129">
        <f>IF(U191="zníž. prenesená",N191,0)</f>
        <v>0</v>
      </c>
      <c r="BI191" s="129">
        <f>IF(U191="nulová",N191,0)</f>
        <v>0</v>
      </c>
      <c r="BJ191" s="20" t="s">
        <v>114</v>
      </c>
      <c r="BK191" s="214">
        <f>L191*K191</f>
        <v>0</v>
      </c>
    </row>
    <row r="192" s="1" customFormat="1" ht="6.96" customHeight="1">
      <c r="B192" s="73"/>
      <c r="C192" s="74"/>
      <c r="D192" s="74"/>
      <c r="E192" s="74"/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5"/>
    </row>
  </sheetData>
  <mergeCells count="262">
    <mergeCell ref="F177:I177"/>
    <mergeCell ref="F175:I175"/>
    <mergeCell ref="F178:I178"/>
    <mergeCell ref="F179:I179"/>
    <mergeCell ref="F180:I180"/>
    <mergeCell ref="F182:I182"/>
    <mergeCell ref="F183:I183"/>
    <mergeCell ref="F184:I184"/>
    <mergeCell ref="F185:I185"/>
    <mergeCell ref="F187:I187"/>
    <mergeCell ref="F188:I188"/>
    <mergeCell ref="F189:I189"/>
    <mergeCell ref="F190:I190"/>
    <mergeCell ref="F191:I191"/>
    <mergeCell ref="L177:M177"/>
    <mergeCell ref="L175:M175"/>
    <mergeCell ref="L178:M178"/>
    <mergeCell ref="L179:M179"/>
    <mergeCell ref="L180:M180"/>
    <mergeCell ref="L182:M182"/>
    <mergeCell ref="L183:M183"/>
    <mergeCell ref="L184:M184"/>
    <mergeCell ref="L185:M185"/>
    <mergeCell ref="L187:M187"/>
    <mergeCell ref="L188:M188"/>
    <mergeCell ref="L189:M189"/>
    <mergeCell ref="L190:M190"/>
    <mergeCell ref="L191:M191"/>
    <mergeCell ref="N189:Q189"/>
    <mergeCell ref="N187:Q187"/>
    <mergeCell ref="N188:Q188"/>
    <mergeCell ref="N190:Q190"/>
    <mergeCell ref="N191:Q191"/>
    <mergeCell ref="N186:Q186"/>
    <mergeCell ref="N154:Q154"/>
    <mergeCell ref="N155:Q155"/>
    <mergeCell ref="N156:Q156"/>
    <mergeCell ref="N157:Q157"/>
    <mergeCell ref="N158:Q158"/>
    <mergeCell ref="N159:Q159"/>
    <mergeCell ref="N160:Q160"/>
    <mergeCell ref="N161:Q161"/>
    <mergeCell ref="N163:Q163"/>
    <mergeCell ref="N164:Q164"/>
    <mergeCell ref="N165:Q165"/>
    <mergeCell ref="N166:Q166"/>
    <mergeCell ref="N167:Q167"/>
    <mergeCell ref="N168:Q168"/>
    <mergeCell ref="N169:Q169"/>
    <mergeCell ref="N162:Q162"/>
    <mergeCell ref="F159:I159"/>
    <mergeCell ref="F160:I160"/>
    <mergeCell ref="F161:I161"/>
    <mergeCell ref="F163:I163"/>
    <mergeCell ref="F164:I164"/>
    <mergeCell ref="F165:I165"/>
    <mergeCell ref="F166:I166"/>
    <mergeCell ref="F167:I167"/>
    <mergeCell ref="F168:I168"/>
    <mergeCell ref="F169:I169"/>
    <mergeCell ref="F170:I170"/>
    <mergeCell ref="F171:I171"/>
    <mergeCell ref="F172:I172"/>
    <mergeCell ref="F173:I173"/>
    <mergeCell ref="F174:I174"/>
    <mergeCell ref="L159:M159"/>
    <mergeCell ref="L160:M160"/>
    <mergeCell ref="L161:M161"/>
    <mergeCell ref="L163:M163"/>
    <mergeCell ref="L164:M164"/>
    <mergeCell ref="L165:M165"/>
    <mergeCell ref="L166:M166"/>
    <mergeCell ref="L167:M167"/>
    <mergeCell ref="L168:M168"/>
    <mergeCell ref="L169:M169"/>
    <mergeCell ref="L170:M170"/>
    <mergeCell ref="L171:M171"/>
    <mergeCell ref="L172:M172"/>
    <mergeCell ref="L173:M173"/>
    <mergeCell ref="L174:M174"/>
    <mergeCell ref="N170:Q170"/>
    <mergeCell ref="N171:Q171"/>
    <mergeCell ref="N172:Q172"/>
    <mergeCell ref="N173:Q173"/>
    <mergeCell ref="N174:Q174"/>
    <mergeCell ref="N175:Q175"/>
    <mergeCell ref="N177:Q177"/>
    <mergeCell ref="N178:Q178"/>
    <mergeCell ref="N179:Q179"/>
    <mergeCell ref="N180:Q180"/>
    <mergeCell ref="N182:Q182"/>
    <mergeCell ref="N183:Q183"/>
    <mergeCell ref="N184:Q184"/>
    <mergeCell ref="N185:Q185"/>
    <mergeCell ref="N176:Q176"/>
    <mergeCell ref="N181:Q181"/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H1:K1"/>
    <mergeCell ref="S2:AC2"/>
    <mergeCell ref="M26:P26"/>
    <mergeCell ref="M29:P29"/>
    <mergeCell ref="M27:P27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4:Q94"/>
    <mergeCell ref="N97:Q97"/>
    <mergeCell ref="N95:Q95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D102:H102"/>
    <mergeCell ref="N102:Q102"/>
    <mergeCell ref="N103:Q103"/>
    <mergeCell ref="L105:Q105"/>
    <mergeCell ref="C111:Q111"/>
    <mergeCell ref="F113:P113"/>
    <mergeCell ref="M115:P115"/>
    <mergeCell ref="M117:Q117"/>
    <mergeCell ref="M118:Q118"/>
    <mergeCell ref="F120:I120"/>
    <mergeCell ref="L120:M120"/>
    <mergeCell ref="N120:Q120"/>
    <mergeCell ref="N121:Q121"/>
    <mergeCell ref="N122:Q122"/>
    <mergeCell ref="F124:I124"/>
    <mergeCell ref="L124:M124"/>
    <mergeCell ref="N124:Q124"/>
    <mergeCell ref="F125:I125"/>
    <mergeCell ref="L125:M125"/>
    <mergeCell ref="N125:Q125"/>
    <mergeCell ref="N123:Q123"/>
    <mergeCell ref="N126:Q126"/>
    <mergeCell ref="N127:Q127"/>
    <mergeCell ref="F128:I128"/>
    <mergeCell ref="L128:M128"/>
    <mergeCell ref="N128:Q128"/>
    <mergeCell ref="N129:Q129"/>
    <mergeCell ref="N130:Q130"/>
    <mergeCell ref="N131:Q131"/>
    <mergeCell ref="N132:Q132"/>
    <mergeCell ref="N133:Q133"/>
    <mergeCell ref="N134:Q134"/>
    <mergeCell ref="N135:Q135"/>
    <mergeCell ref="N136:Q136"/>
    <mergeCell ref="N137:Q137"/>
    <mergeCell ref="N138:Q138"/>
    <mergeCell ref="F129:I129"/>
    <mergeCell ref="F133:I133"/>
    <mergeCell ref="F131:I131"/>
    <mergeCell ref="F130:I130"/>
    <mergeCell ref="F132:I132"/>
    <mergeCell ref="F134:I134"/>
    <mergeCell ref="F135:I135"/>
    <mergeCell ref="F136:I136"/>
    <mergeCell ref="F137:I137"/>
    <mergeCell ref="F138:I138"/>
    <mergeCell ref="F139:I139"/>
    <mergeCell ref="F140:I140"/>
    <mergeCell ref="F141:I141"/>
    <mergeCell ref="F142:I142"/>
    <mergeCell ref="F143:I143"/>
    <mergeCell ref="L129:M129"/>
    <mergeCell ref="L135:M135"/>
    <mergeCell ref="L130:M130"/>
    <mergeCell ref="L131:M131"/>
    <mergeCell ref="L132:M132"/>
    <mergeCell ref="L133:M133"/>
    <mergeCell ref="L134:M134"/>
    <mergeCell ref="L136:M136"/>
    <mergeCell ref="L137:M137"/>
    <mergeCell ref="L138:M138"/>
    <mergeCell ref="L139:M139"/>
    <mergeCell ref="L140:M140"/>
    <mergeCell ref="L141:M141"/>
    <mergeCell ref="L142:M142"/>
    <mergeCell ref="L143:M143"/>
    <mergeCell ref="N139:Q139"/>
    <mergeCell ref="N142:Q142"/>
    <mergeCell ref="N140:Q140"/>
    <mergeCell ref="N141:Q141"/>
    <mergeCell ref="N143:Q143"/>
    <mergeCell ref="N144:Q144"/>
    <mergeCell ref="N145:Q145"/>
    <mergeCell ref="N146:Q146"/>
    <mergeCell ref="N147:Q147"/>
    <mergeCell ref="N148:Q148"/>
    <mergeCell ref="N149:Q149"/>
    <mergeCell ref="N150:Q150"/>
    <mergeCell ref="N151:Q151"/>
    <mergeCell ref="N152:Q152"/>
    <mergeCell ref="N153:Q153"/>
    <mergeCell ref="F144:I144"/>
    <mergeCell ref="F145:I145"/>
    <mergeCell ref="F146:I146"/>
    <mergeCell ref="F147:I147"/>
    <mergeCell ref="F148:I148"/>
    <mergeCell ref="F149:I149"/>
    <mergeCell ref="F150:I150"/>
    <mergeCell ref="F151:I151"/>
    <mergeCell ref="F152:I152"/>
    <mergeCell ref="F153:I153"/>
    <mergeCell ref="F154:I154"/>
    <mergeCell ref="F155:I155"/>
    <mergeCell ref="F156:I156"/>
    <mergeCell ref="F157:I157"/>
    <mergeCell ref="F158:I158"/>
    <mergeCell ref="L144:M144"/>
    <mergeCell ref="L145:M145"/>
    <mergeCell ref="L146:M146"/>
    <mergeCell ref="L147:M147"/>
    <mergeCell ref="L148:M148"/>
    <mergeCell ref="L149:M149"/>
    <mergeCell ref="L150:M150"/>
    <mergeCell ref="L151:M151"/>
    <mergeCell ref="L152:M152"/>
    <mergeCell ref="L153:M153"/>
    <mergeCell ref="L154:M154"/>
    <mergeCell ref="L155:M155"/>
    <mergeCell ref="L156:M156"/>
    <mergeCell ref="L157:M157"/>
    <mergeCell ref="L158:M158"/>
  </mergeCells>
  <dataValidations count="2">
    <dataValidation type="list" allowBlank="1" showInputMessage="1" showErrorMessage="1" error="Povolené sú hodnoty K, M." sqref="D187:D192">
      <formula1>"K, M"</formula1>
    </dataValidation>
    <dataValidation type="list" allowBlank="1" showInputMessage="1" showErrorMessage="1" error="Povolené sú hodnoty základná, znížená, nulová." sqref="U187:U192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20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2019-02-12T08:28:01Z</dcterms:created>
  <dcterms:modified xsi:type="dcterms:W3CDTF">2019-02-12T08:28:07Z</dcterms:modified>
</cp:coreProperties>
</file>