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90 - Oprava oploten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'2018-090 - Oprava oploten...'!$C$4:$Q$70,'2018-090 - Oprava oploten...'!$C$76:$Q$106,'2018-090 - Oprava oploten...'!$C$112:$Q$168</definedName>
    <definedName name="_xlnm.Print_Titles" localSheetId="1">'2018-090 - Oprava oploten...'!$121:$121</definedName>
  </definedNames>
  <calcPr/>
</workbook>
</file>

<file path=xl/calcChain.xml><?xml version="1.0" encoding="utf-8"?>
<calcChain xmlns="http://schemas.openxmlformats.org/spreadsheetml/2006/main">
  <c i="1" r="AY88"/>
  <c r="AX88"/>
  <c i="2" r="BI168"/>
  <c r="BH168"/>
  <c r="BG168"/>
  <c r="BE168"/>
  <c r="BK168"/>
  <c r="N168"/>
  <c r="BF168"/>
  <c r="BI167"/>
  <c r="BH167"/>
  <c r="BG167"/>
  <c r="BE167"/>
  <c r="BK167"/>
  <c r="N167"/>
  <c r="BF167"/>
  <c r="BI166"/>
  <c r="BH166"/>
  <c r="BG166"/>
  <c r="BE166"/>
  <c r="BK166"/>
  <c r="N166"/>
  <c r="BF166"/>
  <c r="BI165"/>
  <c r="BH165"/>
  <c r="BG165"/>
  <c r="BE165"/>
  <c r="BK165"/>
  <c r="N165"/>
  <c r="BF165"/>
  <c r="BI164"/>
  <c r="BH164"/>
  <c r="BG164"/>
  <c r="BE164"/>
  <c r="BK164"/>
  <c r="BK163"/>
  <c r="N163"/>
  <c r="N164"/>
  <c r="BF164"/>
  <c r="N96"/>
  <c r="BI162"/>
  <c r="BH162"/>
  <c r="BG162"/>
  <c r="BE162"/>
  <c r="AA162"/>
  <c r="Y162"/>
  <c r="W162"/>
  <c r="BK162"/>
  <c r="N162"/>
  <c r="BF162"/>
  <c r="BI161"/>
  <c r="BH161"/>
  <c r="BG161"/>
  <c r="BE161"/>
  <c r="AA161"/>
  <c r="Y161"/>
  <c r="W161"/>
  <c r="BK161"/>
  <c r="N161"/>
  <c r="BF161"/>
  <c r="BI160"/>
  <c r="BH160"/>
  <c r="BG160"/>
  <c r="BE160"/>
  <c r="AA160"/>
  <c r="AA159"/>
  <c r="Y160"/>
  <c r="Y159"/>
  <c r="W160"/>
  <c r="W159"/>
  <c r="BK160"/>
  <c r="BK159"/>
  <c r="N159"/>
  <c r="N160"/>
  <c r="BF160"/>
  <c r="N95"/>
  <c r="BI158"/>
  <c r="BH158"/>
  <c r="BG158"/>
  <c r="BE158"/>
  <c r="AA158"/>
  <c r="Y158"/>
  <c r="W158"/>
  <c r="BK158"/>
  <c r="N158"/>
  <c r="BF158"/>
  <c r="BI157"/>
  <c r="BH157"/>
  <c r="BG157"/>
  <c r="BE157"/>
  <c r="AA157"/>
  <c r="Y157"/>
  <c r="W157"/>
  <c r="BK157"/>
  <c r="N157"/>
  <c r="BF157"/>
  <c r="BI156"/>
  <c r="BH156"/>
  <c r="BG156"/>
  <c r="BE156"/>
  <c r="AA156"/>
  <c r="Y156"/>
  <c r="W156"/>
  <c r="BK156"/>
  <c r="N156"/>
  <c r="BF156"/>
  <c r="BI155"/>
  <c r="BH155"/>
  <c r="BG155"/>
  <c r="BE155"/>
  <c r="AA155"/>
  <c r="Y155"/>
  <c r="W155"/>
  <c r="BK155"/>
  <c r="N155"/>
  <c r="BF155"/>
  <c r="BI154"/>
  <c r="BH154"/>
  <c r="BG154"/>
  <c r="BE154"/>
  <c r="AA154"/>
  <c r="Y154"/>
  <c r="W154"/>
  <c r="BK154"/>
  <c r="N154"/>
  <c r="BF154"/>
  <c r="BI153"/>
  <c r="BH153"/>
  <c r="BG153"/>
  <c r="BE153"/>
  <c r="AA153"/>
  <c r="Y153"/>
  <c r="W153"/>
  <c r="BK153"/>
  <c r="N153"/>
  <c r="BF153"/>
  <c r="BI152"/>
  <c r="BH152"/>
  <c r="BG152"/>
  <c r="BE152"/>
  <c r="AA152"/>
  <c r="Y152"/>
  <c r="W152"/>
  <c r="BK152"/>
  <c r="N152"/>
  <c r="BF152"/>
  <c r="BI151"/>
  <c r="BH151"/>
  <c r="BG151"/>
  <c r="BE151"/>
  <c r="AA151"/>
  <c r="Y151"/>
  <c r="W151"/>
  <c r="BK151"/>
  <c r="N151"/>
  <c r="BF151"/>
  <c r="BI150"/>
  <c r="BH150"/>
  <c r="BG150"/>
  <c r="BE150"/>
  <c r="AA150"/>
  <c r="Y150"/>
  <c r="W150"/>
  <c r="BK150"/>
  <c r="N150"/>
  <c r="BF150"/>
  <c r="BI149"/>
  <c r="BH149"/>
  <c r="BG149"/>
  <c r="BE149"/>
  <c r="AA149"/>
  <c r="Y149"/>
  <c r="W149"/>
  <c r="BK149"/>
  <c r="N149"/>
  <c r="BF149"/>
  <c r="BI148"/>
  <c r="BH148"/>
  <c r="BG148"/>
  <c r="BE148"/>
  <c r="AA148"/>
  <c r="Y148"/>
  <c r="W148"/>
  <c r="BK148"/>
  <c r="N148"/>
  <c r="BF148"/>
  <c r="BI147"/>
  <c r="BH147"/>
  <c r="BG147"/>
  <c r="BE147"/>
  <c r="AA147"/>
  <c r="Y147"/>
  <c r="W147"/>
  <c r="BK147"/>
  <c r="N147"/>
  <c r="BF147"/>
  <c r="BI146"/>
  <c r="BH146"/>
  <c r="BG146"/>
  <c r="BE146"/>
  <c r="AA146"/>
  <c r="Y146"/>
  <c r="W146"/>
  <c r="BK146"/>
  <c r="N146"/>
  <c r="BF146"/>
  <c r="BI145"/>
  <c r="BH145"/>
  <c r="BG145"/>
  <c r="BE145"/>
  <c r="AA145"/>
  <c r="Y145"/>
  <c r="W145"/>
  <c r="BK145"/>
  <c r="N145"/>
  <c r="BF145"/>
  <c r="BI144"/>
  <c r="BH144"/>
  <c r="BG144"/>
  <c r="BE144"/>
  <c r="AA144"/>
  <c r="Y144"/>
  <c r="W144"/>
  <c r="BK144"/>
  <c r="N144"/>
  <c r="BF144"/>
  <c r="BI143"/>
  <c r="BH143"/>
  <c r="BG143"/>
  <c r="BE143"/>
  <c r="AA143"/>
  <c r="Y143"/>
  <c r="W143"/>
  <c r="BK143"/>
  <c r="N143"/>
  <c r="BF143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AA139"/>
  <c r="AA138"/>
  <c r="Y140"/>
  <c r="Y139"/>
  <c r="Y138"/>
  <c r="W140"/>
  <c r="W139"/>
  <c r="W138"/>
  <c r="BK140"/>
  <c r="BK139"/>
  <c r="N139"/>
  <c r="BK138"/>
  <c r="N138"/>
  <c r="N140"/>
  <c r="BF140"/>
  <c r="N94"/>
  <c r="N93"/>
  <c r="BI137"/>
  <c r="BH137"/>
  <c r="BG137"/>
  <c r="BE137"/>
  <c r="AA137"/>
  <c r="AA136"/>
  <c r="Y137"/>
  <c r="Y136"/>
  <c r="W137"/>
  <c r="W136"/>
  <c r="BK137"/>
  <c r="BK136"/>
  <c r="N136"/>
  <c r="N137"/>
  <c r="BF137"/>
  <c r="N92"/>
  <c r="BI135"/>
  <c r="BH135"/>
  <c r="BG135"/>
  <c r="BE135"/>
  <c r="AA135"/>
  <c r="Y135"/>
  <c r="W135"/>
  <c r="BK135"/>
  <c r="N135"/>
  <c r="BF135"/>
  <c r="BI134"/>
  <c r="BH134"/>
  <c r="BG134"/>
  <c r="BE134"/>
  <c r="AA134"/>
  <c r="Y134"/>
  <c r="W134"/>
  <c r="BK134"/>
  <c r="N134"/>
  <c r="BF134"/>
  <c r="BI133"/>
  <c r="BH133"/>
  <c r="BG133"/>
  <c r="BE133"/>
  <c r="AA133"/>
  <c r="AA132"/>
  <c r="Y133"/>
  <c r="Y132"/>
  <c r="W133"/>
  <c r="W132"/>
  <c r="BK133"/>
  <c r="BK132"/>
  <c r="N132"/>
  <c r="N133"/>
  <c r="BF133"/>
  <c r="N91"/>
  <c r="BI131"/>
  <c r="BH131"/>
  <c r="BG131"/>
  <c r="BE131"/>
  <c r="AA131"/>
  <c r="AA130"/>
  <c r="Y131"/>
  <c r="Y130"/>
  <c r="W131"/>
  <c r="W130"/>
  <c r="BK131"/>
  <c r="BK130"/>
  <c r="N130"/>
  <c r="N131"/>
  <c r="BF131"/>
  <c r="N90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Y126"/>
  <c r="W126"/>
  <c r="BK126"/>
  <c r="N126"/>
  <c r="BF126"/>
  <c r="BI125"/>
  <c r="BH125"/>
  <c r="BG125"/>
  <c r="BE125"/>
  <c r="AA125"/>
  <c r="AA124"/>
  <c r="AA123"/>
  <c r="AA122"/>
  <c r="Y125"/>
  <c r="Y124"/>
  <c r="Y123"/>
  <c r="Y122"/>
  <c r="W125"/>
  <c r="W124"/>
  <c r="W123"/>
  <c r="W122"/>
  <c i="1" r="AU88"/>
  <c i="2" r="BK125"/>
  <c r="BK124"/>
  <c r="N124"/>
  <c r="BK123"/>
  <c r="N123"/>
  <c r="BK122"/>
  <c r="N122"/>
  <c r="N87"/>
  <c r="N125"/>
  <c r="BF125"/>
  <c r="N89"/>
  <c r="N88"/>
  <c r="F118"/>
  <c r="F116"/>
  <c r="F114"/>
  <c r="BI104"/>
  <c r="BH104"/>
  <c r="BG104"/>
  <c r="BE104"/>
  <c r="N104"/>
  <c r="BF104"/>
  <c r="BI103"/>
  <c r="BH103"/>
  <c r="BG103"/>
  <c r="BE103"/>
  <c r="N103"/>
  <c r="BF103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H35"/>
  <c i="1" r="BD88"/>
  <c i="2" r="BH99"/>
  <c r="H34"/>
  <c i="1" r="BC88"/>
  <c i="2" r="BG99"/>
  <c r="H33"/>
  <c i="1" r="BB88"/>
  <c i="2" r="BE99"/>
  <c r="M31"/>
  <c i="1" r="AV88"/>
  <c i="2" r="H31"/>
  <c i="1" r="AZ88"/>
  <c i="2" r="N99"/>
  <c r="N98"/>
  <c r="L106"/>
  <c r="BF99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9"/>
  <c r="M83"/>
  <c r="O19"/>
  <c r="O17"/>
  <c r="E17"/>
  <c r="M118"/>
  <c r="M82"/>
  <c r="O16"/>
  <c r="O14"/>
  <c r="E14"/>
  <c r="F119"/>
  <c r="F83"/>
  <c r="O13"/>
  <c r="O8"/>
  <c r="M116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<sst xmlns="http://schemas.openxmlformats.org/spreadsheetml/2006/main">
  <si>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</si>
  <si>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</si>
  <si>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</si>
  <si>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</si>
  <si>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</si>
  <si>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</si>
  <si>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</si>
  <si>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</si>
  <si>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</si>
  <si>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</si>
  <si>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</si>
  <si>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</si>
  <si>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</si>
  <si>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</si>
  <si>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</si>
  <si>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2018-090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</si>
  <si>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</si>
  <si>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</si>
  <si>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oplotenia detského ihriska na Hrnčírikovej ul.</t>
  </si>
  <si>
    <t>JKSO:</t>
  </si>
  <si>
    <t>KS:</t>
  </si>
  <si>
    <t>Miesto:</t>
  </si>
  <si>
    <t xml:space="preserve"> </t>
  </si>
  <si>
    <t>Dátum:</t>
  </si>
  <si>
    <t>23. 5. 2018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</si>
  <si>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</si>
  <si>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</si>
  <si>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</si>
  <si>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</si>
  <si>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</si>
  <si>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</si>
  <si>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</si>
  <si>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</si>
  <si>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</si>
  <si>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</si>
  <si>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</si>
  <si>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</si>
  <si>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</si>
  <si>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</si>
  <si>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</si>
  <si>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</si>
  <si>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</si>
  <si>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</si>
  <si>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</si>
  <si>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</si>
  <si>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</si>
  <si>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</si>
  <si>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</si>
  <si>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</si>
  <si>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</si>
  <si>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</si>
  <si>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</si>
  <si>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</si>
  <si>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</si>
  <si>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</si>
  <si>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</si>
  <si>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</si>
  <si>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</si>
  <si>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</si>
  <si>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</si>
  <si>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</si>
  <si>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</si>
  <si>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</si>
  <si>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</si>
  <si>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</si>
  <si>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</si>
  <si>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</si>
  <si>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</si>
  <si>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</si>
  <si>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</si>
  <si>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</si>
  <si>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</si>
  <si>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</si>
  <si>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</si>
  <si>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</si>
  <si>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</si>
  <si>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</si>
  <si>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{f8f2d2aa-3b48-4d7d-8449-f2088de395fb}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</si>
  <si>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</si>
  <si>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</si>
  <si>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</si>
  <si>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</si>
  <si>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</si>
  <si>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</si>
  <si>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</si>
  <si>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</si>
  <si>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</si>
  <si>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</si>
  <si>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</si>
  <si>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</si>
  <si>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</si>
  <si>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</si>
  <si>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</si>
  <si>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</si>
  <si>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</si>
  <si>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</si>
  <si>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</si>
  <si>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</si>
  <si>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</si>
  <si>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</si>
  <si>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</si>
  <si>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</si>
  <si>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</si>
  <si>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</si>
  <si>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</si>
  <si>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</si>
  <si>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</si>
  <si>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</si>
  <si>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</si>
  <si>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</si>
  <si>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 xml:space="preserve">    783 - Dokončovacie práce - nátery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</si>
  <si>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</si>
  <si>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</si>
  <si>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</si>
  <si>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</si>
  <si>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</si>
  <si>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</si>
  <si>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</si>
  <si>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</si>
  <si>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</si>
  <si>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</si>
  <si>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</si>
  <si>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</si>
  <si>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</si>
  <si>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</si>
  <si>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</si>
  <si>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</si>
  <si>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</si>
  <si>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</si>
  <si>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</si>
  <si>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</si>
  <si>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</si>
  <si>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</si>
  <si>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</si>
  <si>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</si>
  <si>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</si>
  <si>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</si>
  <si>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</si>
  <si>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130301001</t>
  </si>
  <si>
    <t>Výkop jamy a ryhy v obmedzenom priestore horn. tr.4 ručne</t>
  </si>
  <si>
    <t>m3</t>
  </si>
  <si>
    <t>4</t>
  </si>
  <si>
    <t>-1144028396</t>
  </si>
  <si>
    <t>180402111</t>
  </si>
  <si>
    <t>Založenie trávnika parkového výsevom v rovine do 1:5</t>
  </si>
  <si>
    <t>m2</t>
  </si>
  <si>
    <t>1448960112</t>
  </si>
  <si>
    <t>3</t>
  </si>
  <si>
    <t>M</t>
  </si>
  <si>
    <t>0057211200</t>
  </si>
  <si>
    <t>Trávové semeno - parková zmes</t>
  </si>
  <si>
    <t>kg</t>
  </si>
  <si>
    <t>8</t>
  </si>
  <si>
    <t>304528386</t>
  </si>
  <si>
    <t>182001111</t>
  </si>
  <si>
    <t>Plošná úprava terénu pri nerovnostiach terénu nad 50-100mm v rovine alebo na svahu do 1:5</t>
  </si>
  <si>
    <t>1390452711</t>
  </si>
  <si>
    <t>5</t>
  </si>
  <si>
    <t>183403153</t>
  </si>
  <si>
    <t>Obrobenie pôdy hrabaním v rovine alebo na svahu do 1:5</t>
  </si>
  <si>
    <t>789332446</t>
  </si>
  <si>
    <t>6</t>
  </si>
  <si>
    <t>275313612</t>
  </si>
  <si>
    <t>Betón základových pätiek, prostý tr. C 20/25</t>
  </si>
  <si>
    <t>-1068152305</t>
  </si>
  <si>
    <t>7</t>
  </si>
  <si>
    <t>916561112</t>
  </si>
  <si>
    <t>Osadenie záhonového alebo parkového obrubníka betón., do lôžka z bet. pros. tr. C 16/20 s bočnou oporou</t>
  </si>
  <si>
    <t>m</t>
  </si>
  <si>
    <t>760816943</t>
  </si>
  <si>
    <t>5921954660</t>
  </si>
  <si>
    <t>Premac obrubník parkový 100x20x5 cm, sivý</t>
  </si>
  <si>
    <t>ks</t>
  </si>
  <si>
    <t>1292279632</t>
  </si>
  <si>
    <t>9</t>
  </si>
  <si>
    <t>918101112</t>
  </si>
  <si>
    <t>Lôžko pod obrubníky, krajníky alebo obruby z dlažob. kociek z betónu prostého tr. C 16/20</t>
  </si>
  <si>
    <t>-1393135549</t>
  </si>
  <si>
    <t>10</t>
  </si>
  <si>
    <t>998151111</t>
  </si>
  <si>
    <t>Presun hmôt pre obj.8152, 8153,8159,zvislá nosná konštr.z tehál,tvárnic,blokov výšky do 10 m</t>
  </si>
  <si>
    <t>t</t>
  </si>
  <si>
    <t>1755068226</t>
  </si>
  <si>
    <t>11</t>
  </si>
  <si>
    <t>767911120</t>
  </si>
  <si>
    <t>Montáž oplotenia zo zváraného pletiva, s výškou do 1,6 m</t>
  </si>
  <si>
    <t>16</t>
  </si>
  <si>
    <t>1104015304</t>
  </si>
  <si>
    <t>12</t>
  </si>
  <si>
    <t>5535855149</t>
  </si>
  <si>
    <t>Zvárané ohradové pletivo poplastované pozinkované, v. 1500 mm štvorcové oká 50x50 mm dn 2,5 mm farba zelená</t>
  </si>
  <si>
    <t>32</t>
  </si>
  <si>
    <t>603024968</t>
  </si>
  <si>
    <t>13</t>
  </si>
  <si>
    <t>5535855149-ATYP</t>
  </si>
  <si>
    <t>Zvárané ohradové pletivo poplastované pozinkované v. 1400 mm, štvorcové oká 50x50 mm dn 2,5 mm farba zelená</t>
  </si>
  <si>
    <t>1394972715</t>
  </si>
  <si>
    <t>14</t>
  </si>
  <si>
    <t>5535855374</t>
  </si>
  <si>
    <t>Napinák PVC (biely,zelený)</t>
  </si>
  <si>
    <t>1385737163</t>
  </si>
  <si>
    <t>15</t>
  </si>
  <si>
    <t>5535855378</t>
  </si>
  <si>
    <t>Príchytka napínaku na stĺpik dn 48 mm</t>
  </si>
  <si>
    <t>-2024477868</t>
  </si>
  <si>
    <t>5535855492</t>
  </si>
  <si>
    <t>Napínací drôt PVC (biely,zelený) 2,9/100m</t>
  </si>
  <si>
    <t>-717312260</t>
  </si>
  <si>
    <t>17</t>
  </si>
  <si>
    <t>156150001900</t>
  </si>
  <si>
    <t>Drôt viazací PVC (biely,zelený) 1,5/50 m, DIRICKX</t>
  </si>
  <si>
    <t>-1095253227</t>
  </si>
  <si>
    <t>18</t>
  </si>
  <si>
    <t>5535855508</t>
  </si>
  <si>
    <t>Spona príchytka napínacieho drôtu bal. 100 ks</t>
  </si>
  <si>
    <t>387269584</t>
  </si>
  <si>
    <t>19</t>
  </si>
  <si>
    <t>767914834</t>
  </si>
  <si>
    <t xml:space="preserve">Demontáž pletiva výšky nad 1 do 2 m,  -0,00900t</t>
  </si>
  <si>
    <t>1029569396</t>
  </si>
  <si>
    <t>767916540</t>
  </si>
  <si>
    <t xml:space="preserve">Osadenie stĺpika výšky do 2,0 m  - oprava jestvujúcich stĺpikov</t>
  </si>
  <si>
    <t>134434660</t>
  </si>
  <si>
    <t>21</t>
  </si>
  <si>
    <t>5859290620</t>
  </si>
  <si>
    <t xml:space="preserve">Betónový poter Weber.bat estrich, 20 Mpa, hmota na ručné spracovanie, WEBER - TERRANOVA </t>
  </si>
  <si>
    <t>-2082159558</t>
  </si>
  <si>
    <t>22</t>
  </si>
  <si>
    <t>767920220</t>
  </si>
  <si>
    <t>Montáž vrát a vrátok k oploteniu osadzovaných na stĺpiky oceľové, s plochou jednotlivo nad 2 do 4 m2</t>
  </si>
  <si>
    <t>2045846548</t>
  </si>
  <si>
    <t>23</t>
  </si>
  <si>
    <t>553510010400</t>
  </si>
  <si>
    <t>Bránka dvojkrídlová, vxš 1,5x2,00 m, povrchová úprava FeZn+PVC výplň zváraná sieť 50x50 mm, farba RAL 6005</t>
  </si>
  <si>
    <t>833788189</t>
  </si>
  <si>
    <t>24</t>
  </si>
  <si>
    <t>767920230</t>
  </si>
  <si>
    <t>Montáž vrát a vrátok k oploteniu osadzovaných na stĺpiky oceľové, s plochou jednotlivo nad 4 do 6 m2</t>
  </si>
  <si>
    <t>-267081146</t>
  </si>
  <si>
    <t>25</t>
  </si>
  <si>
    <t>5535850060</t>
  </si>
  <si>
    <t>Brána dvojkrídlová, vxš 1,5x3,0 m povrchová úprava FeZn výplň zváraná sieť 50 x 50 mm, farba RAL 6005</t>
  </si>
  <si>
    <t>-1907199996</t>
  </si>
  <si>
    <t>26</t>
  </si>
  <si>
    <t>767920240</t>
  </si>
  <si>
    <t>Montáž vrát a vrátok k oploteniu osadzovaných na stĺpiky oceľové, s plochou jednotlivo nad 6 do 8 m2</t>
  </si>
  <si>
    <t>261934078</t>
  </si>
  <si>
    <t>27</t>
  </si>
  <si>
    <t>5535850064</t>
  </si>
  <si>
    <t>Brána dvojkrídlová záhradná, vxš 1,5x3,5 m povrchová úprava FeZn výplň zváraná sieť 50x50 mm, farba RAL 6005</t>
  </si>
  <si>
    <t>-1779210311</t>
  </si>
  <si>
    <t>28</t>
  </si>
  <si>
    <t>979081111</t>
  </si>
  <si>
    <t>Odvoz sutiny a vybúraných hmôt na skládku do 1 km</t>
  </si>
  <si>
    <t>877968954</t>
  </si>
  <si>
    <t>29</t>
  </si>
  <si>
    <t>998767201</t>
  </si>
  <si>
    <t>Presun hmôt pre kovové stavebné doplnkové konštrukcie v objektoch výšky do 6 m</t>
  </si>
  <si>
    <t>%</t>
  </si>
  <si>
    <t>2012452464</t>
  </si>
  <si>
    <t>30</t>
  </si>
  <si>
    <t>783424140</t>
  </si>
  <si>
    <t>Nátery kovových stĺpikov syntetické do DN 50 mm dvojnás. so základným náterom - 105µm</t>
  </si>
  <si>
    <t>-1668153091</t>
  </si>
  <si>
    <t>31</t>
  </si>
  <si>
    <t>783903811</t>
  </si>
  <si>
    <t>Ostatné práce odmastenie chemickými rozpúšťadlami</t>
  </si>
  <si>
    <t>1862717421</t>
  </si>
  <si>
    <t>783904811</t>
  </si>
  <si>
    <t>Ostatné práce odhrdzavenie kovových konštrukcií</t>
  </si>
  <si>
    <t>-1342560181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</si>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</sst>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2018-090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Oprava oplotenia detského ihriska na Hrnčírikovej ul.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23. 5. 2018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'2018-090 - Oprava oploten...'!M29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'2018-090 - Oprava oploten...'!M27</f>
        <v>0</v>
      </c>
      <c r="AT88" s="119">
        <f>ROUND(SUM(AV88:AW88),2)</f>
        <v>0</v>
      </c>
      <c r="AU88" s="120">
        <f>'2018-090 - Oprava oploten...'!W122</f>
        <v>0</v>
      </c>
      <c r="AV88" s="119">
        <f>'2018-090 - Oprava oploten...'!M31</f>
        <v>0</v>
      </c>
      <c r="AW88" s="119">
        <f>'2018-090 - Oprava oploten...'!M32</f>
        <v>0</v>
      </c>
      <c r="AX88" s="119">
        <f>'2018-090 - Oprava oploten...'!M33</f>
        <v>0</v>
      </c>
      <c r="AY88" s="119">
        <f>'2018-090 - Oprava oploten...'!M34</f>
        <v>0</v>
      </c>
      <c r="AZ88" s="119">
        <f>'2018-090 - Oprava oploten...'!H31</f>
        <v>0</v>
      </c>
      <c r="BA88" s="119">
        <f>'2018-090 - Oprava oploten...'!H32</f>
        <v>0</v>
      </c>
      <c r="BB88" s="119">
        <f>'2018-090 - Oprava oploten...'!H33</f>
        <v>0</v>
      </c>
      <c r="BC88" s="119">
        <f>'2018-090 - Oprava oploten...'!H34</f>
        <v>0</v>
      </c>
      <c r="BD88" s="121">
        <f>'2018-090 - Oprava oploten...'!H35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L34:O34"/>
    <mergeCell ref="L33:O33"/>
    <mergeCell ref="BE5:BE34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W33:AE33"/>
    <mergeCell ref="C2:AP2"/>
    <mergeCell ref="C4:AP4"/>
    <mergeCell ref="AR2:BE2"/>
    <mergeCell ref="K5:AO5"/>
    <mergeCell ref="AK33:AO33"/>
    <mergeCell ref="AG94:AM94"/>
    <mergeCell ref="AG91:AM91"/>
    <mergeCell ref="AN91:AP91"/>
    <mergeCell ref="AG92:AM92"/>
    <mergeCell ref="AN92:AP92"/>
    <mergeCell ref="AG93:AM93"/>
    <mergeCell ref="AN93:AP93"/>
    <mergeCell ref="AN94:AP94"/>
    <mergeCell ref="AG90:AM90"/>
    <mergeCell ref="AN90:AP90"/>
    <mergeCell ref="AG96:AM96"/>
    <mergeCell ref="AN96:AP96"/>
    <mergeCell ref="K6:AO6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C85:G85"/>
    <mergeCell ref="I85:AF85"/>
    <mergeCell ref="D88:H88"/>
    <mergeCell ref="J88:AF88"/>
    <mergeCell ref="D92:AB92"/>
    <mergeCell ref="D93:AB93"/>
    <mergeCell ref="D94:AB94"/>
    <mergeCell ref="AM82:AP82"/>
    <mergeCell ref="AS82:AT84"/>
    <mergeCell ref="AM83:AP83"/>
    <mergeCell ref="AG85:AM85"/>
    <mergeCell ref="AN85:AP85"/>
    <mergeCell ref="AN88:AP88"/>
    <mergeCell ref="AG88:AM88"/>
    <mergeCell ref="AG87:AM87"/>
    <mergeCell ref="AN87:AP87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90 - Oprava oploten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23. 5. 2018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N98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ROUND((((SUM(BE98:BE105)+SUM(BE122:BE162))+SUM(BE164:BE168))),2)</f>
        <v>0</v>
      </c>
      <c r="I31" s="45"/>
      <c r="J31" s="45"/>
      <c r="K31" s="45"/>
      <c r="L31" s="45"/>
      <c r="M31" s="148">
        <f>ROUND(((ROUND((SUM(BE98:BE105)+SUM(BE122:BE162)), 2)*F31)+SUM(BE164:BE168)*F31),2)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ROUND((((SUM(BF98:BF105)+SUM(BF122:BF162))+SUM(BF164:BF168))),2)</f>
        <v>0</v>
      </c>
      <c r="I32" s="45"/>
      <c r="J32" s="45"/>
      <c r="K32" s="45"/>
      <c r="L32" s="45"/>
      <c r="M32" s="148">
        <f>ROUND(((ROUND((SUM(BF98:BF105)+SUM(BF122:BF162)), 2)*F32)+SUM(BF164:BF168)*F32),2)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ROUND((((SUM(BG98:BG105)+SUM(BG122:BG162))+SUM(BG164:BG168))),2)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ROUND((((SUM(BH98:BH105)+SUM(BH122:BH162))+SUM(BH164:BH168))),2)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ROUND((((SUM(BI98:BI105)+SUM(BI122:BI162))+SUM(BI164:BI168))),2)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Oprava oplotenia detského ihriska na Hrnčírikovej ul.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23. 5. 2018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N122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N123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N124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N130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N132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N136</f>
        <v>0</v>
      </c>
      <c r="O92" s="163"/>
      <c r="P92" s="163"/>
      <c r="Q92" s="163"/>
      <c r="R92" s="164"/>
    </row>
    <row r="93" s="6" customFormat="1" ht="24.96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0">
        <f>N138</f>
        <v>0</v>
      </c>
      <c r="O93" s="158"/>
      <c r="P93" s="158"/>
      <c r="Q93" s="158"/>
      <c r="R93" s="161"/>
    </row>
    <row r="94" s="7" customFormat="1" ht="19.92" customHeight="1">
      <c r="B94" s="162"/>
      <c r="C94" s="163"/>
      <c r="D94" s="123" t="s">
        <v>109</v>
      </c>
      <c r="E94" s="163"/>
      <c r="F94" s="163"/>
      <c r="G94" s="163"/>
      <c r="H94" s="163"/>
      <c r="I94" s="163"/>
      <c r="J94" s="163"/>
      <c r="K94" s="163"/>
      <c r="L94" s="163"/>
      <c r="M94" s="163"/>
      <c r="N94" s="125">
        <f>N139</f>
        <v>0</v>
      </c>
      <c r="O94" s="163"/>
      <c r="P94" s="163"/>
      <c r="Q94" s="163"/>
      <c r="R94" s="164"/>
    </row>
    <row r="95" s="7" customFormat="1" ht="19.92" customHeight="1">
      <c r="B95" s="162"/>
      <c r="C95" s="163"/>
      <c r="D95" s="123" t="s">
        <v>110</v>
      </c>
      <c r="E95" s="163"/>
      <c r="F95" s="163"/>
      <c r="G95" s="163"/>
      <c r="H95" s="163"/>
      <c r="I95" s="163"/>
      <c r="J95" s="163"/>
      <c r="K95" s="163"/>
      <c r="L95" s="163"/>
      <c r="M95" s="163"/>
      <c r="N95" s="125">
        <f>N159</f>
        <v>0</v>
      </c>
      <c r="O95" s="163"/>
      <c r="P95" s="163"/>
      <c r="Q95" s="163"/>
      <c r="R95" s="164"/>
    </row>
    <row r="96" s="6" customFormat="1" ht="21.84" customHeight="1">
      <c r="B96" s="157"/>
      <c r="C96" s="158"/>
      <c r="D96" s="159" t="s">
        <v>111</v>
      </c>
      <c r="E96" s="158"/>
      <c r="F96" s="158"/>
      <c r="G96" s="158"/>
      <c r="H96" s="158"/>
      <c r="I96" s="158"/>
      <c r="J96" s="158"/>
      <c r="K96" s="158"/>
      <c r="L96" s="158"/>
      <c r="M96" s="158"/>
      <c r="N96" s="165">
        <f>N163</f>
        <v>0</v>
      </c>
      <c r="O96" s="158"/>
      <c r="P96" s="158"/>
      <c r="Q96" s="158"/>
      <c r="R96" s="161"/>
    </row>
    <row r="97" s="1" customFormat="1" ht="21.84" customHeight="1"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6"/>
    </row>
    <row r="98" s="1" customFormat="1" ht="29.28" customHeight="1">
      <c r="B98" s="44"/>
      <c r="C98" s="155" t="s">
        <v>112</v>
      </c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156">
        <f>ROUND(N99+N100+N101+N102+N103+N104,2)</f>
        <v>0</v>
      </c>
      <c r="O98" s="166"/>
      <c r="P98" s="166"/>
      <c r="Q98" s="166"/>
      <c r="R98" s="46"/>
      <c r="T98" s="167"/>
      <c r="U98" s="168" t="s">
        <v>39</v>
      </c>
    </row>
    <row r="99" s="1" customFormat="1" ht="18" customHeight="1">
      <c r="B99" s="169"/>
      <c r="C99" s="170"/>
      <c r="D99" s="130" t="s">
        <v>113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114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115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114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115</v>
      </c>
      <c r="BK100" s="174"/>
      <c r="BL100" s="174"/>
      <c r="BM100" s="174"/>
    </row>
    <row r="101" s="1" customFormat="1" ht="18" customHeight="1">
      <c r="B101" s="169"/>
      <c r="C101" s="170"/>
      <c r="D101" s="130" t="s">
        <v>117</v>
      </c>
      <c r="E101" s="171"/>
      <c r="F101" s="171"/>
      <c r="G101" s="171"/>
      <c r="H101" s="171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5"/>
      <c r="U101" s="176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114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115</v>
      </c>
      <c r="BK101" s="174"/>
      <c r="BL101" s="174"/>
      <c r="BM101" s="174"/>
    </row>
    <row r="102" s="1" customFormat="1" ht="18" customHeight="1">
      <c r="B102" s="169"/>
      <c r="C102" s="170"/>
      <c r="D102" s="130" t="s">
        <v>118</v>
      </c>
      <c r="E102" s="171"/>
      <c r="F102" s="171"/>
      <c r="G102" s="171"/>
      <c r="H102" s="171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5"/>
      <c r="U102" s="176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114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115</v>
      </c>
      <c r="BK102" s="174"/>
      <c r="BL102" s="174"/>
      <c r="BM102" s="174"/>
    </row>
    <row r="103" s="1" customFormat="1" ht="18" customHeight="1">
      <c r="B103" s="169"/>
      <c r="C103" s="170"/>
      <c r="D103" s="130" t="s">
        <v>119</v>
      </c>
      <c r="E103" s="171"/>
      <c r="F103" s="171"/>
      <c r="G103" s="171"/>
      <c r="H103" s="171"/>
      <c r="I103" s="170"/>
      <c r="J103" s="170"/>
      <c r="K103" s="170"/>
      <c r="L103" s="170"/>
      <c r="M103" s="170"/>
      <c r="N103" s="124">
        <f>ROUND(N87*T103,2)</f>
        <v>0</v>
      </c>
      <c r="O103" s="172"/>
      <c r="P103" s="172"/>
      <c r="Q103" s="172"/>
      <c r="R103" s="173"/>
      <c r="S103" s="174"/>
      <c r="T103" s="175"/>
      <c r="U103" s="176" t="s">
        <v>42</v>
      </c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  <c r="AI103" s="174"/>
      <c r="AJ103" s="174"/>
      <c r="AK103" s="174"/>
      <c r="AL103" s="174"/>
      <c r="AM103" s="174"/>
      <c r="AN103" s="174"/>
      <c r="AO103" s="174"/>
      <c r="AP103" s="174"/>
      <c r="AQ103" s="174"/>
      <c r="AR103" s="174"/>
      <c r="AS103" s="174"/>
      <c r="AT103" s="174"/>
      <c r="AU103" s="174"/>
      <c r="AV103" s="174"/>
      <c r="AW103" s="174"/>
      <c r="AX103" s="174"/>
      <c r="AY103" s="177" t="s">
        <v>114</v>
      </c>
      <c r="AZ103" s="174"/>
      <c r="BA103" s="174"/>
      <c r="BB103" s="174"/>
      <c r="BC103" s="174"/>
      <c r="BD103" s="174"/>
      <c r="BE103" s="178">
        <f>IF(U103="základná",N103,0)</f>
        <v>0</v>
      </c>
      <c r="BF103" s="178">
        <f>IF(U103="znížená",N103,0)</f>
        <v>0</v>
      </c>
      <c r="BG103" s="178">
        <f>IF(U103="zákl. prenesená",N103,0)</f>
        <v>0</v>
      </c>
      <c r="BH103" s="178">
        <f>IF(U103="zníž. prenesená",N103,0)</f>
        <v>0</v>
      </c>
      <c r="BI103" s="178">
        <f>IF(U103="nulová",N103,0)</f>
        <v>0</v>
      </c>
      <c r="BJ103" s="177" t="s">
        <v>115</v>
      </c>
      <c r="BK103" s="174"/>
      <c r="BL103" s="174"/>
      <c r="BM103" s="174"/>
    </row>
    <row r="104" s="1" customFormat="1" ht="18" customHeight="1">
      <c r="B104" s="169"/>
      <c r="C104" s="170"/>
      <c r="D104" s="171" t="s">
        <v>120</v>
      </c>
      <c r="E104" s="170"/>
      <c r="F104" s="170"/>
      <c r="G104" s="170"/>
      <c r="H104" s="170"/>
      <c r="I104" s="170"/>
      <c r="J104" s="170"/>
      <c r="K104" s="170"/>
      <c r="L104" s="170"/>
      <c r="M104" s="170"/>
      <c r="N104" s="124">
        <f>ROUND(N87*T104,2)</f>
        <v>0</v>
      </c>
      <c r="O104" s="172"/>
      <c r="P104" s="172"/>
      <c r="Q104" s="172"/>
      <c r="R104" s="173"/>
      <c r="S104" s="174"/>
      <c r="T104" s="179"/>
      <c r="U104" s="180" t="s">
        <v>42</v>
      </c>
      <c r="V104" s="174"/>
      <c r="W104" s="174"/>
      <c r="X104" s="174"/>
      <c r="Y104" s="174"/>
      <c r="Z104" s="174"/>
      <c r="AA104" s="174"/>
      <c r="AB104" s="174"/>
      <c r="AC104" s="174"/>
      <c r="AD104" s="174"/>
      <c r="AE104" s="174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7" t="s">
        <v>121</v>
      </c>
      <c r="AZ104" s="174"/>
      <c r="BA104" s="174"/>
      <c r="BB104" s="174"/>
      <c r="BC104" s="174"/>
      <c r="BD104" s="174"/>
      <c r="BE104" s="178">
        <f>IF(U104="základná",N104,0)</f>
        <v>0</v>
      </c>
      <c r="BF104" s="178">
        <f>IF(U104="znížená",N104,0)</f>
        <v>0</v>
      </c>
      <c r="BG104" s="178">
        <f>IF(U104="zákl. prenesená",N104,0)</f>
        <v>0</v>
      </c>
      <c r="BH104" s="178">
        <f>IF(U104="zníž. prenesená",N104,0)</f>
        <v>0</v>
      </c>
      <c r="BI104" s="178">
        <f>IF(U104="nulová",N104,0)</f>
        <v>0</v>
      </c>
      <c r="BJ104" s="177" t="s">
        <v>115</v>
      </c>
      <c r="BK104" s="174"/>
      <c r="BL104" s="174"/>
      <c r="BM104" s="174"/>
    </row>
    <row r="105" s="1" customFormat="1">
      <c r="B105" s="44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6"/>
    </row>
    <row r="106" s="1" customFormat="1" ht="29.28" customHeight="1">
      <c r="B106" s="44"/>
      <c r="C106" s="137" t="s">
        <v>90</v>
      </c>
      <c r="D106" s="138"/>
      <c r="E106" s="138"/>
      <c r="F106" s="138"/>
      <c r="G106" s="138"/>
      <c r="H106" s="138"/>
      <c r="I106" s="138"/>
      <c r="J106" s="138"/>
      <c r="K106" s="138"/>
      <c r="L106" s="139">
        <f>ROUND(SUM(N87+N98),2)</f>
        <v>0</v>
      </c>
      <c r="M106" s="139"/>
      <c r="N106" s="139"/>
      <c r="O106" s="139"/>
      <c r="P106" s="139"/>
      <c r="Q106" s="139"/>
      <c r="R106" s="46"/>
    </row>
    <row r="107" s="1" customFormat="1" ht="6.96" customHeight="1">
      <c r="B107" s="73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5"/>
    </row>
    <row r="111" s="1" customFormat="1" ht="6.96" customHeight="1">
      <c r="B111" s="76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8"/>
    </row>
    <row r="112" s="1" customFormat="1" ht="36.96" customHeight="1">
      <c r="B112" s="44"/>
      <c r="C112" s="25" t="s">
        <v>122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6.96" customHeight="1"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36.96" customHeight="1">
      <c r="B114" s="44"/>
      <c r="C114" s="83" t="s">
        <v>17</v>
      </c>
      <c r="D114" s="45"/>
      <c r="E114" s="45"/>
      <c r="F114" s="85" t="str">
        <f>F6</f>
        <v>Oprava oplotenia detského ihriska na Hrnčírikovej ul.</v>
      </c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 ht="6.96" customHeight="1">
      <c r="B115" s="44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="1" customFormat="1" ht="18" customHeight="1">
      <c r="B116" s="44"/>
      <c r="C116" s="36" t="s">
        <v>21</v>
      </c>
      <c r="D116" s="45"/>
      <c r="E116" s="45"/>
      <c r="F116" s="31" t="str">
        <f>F8</f>
        <v xml:space="preserve"> </v>
      </c>
      <c r="G116" s="45"/>
      <c r="H116" s="45"/>
      <c r="I116" s="45"/>
      <c r="J116" s="45"/>
      <c r="K116" s="36" t="s">
        <v>23</v>
      </c>
      <c r="L116" s="45"/>
      <c r="M116" s="88" t="str">
        <f>IF(O8="","",O8)</f>
        <v>23. 5. 2018</v>
      </c>
      <c r="N116" s="88"/>
      <c r="O116" s="88"/>
      <c r="P116" s="88"/>
      <c r="Q116" s="45"/>
      <c r="R116" s="46"/>
    </row>
    <row r="117" s="1" customFormat="1" ht="6.96" customHeight="1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="1" customFormat="1">
      <c r="B118" s="44"/>
      <c r="C118" s="36" t="s">
        <v>25</v>
      </c>
      <c r="D118" s="45"/>
      <c r="E118" s="45"/>
      <c r="F118" s="31" t="str">
        <f>E11</f>
        <v>Mesto Partizánske</v>
      </c>
      <c r="G118" s="45"/>
      <c r="H118" s="45"/>
      <c r="I118" s="45"/>
      <c r="J118" s="45"/>
      <c r="K118" s="36" t="s">
        <v>31</v>
      </c>
      <c r="L118" s="45"/>
      <c r="M118" s="31" t="str">
        <f>E17</f>
        <v xml:space="preserve"> </v>
      </c>
      <c r="N118" s="31"/>
      <c r="O118" s="31"/>
      <c r="P118" s="31"/>
      <c r="Q118" s="31"/>
      <c r="R118" s="46"/>
    </row>
    <row r="119" s="1" customFormat="1" ht="14.4" customHeight="1">
      <c r="B119" s="44"/>
      <c r="C119" s="36" t="s">
        <v>29</v>
      </c>
      <c r="D119" s="45"/>
      <c r="E119" s="45"/>
      <c r="F119" s="31" t="str">
        <f>IF(E14="","",E14)</f>
        <v>Vyplň údaj</v>
      </c>
      <c r="G119" s="45"/>
      <c r="H119" s="45"/>
      <c r="I119" s="45"/>
      <c r="J119" s="45"/>
      <c r="K119" s="36" t="s">
        <v>34</v>
      </c>
      <c r="L119" s="45"/>
      <c r="M119" s="31" t="str">
        <f>E20</f>
        <v xml:space="preserve"> </v>
      </c>
      <c r="N119" s="31"/>
      <c r="O119" s="31"/>
      <c r="P119" s="31"/>
      <c r="Q119" s="31"/>
      <c r="R119" s="46"/>
    </row>
    <row r="120" s="1" customFormat="1" ht="10.32" customHeight="1">
      <c r="B120" s="44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6"/>
    </row>
    <row r="121" s="8" customFormat="1" ht="29.28" customHeight="1">
      <c r="B121" s="181"/>
      <c r="C121" s="182" t="s">
        <v>123</v>
      </c>
      <c r="D121" s="183" t="s">
        <v>124</v>
      </c>
      <c r="E121" s="183" t="s">
        <v>57</v>
      </c>
      <c r="F121" s="183" t="s">
        <v>125</v>
      </c>
      <c r="G121" s="183"/>
      <c r="H121" s="183"/>
      <c r="I121" s="183"/>
      <c r="J121" s="183" t="s">
        <v>126</v>
      </c>
      <c r="K121" s="183" t="s">
        <v>127</v>
      </c>
      <c r="L121" s="183" t="s">
        <v>128</v>
      </c>
      <c r="M121" s="183"/>
      <c r="N121" s="183" t="s">
        <v>100</v>
      </c>
      <c r="O121" s="183"/>
      <c r="P121" s="183"/>
      <c r="Q121" s="184"/>
      <c r="R121" s="185"/>
      <c r="T121" s="98" t="s">
        <v>129</v>
      </c>
      <c r="U121" s="99" t="s">
        <v>39</v>
      </c>
      <c r="V121" s="99" t="s">
        <v>130</v>
      </c>
      <c r="W121" s="99" t="s">
        <v>131</v>
      </c>
      <c r="X121" s="99" t="s">
        <v>132</v>
      </c>
      <c r="Y121" s="99" t="s">
        <v>133</v>
      </c>
      <c r="Z121" s="99" t="s">
        <v>134</v>
      </c>
      <c r="AA121" s="100" t="s">
        <v>135</v>
      </c>
    </row>
    <row r="122" s="1" customFormat="1" ht="29.28" customHeight="1">
      <c r="B122" s="44"/>
      <c r="C122" s="102" t="s">
        <v>97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186">
        <f>BK122</f>
        <v>0</v>
      </c>
      <c r="O122" s="187"/>
      <c r="P122" s="187"/>
      <c r="Q122" s="187"/>
      <c r="R122" s="46"/>
      <c r="T122" s="101"/>
      <c r="U122" s="65"/>
      <c r="V122" s="65"/>
      <c r="W122" s="188">
        <f>W123+W138+W163</f>
        <v>0</v>
      </c>
      <c r="X122" s="65"/>
      <c r="Y122" s="188">
        <f>Y123+Y138+Y163</f>
        <v>53.295445586800007</v>
      </c>
      <c r="Z122" s="65"/>
      <c r="AA122" s="189">
        <f>AA123+AA138+AA163</f>
        <v>0.18240000000000001</v>
      </c>
      <c r="AT122" s="20" t="s">
        <v>74</v>
      </c>
      <c r="AU122" s="20" t="s">
        <v>102</v>
      </c>
      <c r="BK122" s="190">
        <f>BK123+BK138+BK163</f>
        <v>0</v>
      </c>
    </row>
    <row r="123" s="9" customFormat="1" ht="37.44001" customHeight="1">
      <c r="B123" s="191"/>
      <c r="C123" s="192"/>
      <c r="D123" s="193" t="s">
        <v>103</v>
      </c>
      <c r="E123" s="193"/>
      <c r="F123" s="193"/>
      <c r="G123" s="193"/>
      <c r="H123" s="193"/>
      <c r="I123" s="193"/>
      <c r="J123" s="193"/>
      <c r="K123" s="193"/>
      <c r="L123" s="193"/>
      <c r="M123" s="193"/>
      <c r="N123" s="165">
        <f>BK123</f>
        <v>0</v>
      </c>
      <c r="O123" s="194"/>
      <c r="P123" s="194"/>
      <c r="Q123" s="194"/>
      <c r="R123" s="195"/>
      <c r="T123" s="196"/>
      <c r="U123" s="192"/>
      <c r="V123" s="192"/>
      <c r="W123" s="197">
        <f>W124+W130+W132+W136</f>
        <v>0</v>
      </c>
      <c r="X123" s="192"/>
      <c r="Y123" s="197">
        <f>Y124+Y130+Y132+Y136</f>
        <v>23.187894</v>
      </c>
      <c r="Z123" s="192"/>
      <c r="AA123" s="198">
        <f>AA124+AA130+AA132+AA136</f>
        <v>0</v>
      </c>
      <c r="AR123" s="199" t="s">
        <v>80</v>
      </c>
      <c r="AT123" s="200" t="s">
        <v>74</v>
      </c>
      <c r="AU123" s="200" t="s">
        <v>75</v>
      </c>
      <c r="AY123" s="199" t="s">
        <v>136</v>
      </c>
      <c r="BK123" s="201">
        <f>BK124+BK130+BK132+BK136</f>
        <v>0</v>
      </c>
    </row>
    <row r="124" s="9" customFormat="1" ht="19.92" customHeight="1">
      <c r="B124" s="191"/>
      <c r="C124" s="192"/>
      <c r="D124" s="202" t="s">
        <v>104</v>
      </c>
      <c r="E124" s="202"/>
      <c r="F124" s="202"/>
      <c r="G124" s="202"/>
      <c r="H124" s="202"/>
      <c r="I124" s="202"/>
      <c r="J124" s="202"/>
      <c r="K124" s="202"/>
      <c r="L124" s="202"/>
      <c r="M124" s="202"/>
      <c r="N124" s="203">
        <f>BK124</f>
        <v>0</v>
      </c>
      <c r="O124" s="204"/>
      <c r="P124" s="204"/>
      <c r="Q124" s="204"/>
      <c r="R124" s="195"/>
      <c r="T124" s="196"/>
      <c r="U124" s="192"/>
      <c r="V124" s="192"/>
      <c r="W124" s="197">
        <f>SUM(W125:W129)</f>
        <v>0</v>
      </c>
      <c r="X124" s="192"/>
      <c r="Y124" s="197">
        <f>SUM(Y125:Y129)</f>
        <v>0.0037080000000000004</v>
      </c>
      <c r="Z124" s="192"/>
      <c r="AA124" s="198">
        <f>SUM(AA125:AA129)</f>
        <v>0</v>
      </c>
      <c r="AR124" s="199" t="s">
        <v>80</v>
      </c>
      <c r="AT124" s="200" t="s">
        <v>74</v>
      </c>
      <c r="AU124" s="200" t="s">
        <v>80</v>
      </c>
      <c r="AY124" s="199" t="s">
        <v>136</v>
      </c>
      <c r="BK124" s="201">
        <f>SUM(BK125:BK129)</f>
        <v>0</v>
      </c>
    </row>
    <row r="125" s="1" customFormat="1" ht="25.5" customHeight="1">
      <c r="B125" s="169"/>
      <c r="C125" s="205" t="s">
        <v>80</v>
      </c>
      <c r="D125" s="205" t="s">
        <v>137</v>
      </c>
      <c r="E125" s="206" t="s">
        <v>138</v>
      </c>
      <c r="F125" s="207" t="s">
        <v>139</v>
      </c>
      <c r="G125" s="207"/>
      <c r="H125" s="207"/>
      <c r="I125" s="207"/>
      <c r="J125" s="208" t="s">
        <v>140</v>
      </c>
      <c r="K125" s="209">
        <v>6.0999999999999996</v>
      </c>
      <c r="L125" s="210">
        <v>0</v>
      </c>
      <c r="M125" s="210"/>
      <c r="N125" s="209">
        <f>ROUND(L125*K125,3)</f>
        <v>0</v>
      </c>
      <c r="O125" s="209"/>
      <c r="P125" s="209"/>
      <c r="Q125" s="209"/>
      <c r="R125" s="173"/>
      <c r="T125" s="211" t="s">
        <v>5</v>
      </c>
      <c r="U125" s="54" t="s">
        <v>42</v>
      </c>
      <c r="V125" s="45"/>
      <c r="W125" s="212">
        <f>V125*K125</f>
        <v>0</v>
      </c>
      <c r="X125" s="212">
        <v>0</v>
      </c>
      <c r="Y125" s="212">
        <f>X125*K125</f>
        <v>0</v>
      </c>
      <c r="Z125" s="212">
        <v>0</v>
      </c>
      <c r="AA125" s="213">
        <f>Z125*K125</f>
        <v>0</v>
      </c>
      <c r="AR125" s="20" t="s">
        <v>141</v>
      </c>
      <c r="AT125" s="20" t="s">
        <v>137</v>
      </c>
      <c r="AU125" s="20" t="s">
        <v>115</v>
      </c>
      <c r="AY125" s="20" t="s">
        <v>136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115</v>
      </c>
      <c r="BK125" s="214">
        <f>ROUND(L125*K125,3)</f>
        <v>0</v>
      </c>
      <c r="BL125" s="20" t="s">
        <v>141</v>
      </c>
      <c r="BM125" s="20" t="s">
        <v>142</v>
      </c>
    </row>
    <row r="126" s="1" customFormat="1" ht="25.5" customHeight="1">
      <c r="B126" s="169"/>
      <c r="C126" s="205" t="s">
        <v>115</v>
      </c>
      <c r="D126" s="205" t="s">
        <v>137</v>
      </c>
      <c r="E126" s="206" t="s">
        <v>143</v>
      </c>
      <c r="F126" s="207" t="s">
        <v>144</v>
      </c>
      <c r="G126" s="207"/>
      <c r="H126" s="207"/>
      <c r="I126" s="207"/>
      <c r="J126" s="208" t="s">
        <v>145</v>
      </c>
      <c r="K126" s="209">
        <v>120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</v>
      </c>
      <c r="Y126" s="212">
        <f>X126*K126</f>
        <v>0</v>
      </c>
      <c r="Z126" s="212">
        <v>0</v>
      </c>
      <c r="AA126" s="213">
        <f>Z126*K126</f>
        <v>0</v>
      </c>
      <c r="AR126" s="20" t="s">
        <v>141</v>
      </c>
      <c r="AT126" s="20" t="s">
        <v>137</v>
      </c>
      <c r="AU126" s="20" t="s">
        <v>115</v>
      </c>
      <c r="AY126" s="20" t="s">
        <v>136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115</v>
      </c>
      <c r="BK126" s="214">
        <f>ROUND(L126*K126,3)</f>
        <v>0</v>
      </c>
      <c r="BL126" s="20" t="s">
        <v>141</v>
      </c>
      <c r="BM126" s="20" t="s">
        <v>146</v>
      </c>
    </row>
    <row r="127" s="1" customFormat="1" ht="16.5" customHeight="1">
      <c r="B127" s="169"/>
      <c r="C127" s="215" t="s">
        <v>147</v>
      </c>
      <c r="D127" s="215" t="s">
        <v>148</v>
      </c>
      <c r="E127" s="216" t="s">
        <v>149</v>
      </c>
      <c r="F127" s="217" t="s">
        <v>150</v>
      </c>
      <c r="G127" s="217"/>
      <c r="H127" s="217"/>
      <c r="I127" s="217"/>
      <c r="J127" s="218" t="s">
        <v>151</v>
      </c>
      <c r="K127" s="219">
        <v>3.7080000000000002</v>
      </c>
      <c r="L127" s="220">
        <v>0</v>
      </c>
      <c r="M127" s="220"/>
      <c r="N127" s="21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0.001</v>
      </c>
      <c r="Y127" s="212">
        <f>X127*K127</f>
        <v>0.0037080000000000004</v>
      </c>
      <c r="Z127" s="212">
        <v>0</v>
      </c>
      <c r="AA127" s="213">
        <f>Z127*K127</f>
        <v>0</v>
      </c>
      <c r="AR127" s="20" t="s">
        <v>152</v>
      </c>
      <c r="AT127" s="20" t="s">
        <v>148</v>
      </c>
      <c r="AU127" s="20" t="s">
        <v>115</v>
      </c>
      <c r="AY127" s="20" t="s">
        <v>136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115</v>
      </c>
      <c r="BK127" s="214">
        <f>ROUND(L127*K127,3)</f>
        <v>0</v>
      </c>
      <c r="BL127" s="20" t="s">
        <v>141</v>
      </c>
      <c r="BM127" s="20" t="s">
        <v>153</v>
      </c>
    </row>
    <row r="128" s="1" customFormat="1" ht="38.25" customHeight="1">
      <c r="B128" s="169"/>
      <c r="C128" s="205" t="s">
        <v>141</v>
      </c>
      <c r="D128" s="205" t="s">
        <v>137</v>
      </c>
      <c r="E128" s="206" t="s">
        <v>154</v>
      </c>
      <c r="F128" s="207" t="s">
        <v>155</v>
      </c>
      <c r="G128" s="207"/>
      <c r="H128" s="207"/>
      <c r="I128" s="207"/>
      <c r="J128" s="208" t="s">
        <v>145</v>
      </c>
      <c r="K128" s="209">
        <v>120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</v>
      </c>
      <c r="Y128" s="212">
        <f>X128*K128</f>
        <v>0</v>
      </c>
      <c r="Z128" s="212">
        <v>0</v>
      </c>
      <c r="AA128" s="213">
        <f>Z128*K128</f>
        <v>0</v>
      </c>
      <c r="AR128" s="20" t="s">
        <v>141</v>
      </c>
      <c r="AT128" s="20" t="s">
        <v>137</v>
      </c>
      <c r="AU128" s="20" t="s">
        <v>115</v>
      </c>
      <c r="AY128" s="20" t="s">
        <v>136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115</v>
      </c>
      <c r="BK128" s="214">
        <f>ROUND(L128*K128,3)</f>
        <v>0</v>
      </c>
      <c r="BL128" s="20" t="s">
        <v>141</v>
      </c>
      <c r="BM128" s="20" t="s">
        <v>156</v>
      </c>
    </row>
    <row r="129" s="1" customFormat="1" ht="25.5" customHeight="1">
      <c r="B129" s="169"/>
      <c r="C129" s="205" t="s">
        <v>157</v>
      </c>
      <c r="D129" s="205" t="s">
        <v>137</v>
      </c>
      <c r="E129" s="206" t="s">
        <v>158</v>
      </c>
      <c r="F129" s="207" t="s">
        <v>159</v>
      </c>
      <c r="G129" s="207"/>
      <c r="H129" s="207"/>
      <c r="I129" s="207"/>
      <c r="J129" s="208" t="s">
        <v>145</v>
      </c>
      <c r="K129" s="209">
        <v>120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</v>
      </c>
      <c r="Y129" s="212">
        <f>X129*K129</f>
        <v>0</v>
      </c>
      <c r="Z129" s="212">
        <v>0</v>
      </c>
      <c r="AA129" s="213">
        <f>Z129*K129</f>
        <v>0</v>
      </c>
      <c r="AR129" s="20" t="s">
        <v>141</v>
      </c>
      <c r="AT129" s="20" t="s">
        <v>137</v>
      </c>
      <c r="AU129" s="20" t="s">
        <v>115</v>
      </c>
      <c r="AY129" s="20" t="s">
        <v>136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115</v>
      </c>
      <c r="BK129" s="214">
        <f>ROUND(L129*K129,3)</f>
        <v>0</v>
      </c>
      <c r="BL129" s="20" t="s">
        <v>141</v>
      </c>
      <c r="BM129" s="20" t="s">
        <v>160</v>
      </c>
    </row>
    <row r="130" s="9" customFormat="1" ht="29.88" customHeight="1">
      <c r="B130" s="191"/>
      <c r="C130" s="192"/>
      <c r="D130" s="202" t="s">
        <v>105</v>
      </c>
      <c r="E130" s="202"/>
      <c r="F130" s="202"/>
      <c r="G130" s="202"/>
      <c r="H130" s="202"/>
      <c r="I130" s="202"/>
      <c r="J130" s="202"/>
      <c r="K130" s="202"/>
      <c r="L130" s="202"/>
      <c r="M130" s="202"/>
      <c r="N130" s="221">
        <f>BK130</f>
        <v>0</v>
      </c>
      <c r="O130" s="222"/>
      <c r="P130" s="222"/>
      <c r="Q130" s="222"/>
      <c r="R130" s="195"/>
      <c r="T130" s="196"/>
      <c r="U130" s="192"/>
      <c r="V130" s="192"/>
      <c r="W130" s="197">
        <f>W131</f>
        <v>0</v>
      </c>
      <c r="X130" s="192"/>
      <c r="Y130" s="197">
        <f>Y131</f>
        <v>2.6581559999999995</v>
      </c>
      <c r="Z130" s="192"/>
      <c r="AA130" s="198">
        <f>AA131</f>
        <v>0</v>
      </c>
      <c r="AR130" s="199" t="s">
        <v>80</v>
      </c>
      <c r="AT130" s="200" t="s">
        <v>74</v>
      </c>
      <c r="AU130" s="200" t="s">
        <v>80</v>
      </c>
      <c r="AY130" s="199" t="s">
        <v>136</v>
      </c>
      <c r="BK130" s="201">
        <f>BK131</f>
        <v>0</v>
      </c>
    </row>
    <row r="131" s="1" customFormat="1" ht="25.5" customHeight="1">
      <c r="B131" s="169"/>
      <c r="C131" s="205" t="s">
        <v>161</v>
      </c>
      <c r="D131" s="205" t="s">
        <v>137</v>
      </c>
      <c r="E131" s="206" t="s">
        <v>162</v>
      </c>
      <c r="F131" s="207" t="s">
        <v>163</v>
      </c>
      <c r="G131" s="207"/>
      <c r="H131" s="207"/>
      <c r="I131" s="207"/>
      <c r="J131" s="208" t="s">
        <v>140</v>
      </c>
      <c r="K131" s="209">
        <v>1.2</v>
      </c>
      <c r="L131" s="210">
        <v>0</v>
      </c>
      <c r="M131" s="210"/>
      <c r="N131" s="209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2.2151299999999998</v>
      </c>
      <c r="Y131" s="212">
        <f>X131*K131</f>
        <v>2.6581559999999995</v>
      </c>
      <c r="Z131" s="212">
        <v>0</v>
      </c>
      <c r="AA131" s="213">
        <f>Z131*K131</f>
        <v>0</v>
      </c>
      <c r="AR131" s="20" t="s">
        <v>141</v>
      </c>
      <c r="AT131" s="20" t="s">
        <v>137</v>
      </c>
      <c r="AU131" s="20" t="s">
        <v>115</v>
      </c>
      <c r="AY131" s="20" t="s">
        <v>136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115</v>
      </c>
      <c r="BK131" s="214">
        <f>ROUND(L131*K131,3)</f>
        <v>0</v>
      </c>
      <c r="BL131" s="20" t="s">
        <v>141</v>
      </c>
      <c r="BM131" s="20" t="s">
        <v>164</v>
      </c>
    </row>
    <row r="132" s="9" customFormat="1" ht="29.88" customHeight="1">
      <c r="B132" s="191"/>
      <c r="C132" s="192"/>
      <c r="D132" s="202" t="s">
        <v>106</v>
      </c>
      <c r="E132" s="202"/>
      <c r="F132" s="202"/>
      <c r="G132" s="202"/>
      <c r="H132" s="202"/>
      <c r="I132" s="202"/>
      <c r="J132" s="202"/>
      <c r="K132" s="202"/>
      <c r="L132" s="202"/>
      <c r="M132" s="202"/>
      <c r="N132" s="221">
        <f>BK132</f>
        <v>0</v>
      </c>
      <c r="O132" s="222"/>
      <c r="P132" s="222"/>
      <c r="Q132" s="222"/>
      <c r="R132" s="195"/>
      <c r="T132" s="196"/>
      <c r="U132" s="192"/>
      <c r="V132" s="192"/>
      <c r="W132" s="197">
        <f>SUM(W133:W135)</f>
        <v>0</v>
      </c>
      <c r="X132" s="192"/>
      <c r="Y132" s="197">
        <f>SUM(Y133:Y135)</f>
        <v>20.526029999999999</v>
      </c>
      <c r="Z132" s="192"/>
      <c r="AA132" s="198">
        <f>SUM(AA133:AA135)</f>
        <v>0</v>
      </c>
      <c r="AR132" s="199" t="s">
        <v>80</v>
      </c>
      <c r="AT132" s="200" t="s">
        <v>74</v>
      </c>
      <c r="AU132" s="200" t="s">
        <v>80</v>
      </c>
      <c r="AY132" s="199" t="s">
        <v>136</v>
      </c>
      <c r="BK132" s="201">
        <f>SUM(BK133:BK135)</f>
        <v>0</v>
      </c>
    </row>
    <row r="133" s="1" customFormat="1" ht="38.25" customHeight="1">
      <c r="B133" s="169"/>
      <c r="C133" s="205" t="s">
        <v>165</v>
      </c>
      <c r="D133" s="205" t="s">
        <v>137</v>
      </c>
      <c r="E133" s="206" t="s">
        <v>166</v>
      </c>
      <c r="F133" s="207" t="s">
        <v>167</v>
      </c>
      <c r="G133" s="207"/>
      <c r="H133" s="207"/>
      <c r="I133" s="207"/>
      <c r="J133" s="208" t="s">
        <v>168</v>
      </c>
      <c r="K133" s="209">
        <v>114</v>
      </c>
      <c r="L133" s="210">
        <v>0</v>
      </c>
      <c r="M133" s="210"/>
      <c r="N133" s="209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0.098530000000000006</v>
      </c>
      <c r="Y133" s="212">
        <f>X133*K133</f>
        <v>11.232420000000001</v>
      </c>
      <c r="Z133" s="212">
        <v>0</v>
      </c>
      <c r="AA133" s="213">
        <f>Z133*K133</f>
        <v>0</v>
      </c>
      <c r="AR133" s="20" t="s">
        <v>141</v>
      </c>
      <c r="AT133" s="20" t="s">
        <v>137</v>
      </c>
      <c r="AU133" s="20" t="s">
        <v>115</v>
      </c>
      <c r="AY133" s="20" t="s">
        <v>136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115</v>
      </c>
      <c r="BK133" s="214">
        <f>ROUND(L133*K133,3)</f>
        <v>0</v>
      </c>
      <c r="BL133" s="20" t="s">
        <v>141</v>
      </c>
      <c r="BM133" s="20" t="s">
        <v>169</v>
      </c>
    </row>
    <row r="134" s="1" customFormat="1" ht="25.5" customHeight="1">
      <c r="B134" s="169"/>
      <c r="C134" s="215" t="s">
        <v>152</v>
      </c>
      <c r="D134" s="215" t="s">
        <v>148</v>
      </c>
      <c r="E134" s="216" t="s">
        <v>170</v>
      </c>
      <c r="F134" s="217" t="s">
        <v>171</v>
      </c>
      <c r="G134" s="217"/>
      <c r="H134" s="217"/>
      <c r="I134" s="217"/>
      <c r="J134" s="218" t="s">
        <v>172</v>
      </c>
      <c r="K134" s="219">
        <v>115.14</v>
      </c>
      <c r="L134" s="220">
        <v>0</v>
      </c>
      <c r="M134" s="220"/>
      <c r="N134" s="219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0.023</v>
      </c>
      <c r="Y134" s="212">
        <f>X134*K134</f>
        <v>2.6482199999999998</v>
      </c>
      <c r="Z134" s="212">
        <v>0</v>
      </c>
      <c r="AA134" s="213">
        <f>Z134*K134</f>
        <v>0</v>
      </c>
      <c r="AR134" s="20" t="s">
        <v>152</v>
      </c>
      <c r="AT134" s="20" t="s">
        <v>148</v>
      </c>
      <c r="AU134" s="20" t="s">
        <v>115</v>
      </c>
      <c r="AY134" s="20" t="s">
        <v>136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115</v>
      </c>
      <c r="BK134" s="214">
        <f>ROUND(L134*K134,3)</f>
        <v>0</v>
      </c>
      <c r="BL134" s="20" t="s">
        <v>141</v>
      </c>
      <c r="BM134" s="20" t="s">
        <v>173</v>
      </c>
    </row>
    <row r="135" s="1" customFormat="1" ht="38.25" customHeight="1">
      <c r="B135" s="169"/>
      <c r="C135" s="205" t="s">
        <v>174</v>
      </c>
      <c r="D135" s="205" t="s">
        <v>137</v>
      </c>
      <c r="E135" s="206" t="s">
        <v>175</v>
      </c>
      <c r="F135" s="207" t="s">
        <v>176</v>
      </c>
      <c r="G135" s="207"/>
      <c r="H135" s="207"/>
      <c r="I135" s="207"/>
      <c r="J135" s="208" t="s">
        <v>140</v>
      </c>
      <c r="K135" s="209">
        <v>3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2.2151299999999998</v>
      </c>
      <c r="Y135" s="212">
        <f>X135*K135</f>
        <v>6.645389999999999</v>
      </c>
      <c r="Z135" s="212">
        <v>0</v>
      </c>
      <c r="AA135" s="213">
        <f>Z135*K135</f>
        <v>0</v>
      </c>
      <c r="AR135" s="20" t="s">
        <v>141</v>
      </c>
      <c r="AT135" s="20" t="s">
        <v>137</v>
      </c>
      <c r="AU135" s="20" t="s">
        <v>115</v>
      </c>
      <c r="AY135" s="20" t="s">
        <v>136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115</v>
      </c>
      <c r="BK135" s="214">
        <f>ROUND(L135*K135,3)</f>
        <v>0</v>
      </c>
      <c r="BL135" s="20" t="s">
        <v>141</v>
      </c>
      <c r="BM135" s="20" t="s">
        <v>177</v>
      </c>
    </row>
    <row r="136" s="9" customFormat="1" ht="29.88" customHeight="1">
      <c r="B136" s="191"/>
      <c r="C136" s="192"/>
      <c r="D136" s="202" t="s">
        <v>107</v>
      </c>
      <c r="E136" s="202"/>
      <c r="F136" s="202"/>
      <c r="G136" s="202"/>
      <c r="H136" s="202"/>
      <c r="I136" s="202"/>
      <c r="J136" s="202"/>
      <c r="K136" s="202"/>
      <c r="L136" s="202"/>
      <c r="M136" s="202"/>
      <c r="N136" s="221">
        <f>BK136</f>
        <v>0</v>
      </c>
      <c r="O136" s="222"/>
      <c r="P136" s="222"/>
      <c r="Q136" s="222"/>
      <c r="R136" s="195"/>
      <c r="T136" s="196"/>
      <c r="U136" s="192"/>
      <c r="V136" s="192"/>
      <c r="W136" s="197">
        <f>W137</f>
        <v>0</v>
      </c>
      <c r="X136" s="192"/>
      <c r="Y136" s="197">
        <f>Y137</f>
        <v>0</v>
      </c>
      <c r="Z136" s="192"/>
      <c r="AA136" s="198">
        <f>AA137</f>
        <v>0</v>
      </c>
      <c r="AR136" s="199" t="s">
        <v>80</v>
      </c>
      <c r="AT136" s="200" t="s">
        <v>74</v>
      </c>
      <c r="AU136" s="200" t="s">
        <v>80</v>
      </c>
      <c r="AY136" s="199" t="s">
        <v>136</v>
      </c>
      <c r="BK136" s="201">
        <f>BK137</f>
        <v>0</v>
      </c>
    </row>
    <row r="137" s="1" customFormat="1" ht="38.25" customHeight="1">
      <c r="B137" s="169"/>
      <c r="C137" s="205" t="s">
        <v>178</v>
      </c>
      <c r="D137" s="205" t="s">
        <v>137</v>
      </c>
      <c r="E137" s="206" t="s">
        <v>179</v>
      </c>
      <c r="F137" s="207" t="s">
        <v>180</v>
      </c>
      <c r="G137" s="207"/>
      <c r="H137" s="207"/>
      <c r="I137" s="207"/>
      <c r="J137" s="208" t="s">
        <v>181</v>
      </c>
      <c r="K137" s="209">
        <v>23.187999999999999</v>
      </c>
      <c r="L137" s="210">
        <v>0</v>
      </c>
      <c r="M137" s="210"/>
      <c r="N137" s="20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</v>
      </c>
      <c r="Y137" s="212">
        <f>X137*K137</f>
        <v>0</v>
      </c>
      <c r="Z137" s="212">
        <v>0</v>
      </c>
      <c r="AA137" s="213">
        <f>Z137*K137</f>
        <v>0</v>
      </c>
      <c r="AR137" s="20" t="s">
        <v>141</v>
      </c>
      <c r="AT137" s="20" t="s">
        <v>137</v>
      </c>
      <c r="AU137" s="20" t="s">
        <v>115</v>
      </c>
      <c r="AY137" s="20" t="s">
        <v>136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115</v>
      </c>
      <c r="BK137" s="214">
        <f>ROUND(L137*K137,3)</f>
        <v>0</v>
      </c>
      <c r="BL137" s="20" t="s">
        <v>141</v>
      </c>
      <c r="BM137" s="20" t="s">
        <v>182</v>
      </c>
    </row>
    <row r="138" s="9" customFormat="1" ht="37.44001" customHeight="1">
      <c r="B138" s="191"/>
      <c r="C138" s="192"/>
      <c r="D138" s="193" t="s">
        <v>108</v>
      </c>
      <c r="E138" s="193"/>
      <c r="F138" s="193"/>
      <c r="G138" s="193"/>
      <c r="H138" s="193"/>
      <c r="I138" s="193"/>
      <c r="J138" s="193"/>
      <c r="K138" s="193"/>
      <c r="L138" s="193"/>
      <c r="M138" s="193"/>
      <c r="N138" s="223">
        <f>BK138</f>
        <v>0</v>
      </c>
      <c r="O138" s="224"/>
      <c r="P138" s="224"/>
      <c r="Q138" s="224"/>
      <c r="R138" s="195"/>
      <c r="T138" s="196"/>
      <c r="U138" s="192"/>
      <c r="V138" s="192"/>
      <c r="W138" s="197">
        <f>W139+W159</f>
        <v>0</v>
      </c>
      <c r="X138" s="192"/>
      <c r="Y138" s="197">
        <f>Y139+Y159</f>
        <v>30.107551586800007</v>
      </c>
      <c r="Z138" s="192"/>
      <c r="AA138" s="198">
        <f>AA139+AA159</f>
        <v>0.18240000000000001</v>
      </c>
      <c r="AR138" s="199" t="s">
        <v>115</v>
      </c>
      <c r="AT138" s="200" t="s">
        <v>74</v>
      </c>
      <c r="AU138" s="200" t="s">
        <v>75</v>
      </c>
      <c r="AY138" s="199" t="s">
        <v>136</v>
      </c>
      <c r="BK138" s="201">
        <f>BK139+BK159</f>
        <v>0</v>
      </c>
    </row>
    <row r="139" s="9" customFormat="1" ht="19.92" customHeight="1">
      <c r="B139" s="191"/>
      <c r="C139" s="192"/>
      <c r="D139" s="202" t="s">
        <v>109</v>
      </c>
      <c r="E139" s="202"/>
      <c r="F139" s="202"/>
      <c r="G139" s="202"/>
      <c r="H139" s="202"/>
      <c r="I139" s="202"/>
      <c r="J139" s="202"/>
      <c r="K139" s="202"/>
      <c r="L139" s="202"/>
      <c r="M139" s="202"/>
      <c r="N139" s="203">
        <f>BK139</f>
        <v>0</v>
      </c>
      <c r="O139" s="204"/>
      <c r="P139" s="204"/>
      <c r="Q139" s="204"/>
      <c r="R139" s="195"/>
      <c r="T139" s="196"/>
      <c r="U139" s="192"/>
      <c r="V139" s="192"/>
      <c r="W139" s="197">
        <f>SUM(W140:W158)</f>
        <v>0</v>
      </c>
      <c r="X139" s="192"/>
      <c r="Y139" s="197">
        <f>SUM(Y140:Y158)</f>
        <v>30.098800000000008</v>
      </c>
      <c r="Z139" s="192"/>
      <c r="AA139" s="198">
        <f>SUM(AA140:AA158)</f>
        <v>0.18240000000000001</v>
      </c>
      <c r="AR139" s="199" t="s">
        <v>115</v>
      </c>
      <c r="AT139" s="200" t="s">
        <v>74</v>
      </c>
      <c r="AU139" s="200" t="s">
        <v>80</v>
      </c>
      <c r="AY139" s="199" t="s">
        <v>136</v>
      </c>
      <c r="BK139" s="201">
        <f>SUM(BK140:BK158)</f>
        <v>0</v>
      </c>
    </row>
    <row r="140" s="1" customFormat="1" ht="25.5" customHeight="1">
      <c r="B140" s="169"/>
      <c r="C140" s="205" t="s">
        <v>183</v>
      </c>
      <c r="D140" s="205" t="s">
        <v>137</v>
      </c>
      <c r="E140" s="206" t="s">
        <v>184</v>
      </c>
      <c r="F140" s="207" t="s">
        <v>185</v>
      </c>
      <c r="G140" s="207"/>
      <c r="H140" s="207"/>
      <c r="I140" s="207"/>
      <c r="J140" s="208" t="s">
        <v>168</v>
      </c>
      <c r="K140" s="209">
        <v>114</v>
      </c>
      <c r="L140" s="210">
        <v>0</v>
      </c>
      <c r="M140" s="210"/>
      <c r="N140" s="20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</v>
      </c>
      <c r="Y140" s="212">
        <f>X140*K140</f>
        <v>0</v>
      </c>
      <c r="Z140" s="212">
        <v>0</v>
      </c>
      <c r="AA140" s="213">
        <f>Z140*K140</f>
        <v>0</v>
      </c>
      <c r="AR140" s="20" t="s">
        <v>186</v>
      </c>
      <c r="AT140" s="20" t="s">
        <v>137</v>
      </c>
      <c r="AU140" s="20" t="s">
        <v>115</v>
      </c>
      <c r="AY140" s="20" t="s">
        <v>136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115</v>
      </c>
      <c r="BK140" s="214">
        <f>ROUND(L140*K140,3)</f>
        <v>0</v>
      </c>
      <c r="BL140" s="20" t="s">
        <v>186</v>
      </c>
      <c r="BM140" s="20" t="s">
        <v>187</v>
      </c>
    </row>
    <row r="141" s="1" customFormat="1" ht="38.25" customHeight="1">
      <c r="B141" s="169"/>
      <c r="C141" s="215" t="s">
        <v>188</v>
      </c>
      <c r="D141" s="215" t="s">
        <v>148</v>
      </c>
      <c r="E141" s="216" t="s">
        <v>189</v>
      </c>
      <c r="F141" s="217" t="s">
        <v>190</v>
      </c>
      <c r="G141" s="217"/>
      <c r="H141" s="217"/>
      <c r="I141" s="217"/>
      <c r="J141" s="218" t="s">
        <v>168</v>
      </c>
      <c r="K141" s="219">
        <v>100</v>
      </c>
      <c r="L141" s="220">
        <v>0</v>
      </c>
      <c r="M141" s="220"/>
      <c r="N141" s="21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0.23200000000000001</v>
      </c>
      <c r="Y141" s="212">
        <f>X141*K141</f>
        <v>23.200000000000003</v>
      </c>
      <c r="Z141" s="212">
        <v>0</v>
      </c>
      <c r="AA141" s="213">
        <f>Z141*K141</f>
        <v>0</v>
      </c>
      <c r="AR141" s="20" t="s">
        <v>191</v>
      </c>
      <c r="AT141" s="20" t="s">
        <v>148</v>
      </c>
      <c r="AU141" s="20" t="s">
        <v>115</v>
      </c>
      <c r="AY141" s="20" t="s">
        <v>136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115</v>
      </c>
      <c r="BK141" s="214">
        <f>ROUND(L141*K141,3)</f>
        <v>0</v>
      </c>
      <c r="BL141" s="20" t="s">
        <v>186</v>
      </c>
      <c r="BM141" s="20" t="s">
        <v>192</v>
      </c>
    </row>
    <row r="142" s="1" customFormat="1" ht="38.25" customHeight="1">
      <c r="B142" s="169"/>
      <c r="C142" s="215" t="s">
        <v>193</v>
      </c>
      <c r="D142" s="215" t="s">
        <v>148</v>
      </c>
      <c r="E142" s="216" t="s">
        <v>194</v>
      </c>
      <c r="F142" s="217" t="s">
        <v>195</v>
      </c>
      <c r="G142" s="217"/>
      <c r="H142" s="217"/>
      <c r="I142" s="217"/>
      <c r="J142" s="218" t="s">
        <v>168</v>
      </c>
      <c r="K142" s="219">
        <v>25</v>
      </c>
      <c r="L142" s="220">
        <v>0</v>
      </c>
      <c r="M142" s="220"/>
      <c r="N142" s="21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0.23200000000000001</v>
      </c>
      <c r="Y142" s="212">
        <f>X142*K142</f>
        <v>5.8000000000000007</v>
      </c>
      <c r="Z142" s="212">
        <v>0</v>
      </c>
      <c r="AA142" s="213">
        <f>Z142*K142</f>
        <v>0</v>
      </c>
      <c r="AR142" s="20" t="s">
        <v>191</v>
      </c>
      <c r="AT142" s="20" t="s">
        <v>148</v>
      </c>
      <c r="AU142" s="20" t="s">
        <v>115</v>
      </c>
      <c r="AY142" s="20" t="s">
        <v>136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115</v>
      </c>
      <c r="BK142" s="214">
        <f>ROUND(L142*K142,3)</f>
        <v>0</v>
      </c>
      <c r="BL142" s="20" t="s">
        <v>186</v>
      </c>
      <c r="BM142" s="20" t="s">
        <v>196</v>
      </c>
    </row>
    <row r="143" s="1" customFormat="1" ht="16.5" customHeight="1">
      <c r="B143" s="169"/>
      <c r="C143" s="215" t="s">
        <v>197</v>
      </c>
      <c r="D143" s="215" t="s">
        <v>148</v>
      </c>
      <c r="E143" s="216" t="s">
        <v>198</v>
      </c>
      <c r="F143" s="217" t="s">
        <v>199</v>
      </c>
      <c r="G143" s="217"/>
      <c r="H143" s="217"/>
      <c r="I143" s="217"/>
      <c r="J143" s="218" t="s">
        <v>172</v>
      </c>
      <c r="K143" s="219">
        <v>12</v>
      </c>
      <c r="L143" s="220">
        <v>0</v>
      </c>
      <c r="M143" s="220"/>
      <c r="N143" s="219">
        <f>ROUND(L143*K143,3)</f>
        <v>0</v>
      </c>
      <c r="O143" s="209"/>
      <c r="P143" s="209"/>
      <c r="Q143" s="209"/>
      <c r="R143" s="173"/>
      <c r="T143" s="211" t="s">
        <v>5</v>
      </c>
      <c r="U143" s="54" t="s">
        <v>42</v>
      </c>
      <c r="V143" s="45"/>
      <c r="W143" s="212">
        <f>V143*K143</f>
        <v>0</v>
      </c>
      <c r="X143" s="212">
        <v>0.00010000000000000001</v>
      </c>
      <c r="Y143" s="212">
        <f>X143*K143</f>
        <v>0.0012000000000000001</v>
      </c>
      <c r="Z143" s="212">
        <v>0</v>
      </c>
      <c r="AA143" s="213">
        <f>Z143*K143</f>
        <v>0</v>
      </c>
      <c r="AR143" s="20" t="s">
        <v>191</v>
      </c>
      <c r="AT143" s="20" t="s">
        <v>148</v>
      </c>
      <c r="AU143" s="20" t="s">
        <v>115</v>
      </c>
      <c r="AY143" s="20" t="s">
        <v>136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115</v>
      </c>
      <c r="BK143" s="214">
        <f>ROUND(L143*K143,3)</f>
        <v>0</v>
      </c>
      <c r="BL143" s="20" t="s">
        <v>186</v>
      </c>
      <c r="BM143" s="20" t="s">
        <v>200</v>
      </c>
    </row>
    <row r="144" s="1" customFormat="1" ht="16.5" customHeight="1">
      <c r="B144" s="169"/>
      <c r="C144" s="215" t="s">
        <v>201</v>
      </c>
      <c r="D144" s="215" t="s">
        <v>148</v>
      </c>
      <c r="E144" s="216" t="s">
        <v>202</v>
      </c>
      <c r="F144" s="217" t="s">
        <v>203</v>
      </c>
      <c r="G144" s="217"/>
      <c r="H144" s="217"/>
      <c r="I144" s="217"/>
      <c r="J144" s="218" t="s">
        <v>172</v>
      </c>
      <c r="K144" s="219">
        <v>12</v>
      </c>
      <c r="L144" s="220">
        <v>0</v>
      </c>
      <c r="M144" s="220"/>
      <c r="N144" s="219">
        <f>ROUND(L144*K144,3)</f>
        <v>0</v>
      </c>
      <c r="O144" s="209"/>
      <c r="P144" s="209"/>
      <c r="Q144" s="209"/>
      <c r="R144" s="173"/>
      <c r="T144" s="211" t="s">
        <v>5</v>
      </c>
      <c r="U144" s="54" t="s">
        <v>42</v>
      </c>
      <c r="V144" s="45"/>
      <c r="W144" s="212">
        <f>V144*K144</f>
        <v>0</v>
      </c>
      <c r="X144" s="212">
        <v>0.00010000000000000001</v>
      </c>
      <c r="Y144" s="212">
        <f>X144*K144</f>
        <v>0.0012000000000000001</v>
      </c>
      <c r="Z144" s="212">
        <v>0</v>
      </c>
      <c r="AA144" s="213">
        <f>Z144*K144</f>
        <v>0</v>
      </c>
      <c r="AR144" s="20" t="s">
        <v>191</v>
      </c>
      <c r="AT144" s="20" t="s">
        <v>148</v>
      </c>
      <c r="AU144" s="20" t="s">
        <v>115</v>
      </c>
      <c r="AY144" s="20" t="s">
        <v>136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115</v>
      </c>
      <c r="BK144" s="214">
        <f>ROUND(L144*K144,3)</f>
        <v>0</v>
      </c>
      <c r="BL144" s="20" t="s">
        <v>186</v>
      </c>
      <c r="BM144" s="20" t="s">
        <v>204</v>
      </c>
    </row>
    <row r="145" s="1" customFormat="1" ht="16.5" customHeight="1">
      <c r="B145" s="169"/>
      <c r="C145" s="215" t="s">
        <v>186</v>
      </c>
      <c r="D145" s="215" t="s">
        <v>148</v>
      </c>
      <c r="E145" s="216" t="s">
        <v>205</v>
      </c>
      <c r="F145" s="217" t="s">
        <v>206</v>
      </c>
      <c r="G145" s="217"/>
      <c r="H145" s="217"/>
      <c r="I145" s="217"/>
      <c r="J145" s="218" t="s">
        <v>172</v>
      </c>
      <c r="K145" s="219">
        <v>5</v>
      </c>
      <c r="L145" s="220">
        <v>0</v>
      </c>
      <c r="M145" s="220"/>
      <c r="N145" s="219">
        <f>ROUND(L145*K145,3)</f>
        <v>0</v>
      </c>
      <c r="O145" s="209"/>
      <c r="P145" s="209"/>
      <c r="Q145" s="209"/>
      <c r="R145" s="173"/>
      <c r="T145" s="211" t="s">
        <v>5</v>
      </c>
      <c r="U145" s="54" t="s">
        <v>42</v>
      </c>
      <c r="V145" s="45"/>
      <c r="W145" s="212">
        <f>V145*K145</f>
        <v>0</v>
      </c>
      <c r="X145" s="212">
        <v>0.002</v>
      </c>
      <c r="Y145" s="212">
        <f>X145*K145</f>
        <v>0.01</v>
      </c>
      <c r="Z145" s="212">
        <v>0</v>
      </c>
      <c r="AA145" s="213">
        <f>Z145*K145</f>
        <v>0</v>
      </c>
      <c r="AR145" s="20" t="s">
        <v>191</v>
      </c>
      <c r="AT145" s="20" t="s">
        <v>148</v>
      </c>
      <c r="AU145" s="20" t="s">
        <v>115</v>
      </c>
      <c r="AY145" s="20" t="s">
        <v>136</v>
      </c>
      <c r="BE145" s="129">
        <f>IF(U145="základná",N145,0)</f>
        <v>0</v>
      </c>
      <c r="BF145" s="129">
        <f>IF(U145="znížená",N145,0)</f>
        <v>0</v>
      </c>
      <c r="BG145" s="129">
        <f>IF(U145="zákl. prenesená",N145,0)</f>
        <v>0</v>
      </c>
      <c r="BH145" s="129">
        <f>IF(U145="zníž. prenesená",N145,0)</f>
        <v>0</v>
      </c>
      <c r="BI145" s="129">
        <f>IF(U145="nulová",N145,0)</f>
        <v>0</v>
      </c>
      <c r="BJ145" s="20" t="s">
        <v>115</v>
      </c>
      <c r="BK145" s="214">
        <f>ROUND(L145*K145,3)</f>
        <v>0</v>
      </c>
      <c r="BL145" s="20" t="s">
        <v>186</v>
      </c>
      <c r="BM145" s="20" t="s">
        <v>207</v>
      </c>
    </row>
    <row r="146" s="1" customFormat="1" ht="25.5" customHeight="1">
      <c r="B146" s="169"/>
      <c r="C146" s="215" t="s">
        <v>208</v>
      </c>
      <c r="D146" s="215" t="s">
        <v>148</v>
      </c>
      <c r="E146" s="216" t="s">
        <v>209</v>
      </c>
      <c r="F146" s="217" t="s">
        <v>210</v>
      </c>
      <c r="G146" s="217"/>
      <c r="H146" s="217"/>
      <c r="I146" s="217"/>
      <c r="J146" s="218" t="s">
        <v>172</v>
      </c>
      <c r="K146" s="219">
        <v>4</v>
      </c>
      <c r="L146" s="220">
        <v>0</v>
      </c>
      <c r="M146" s="220"/>
      <c r="N146" s="219">
        <f>ROUND(L146*K146,3)</f>
        <v>0</v>
      </c>
      <c r="O146" s="209"/>
      <c r="P146" s="209"/>
      <c r="Q146" s="209"/>
      <c r="R146" s="173"/>
      <c r="T146" s="211" t="s">
        <v>5</v>
      </c>
      <c r="U146" s="54" t="s">
        <v>42</v>
      </c>
      <c r="V146" s="45"/>
      <c r="W146" s="212">
        <f>V146*K146</f>
        <v>0</v>
      </c>
      <c r="X146" s="212">
        <v>0.00040000000000000002</v>
      </c>
      <c r="Y146" s="212">
        <f>X146*K146</f>
        <v>0.0016000000000000001</v>
      </c>
      <c r="Z146" s="212">
        <v>0</v>
      </c>
      <c r="AA146" s="213">
        <f>Z146*K146</f>
        <v>0</v>
      </c>
      <c r="AR146" s="20" t="s">
        <v>191</v>
      </c>
      <c r="AT146" s="20" t="s">
        <v>148</v>
      </c>
      <c r="AU146" s="20" t="s">
        <v>115</v>
      </c>
      <c r="AY146" s="20" t="s">
        <v>136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115</v>
      </c>
      <c r="BK146" s="214">
        <f>ROUND(L146*K146,3)</f>
        <v>0</v>
      </c>
      <c r="BL146" s="20" t="s">
        <v>186</v>
      </c>
      <c r="BM146" s="20" t="s">
        <v>211</v>
      </c>
    </row>
    <row r="147" s="1" customFormat="1" ht="25.5" customHeight="1">
      <c r="B147" s="169"/>
      <c r="C147" s="215" t="s">
        <v>212</v>
      </c>
      <c r="D147" s="215" t="s">
        <v>148</v>
      </c>
      <c r="E147" s="216" t="s">
        <v>213</v>
      </c>
      <c r="F147" s="217" t="s">
        <v>214</v>
      </c>
      <c r="G147" s="217"/>
      <c r="H147" s="217"/>
      <c r="I147" s="217"/>
      <c r="J147" s="218" t="s">
        <v>172</v>
      </c>
      <c r="K147" s="219">
        <v>4</v>
      </c>
      <c r="L147" s="220">
        <v>0</v>
      </c>
      <c r="M147" s="220"/>
      <c r="N147" s="219">
        <f>ROUND(L147*K147,3)</f>
        <v>0</v>
      </c>
      <c r="O147" s="209"/>
      <c r="P147" s="209"/>
      <c r="Q147" s="209"/>
      <c r="R147" s="173"/>
      <c r="T147" s="211" t="s">
        <v>5</v>
      </c>
      <c r="U147" s="54" t="s">
        <v>42</v>
      </c>
      <c r="V147" s="45"/>
      <c r="W147" s="212">
        <f>V147*K147</f>
        <v>0</v>
      </c>
      <c r="X147" s="212">
        <v>0.00018000000000000001</v>
      </c>
      <c r="Y147" s="212">
        <f>X147*K147</f>
        <v>0.00072000000000000005</v>
      </c>
      <c r="Z147" s="212">
        <v>0</v>
      </c>
      <c r="AA147" s="213">
        <f>Z147*K147</f>
        <v>0</v>
      </c>
      <c r="AR147" s="20" t="s">
        <v>191</v>
      </c>
      <c r="AT147" s="20" t="s">
        <v>148</v>
      </c>
      <c r="AU147" s="20" t="s">
        <v>115</v>
      </c>
      <c r="AY147" s="20" t="s">
        <v>136</v>
      </c>
      <c r="BE147" s="129">
        <f>IF(U147="základná",N147,0)</f>
        <v>0</v>
      </c>
      <c r="BF147" s="129">
        <f>IF(U147="znížená",N147,0)</f>
        <v>0</v>
      </c>
      <c r="BG147" s="129">
        <f>IF(U147="zákl. prenesená",N147,0)</f>
        <v>0</v>
      </c>
      <c r="BH147" s="129">
        <f>IF(U147="zníž. prenesená",N147,0)</f>
        <v>0</v>
      </c>
      <c r="BI147" s="129">
        <f>IF(U147="nulová",N147,0)</f>
        <v>0</v>
      </c>
      <c r="BJ147" s="20" t="s">
        <v>115</v>
      </c>
      <c r="BK147" s="214">
        <f>ROUND(L147*K147,3)</f>
        <v>0</v>
      </c>
      <c r="BL147" s="20" t="s">
        <v>186</v>
      </c>
      <c r="BM147" s="20" t="s">
        <v>215</v>
      </c>
    </row>
    <row r="148" s="1" customFormat="1" ht="25.5" customHeight="1">
      <c r="B148" s="169"/>
      <c r="C148" s="205" t="s">
        <v>216</v>
      </c>
      <c r="D148" s="205" t="s">
        <v>137</v>
      </c>
      <c r="E148" s="206" t="s">
        <v>217</v>
      </c>
      <c r="F148" s="207" t="s">
        <v>218</v>
      </c>
      <c r="G148" s="207"/>
      <c r="H148" s="207"/>
      <c r="I148" s="207"/>
      <c r="J148" s="208" t="s">
        <v>168</v>
      </c>
      <c r="K148" s="209">
        <v>114</v>
      </c>
      <c r="L148" s="210">
        <v>0</v>
      </c>
      <c r="M148" s="210"/>
      <c r="N148" s="209">
        <f>ROUND(L148*K148,3)</f>
        <v>0</v>
      </c>
      <c r="O148" s="209"/>
      <c r="P148" s="209"/>
      <c r="Q148" s="209"/>
      <c r="R148" s="173"/>
      <c r="T148" s="211" t="s">
        <v>5</v>
      </c>
      <c r="U148" s="54" t="s">
        <v>42</v>
      </c>
      <c r="V148" s="45"/>
      <c r="W148" s="212">
        <f>V148*K148</f>
        <v>0</v>
      </c>
      <c r="X148" s="212">
        <v>0</v>
      </c>
      <c r="Y148" s="212">
        <f>X148*K148</f>
        <v>0</v>
      </c>
      <c r="Z148" s="212">
        <v>0.0016000000000000001</v>
      </c>
      <c r="AA148" s="213">
        <f>Z148*K148</f>
        <v>0.18240000000000001</v>
      </c>
      <c r="AR148" s="20" t="s">
        <v>186</v>
      </c>
      <c r="AT148" s="20" t="s">
        <v>137</v>
      </c>
      <c r="AU148" s="20" t="s">
        <v>115</v>
      </c>
      <c r="AY148" s="20" t="s">
        <v>136</v>
      </c>
      <c r="BE148" s="129">
        <f>IF(U148="základná",N148,0)</f>
        <v>0</v>
      </c>
      <c r="BF148" s="129">
        <f>IF(U148="znížená",N148,0)</f>
        <v>0</v>
      </c>
      <c r="BG148" s="129">
        <f>IF(U148="zákl. prenesená",N148,0)</f>
        <v>0</v>
      </c>
      <c r="BH148" s="129">
        <f>IF(U148="zníž. prenesená",N148,0)</f>
        <v>0</v>
      </c>
      <c r="BI148" s="129">
        <f>IF(U148="nulová",N148,0)</f>
        <v>0</v>
      </c>
      <c r="BJ148" s="20" t="s">
        <v>115</v>
      </c>
      <c r="BK148" s="214">
        <f>ROUND(L148*K148,3)</f>
        <v>0</v>
      </c>
      <c r="BL148" s="20" t="s">
        <v>186</v>
      </c>
      <c r="BM148" s="20" t="s">
        <v>219</v>
      </c>
    </row>
    <row r="149" s="1" customFormat="1" ht="25.5" customHeight="1">
      <c r="B149" s="169"/>
      <c r="C149" s="205" t="s">
        <v>10</v>
      </c>
      <c r="D149" s="205" t="s">
        <v>137</v>
      </c>
      <c r="E149" s="206" t="s">
        <v>220</v>
      </c>
      <c r="F149" s="207" t="s">
        <v>221</v>
      </c>
      <c r="G149" s="207"/>
      <c r="H149" s="207"/>
      <c r="I149" s="207"/>
      <c r="J149" s="208" t="s">
        <v>172</v>
      </c>
      <c r="K149" s="209">
        <v>5</v>
      </c>
      <c r="L149" s="210">
        <v>0</v>
      </c>
      <c r="M149" s="210"/>
      <c r="N149" s="209">
        <f>ROUND(L149*K149,3)</f>
        <v>0</v>
      </c>
      <c r="O149" s="209"/>
      <c r="P149" s="209"/>
      <c r="Q149" s="209"/>
      <c r="R149" s="173"/>
      <c r="T149" s="211" t="s">
        <v>5</v>
      </c>
      <c r="U149" s="54" t="s">
        <v>42</v>
      </c>
      <c r="V149" s="45"/>
      <c r="W149" s="212">
        <f>V149*K149</f>
        <v>0</v>
      </c>
      <c r="X149" s="212">
        <v>0</v>
      </c>
      <c r="Y149" s="212">
        <f>X149*K149</f>
        <v>0</v>
      </c>
      <c r="Z149" s="212">
        <v>0</v>
      </c>
      <c r="AA149" s="213">
        <f>Z149*K149</f>
        <v>0</v>
      </c>
      <c r="AR149" s="20" t="s">
        <v>186</v>
      </c>
      <c r="AT149" s="20" t="s">
        <v>137</v>
      </c>
      <c r="AU149" s="20" t="s">
        <v>115</v>
      </c>
      <c r="AY149" s="20" t="s">
        <v>136</v>
      </c>
      <c r="BE149" s="129">
        <f>IF(U149="základná",N149,0)</f>
        <v>0</v>
      </c>
      <c r="BF149" s="129">
        <f>IF(U149="znížená",N149,0)</f>
        <v>0</v>
      </c>
      <c r="BG149" s="129">
        <f>IF(U149="zákl. prenesená",N149,0)</f>
        <v>0</v>
      </c>
      <c r="BH149" s="129">
        <f>IF(U149="zníž. prenesená",N149,0)</f>
        <v>0</v>
      </c>
      <c r="BI149" s="129">
        <f>IF(U149="nulová",N149,0)</f>
        <v>0</v>
      </c>
      <c r="BJ149" s="20" t="s">
        <v>115</v>
      </c>
      <c r="BK149" s="214">
        <f>ROUND(L149*K149,3)</f>
        <v>0</v>
      </c>
      <c r="BL149" s="20" t="s">
        <v>186</v>
      </c>
      <c r="BM149" s="20" t="s">
        <v>222</v>
      </c>
    </row>
    <row r="150" s="1" customFormat="1" ht="38.25" customHeight="1">
      <c r="B150" s="169"/>
      <c r="C150" s="215" t="s">
        <v>223</v>
      </c>
      <c r="D150" s="215" t="s">
        <v>148</v>
      </c>
      <c r="E150" s="216" t="s">
        <v>224</v>
      </c>
      <c r="F150" s="217" t="s">
        <v>225</v>
      </c>
      <c r="G150" s="217"/>
      <c r="H150" s="217"/>
      <c r="I150" s="217"/>
      <c r="J150" s="218" t="s">
        <v>151</v>
      </c>
      <c r="K150" s="219">
        <v>200</v>
      </c>
      <c r="L150" s="220">
        <v>0</v>
      </c>
      <c r="M150" s="220"/>
      <c r="N150" s="219">
        <f>ROUND(L150*K150,3)</f>
        <v>0</v>
      </c>
      <c r="O150" s="209"/>
      <c r="P150" s="209"/>
      <c r="Q150" s="209"/>
      <c r="R150" s="173"/>
      <c r="T150" s="211" t="s">
        <v>5</v>
      </c>
      <c r="U150" s="54" t="s">
        <v>42</v>
      </c>
      <c r="V150" s="45"/>
      <c r="W150" s="212">
        <f>V150*K150</f>
        <v>0</v>
      </c>
      <c r="X150" s="212">
        <v>0.001</v>
      </c>
      <c r="Y150" s="212">
        <f>X150*K150</f>
        <v>0.20000000000000001</v>
      </c>
      <c r="Z150" s="212">
        <v>0</v>
      </c>
      <c r="AA150" s="213">
        <f>Z150*K150</f>
        <v>0</v>
      </c>
      <c r="AR150" s="20" t="s">
        <v>191</v>
      </c>
      <c r="AT150" s="20" t="s">
        <v>148</v>
      </c>
      <c r="AU150" s="20" t="s">
        <v>115</v>
      </c>
      <c r="AY150" s="20" t="s">
        <v>136</v>
      </c>
      <c r="BE150" s="129">
        <f>IF(U150="základná",N150,0)</f>
        <v>0</v>
      </c>
      <c r="BF150" s="129">
        <f>IF(U150="znížená",N150,0)</f>
        <v>0</v>
      </c>
      <c r="BG150" s="129">
        <f>IF(U150="zákl. prenesená",N150,0)</f>
        <v>0</v>
      </c>
      <c r="BH150" s="129">
        <f>IF(U150="zníž. prenesená",N150,0)</f>
        <v>0</v>
      </c>
      <c r="BI150" s="129">
        <f>IF(U150="nulová",N150,0)</f>
        <v>0</v>
      </c>
      <c r="BJ150" s="20" t="s">
        <v>115</v>
      </c>
      <c r="BK150" s="214">
        <f>ROUND(L150*K150,3)</f>
        <v>0</v>
      </c>
      <c r="BL150" s="20" t="s">
        <v>186</v>
      </c>
      <c r="BM150" s="20" t="s">
        <v>226</v>
      </c>
    </row>
    <row r="151" s="1" customFormat="1" ht="38.25" customHeight="1">
      <c r="B151" s="169"/>
      <c r="C151" s="205" t="s">
        <v>227</v>
      </c>
      <c r="D151" s="205" t="s">
        <v>137</v>
      </c>
      <c r="E151" s="206" t="s">
        <v>228</v>
      </c>
      <c r="F151" s="207" t="s">
        <v>229</v>
      </c>
      <c r="G151" s="207"/>
      <c r="H151" s="207"/>
      <c r="I151" s="207"/>
      <c r="J151" s="208" t="s">
        <v>172</v>
      </c>
      <c r="K151" s="209">
        <v>1</v>
      </c>
      <c r="L151" s="210">
        <v>0</v>
      </c>
      <c r="M151" s="210"/>
      <c r="N151" s="209">
        <f>ROUND(L151*K151,3)</f>
        <v>0</v>
      </c>
      <c r="O151" s="209"/>
      <c r="P151" s="209"/>
      <c r="Q151" s="209"/>
      <c r="R151" s="173"/>
      <c r="T151" s="211" t="s">
        <v>5</v>
      </c>
      <c r="U151" s="54" t="s">
        <v>42</v>
      </c>
      <c r="V151" s="45"/>
      <c r="W151" s="212">
        <f>V151*K151</f>
        <v>0</v>
      </c>
      <c r="X151" s="212">
        <v>0</v>
      </c>
      <c r="Y151" s="212">
        <f>X151*K151</f>
        <v>0</v>
      </c>
      <c r="Z151" s="212">
        <v>0</v>
      </c>
      <c r="AA151" s="213">
        <f>Z151*K151</f>
        <v>0</v>
      </c>
      <c r="AR151" s="20" t="s">
        <v>186</v>
      </c>
      <c r="AT151" s="20" t="s">
        <v>137</v>
      </c>
      <c r="AU151" s="20" t="s">
        <v>115</v>
      </c>
      <c r="AY151" s="20" t="s">
        <v>136</v>
      </c>
      <c r="BE151" s="129">
        <f>IF(U151="základná",N151,0)</f>
        <v>0</v>
      </c>
      <c r="BF151" s="129">
        <f>IF(U151="znížená",N151,0)</f>
        <v>0</v>
      </c>
      <c r="BG151" s="129">
        <f>IF(U151="zákl. prenesená",N151,0)</f>
        <v>0</v>
      </c>
      <c r="BH151" s="129">
        <f>IF(U151="zníž. prenesená",N151,0)</f>
        <v>0</v>
      </c>
      <c r="BI151" s="129">
        <f>IF(U151="nulová",N151,0)</f>
        <v>0</v>
      </c>
      <c r="BJ151" s="20" t="s">
        <v>115</v>
      </c>
      <c r="BK151" s="214">
        <f>ROUND(L151*K151,3)</f>
        <v>0</v>
      </c>
      <c r="BL151" s="20" t="s">
        <v>186</v>
      </c>
      <c r="BM151" s="20" t="s">
        <v>230</v>
      </c>
    </row>
    <row r="152" s="1" customFormat="1" ht="38.25" customHeight="1">
      <c r="B152" s="169"/>
      <c r="C152" s="215" t="s">
        <v>231</v>
      </c>
      <c r="D152" s="215" t="s">
        <v>148</v>
      </c>
      <c r="E152" s="216" t="s">
        <v>232</v>
      </c>
      <c r="F152" s="217" t="s">
        <v>233</v>
      </c>
      <c r="G152" s="217"/>
      <c r="H152" s="217"/>
      <c r="I152" s="217"/>
      <c r="J152" s="218" t="s">
        <v>172</v>
      </c>
      <c r="K152" s="219">
        <v>1</v>
      </c>
      <c r="L152" s="220">
        <v>0</v>
      </c>
      <c r="M152" s="220"/>
      <c r="N152" s="219">
        <f>ROUND(L152*K152,3)</f>
        <v>0</v>
      </c>
      <c r="O152" s="209"/>
      <c r="P152" s="209"/>
      <c r="Q152" s="209"/>
      <c r="R152" s="173"/>
      <c r="T152" s="211" t="s">
        <v>5</v>
      </c>
      <c r="U152" s="54" t="s">
        <v>42</v>
      </c>
      <c r="V152" s="45"/>
      <c r="W152" s="212">
        <f>V152*K152</f>
        <v>0</v>
      </c>
      <c r="X152" s="212">
        <v>0.041680000000000002</v>
      </c>
      <c r="Y152" s="212">
        <f>X152*K152</f>
        <v>0.041680000000000002</v>
      </c>
      <c r="Z152" s="212">
        <v>0</v>
      </c>
      <c r="AA152" s="213">
        <f>Z152*K152</f>
        <v>0</v>
      </c>
      <c r="AR152" s="20" t="s">
        <v>191</v>
      </c>
      <c r="AT152" s="20" t="s">
        <v>148</v>
      </c>
      <c r="AU152" s="20" t="s">
        <v>115</v>
      </c>
      <c r="AY152" s="20" t="s">
        <v>136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115</v>
      </c>
      <c r="BK152" s="214">
        <f>ROUND(L152*K152,3)</f>
        <v>0</v>
      </c>
      <c r="BL152" s="20" t="s">
        <v>186</v>
      </c>
      <c r="BM152" s="20" t="s">
        <v>234</v>
      </c>
    </row>
    <row r="153" s="1" customFormat="1" ht="38.25" customHeight="1">
      <c r="B153" s="169"/>
      <c r="C153" s="205" t="s">
        <v>235</v>
      </c>
      <c r="D153" s="205" t="s">
        <v>137</v>
      </c>
      <c r="E153" s="206" t="s">
        <v>236</v>
      </c>
      <c r="F153" s="207" t="s">
        <v>237</v>
      </c>
      <c r="G153" s="207"/>
      <c r="H153" s="207"/>
      <c r="I153" s="207"/>
      <c r="J153" s="208" t="s">
        <v>172</v>
      </c>
      <c r="K153" s="209">
        <v>1</v>
      </c>
      <c r="L153" s="210">
        <v>0</v>
      </c>
      <c r="M153" s="210"/>
      <c r="N153" s="209">
        <f>ROUND(L153*K153,3)</f>
        <v>0</v>
      </c>
      <c r="O153" s="209"/>
      <c r="P153" s="209"/>
      <c r="Q153" s="209"/>
      <c r="R153" s="173"/>
      <c r="T153" s="211" t="s">
        <v>5</v>
      </c>
      <c r="U153" s="54" t="s">
        <v>42</v>
      </c>
      <c r="V153" s="45"/>
      <c r="W153" s="212">
        <f>V153*K153</f>
        <v>0</v>
      </c>
      <c r="X153" s="212">
        <v>0</v>
      </c>
      <c r="Y153" s="212">
        <f>X153*K153</f>
        <v>0</v>
      </c>
      <c r="Z153" s="212">
        <v>0</v>
      </c>
      <c r="AA153" s="213">
        <f>Z153*K153</f>
        <v>0</v>
      </c>
      <c r="AR153" s="20" t="s">
        <v>186</v>
      </c>
      <c r="AT153" s="20" t="s">
        <v>137</v>
      </c>
      <c r="AU153" s="20" t="s">
        <v>115</v>
      </c>
      <c r="AY153" s="20" t="s">
        <v>136</v>
      </c>
      <c r="BE153" s="129">
        <f>IF(U153="základná",N153,0)</f>
        <v>0</v>
      </c>
      <c r="BF153" s="129">
        <f>IF(U153="znížená",N153,0)</f>
        <v>0</v>
      </c>
      <c r="BG153" s="129">
        <f>IF(U153="zákl. prenesená",N153,0)</f>
        <v>0</v>
      </c>
      <c r="BH153" s="129">
        <f>IF(U153="zníž. prenesená",N153,0)</f>
        <v>0</v>
      </c>
      <c r="BI153" s="129">
        <f>IF(U153="nulová",N153,0)</f>
        <v>0</v>
      </c>
      <c r="BJ153" s="20" t="s">
        <v>115</v>
      </c>
      <c r="BK153" s="214">
        <f>ROUND(L153*K153,3)</f>
        <v>0</v>
      </c>
      <c r="BL153" s="20" t="s">
        <v>186</v>
      </c>
      <c r="BM153" s="20" t="s">
        <v>238</v>
      </c>
    </row>
    <row r="154" s="1" customFormat="1" ht="38.25" customHeight="1">
      <c r="B154" s="169"/>
      <c r="C154" s="215" t="s">
        <v>239</v>
      </c>
      <c r="D154" s="215" t="s">
        <v>148</v>
      </c>
      <c r="E154" s="216" t="s">
        <v>240</v>
      </c>
      <c r="F154" s="217" t="s">
        <v>241</v>
      </c>
      <c r="G154" s="217"/>
      <c r="H154" s="217"/>
      <c r="I154" s="217"/>
      <c r="J154" s="218" t="s">
        <v>172</v>
      </c>
      <c r="K154" s="219">
        <v>1</v>
      </c>
      <c r="L154" s="220">
        <v>0</v>
      </c>
      <c r="M154" s="220"/>
      <c r="N154" s="219">
        <f>ROUND(L154*K154,3)</f>
        <v>0</v>
      </c>
      <c r="O154" s="209"/>
      <c r="P154" s="209"/>
      <c r="Q154" s="209"/>
      <c r="R154" s="173"/>
      <c r="T154" s="211" t="s">
        <v>5</v>
      </c>
      <c r="U154" s="54" t="s">
        <v>42</v>
      </c>
      <c r="V154" s="45"/>
      <c r="W154" s="212">
        <f>V154*K154</f>
        <v>0</v>
      </c>
      <c r="X154" s="212">
        <v>0.38879999999999998</v>
      </c>
      <c r="Y154" s="212">
        <f>X154*K154</f>
        <v>0.38879999999999998</v>
      </c>
      <c r="Z154" s="212">
        <v>0</v>
      </c>
      <c r="AA154" s="213">
        <f>Z154*K154</f>
        <v>0</v>
      </c>
      <c r="AR154" s="20" t="s">
        <v>191</v>
      </c>
      <c r="AT154" s="20" t="s">
        <v>148</v>
      </c>
      <c r="AU154" s="20" t="s">
        <v>115</v>
      </c>
      <c r="AY154" s="20" t="s">
        <v>136</v>
      </c>
      <c r="BE154" s="129">
        <f>IF(U154="základná",N154,0)</f>
        <v>0</v>
      </c>
      <c r="BF154" s="129">
        <f>IF(U154="znížená",N154,0)</f>
        <v>0</v>
      </c>
      <c r="BG154" s="129">
        <f>IF(U154="zákl. prenesená",N154,0)</f>
        <v>0</v>
      </c>
      <c r="BH154" s="129">
        <f>IF(U154="zníž. prenesená",N154,0)</f>
        <v>0</v>
      </c>
      <c r="BI154" s="129">
        <f>IF(U154="nulová",N154,0)</f>
        <v>0</v>
      </c>
      <c r="BJ154" s="20" t="s">
        <v>115</v>
      </c>
      <c r="BK154" s="214">
        <f>ROUND(L154*K154,3)</f>
        <v>0</v>
      </c>
      <c r="BL154" s="20" t="s">
        <v>186</v>
      </c>
      <c r="BM154" s="20" t="s">
        <v>242</v>
      </c>
    </row>
    <row r="155" s="1" customFormat="1" ht="38.25" customHeight="1">
      <c r="B155" s="169"/>
      <c r="C155" s="205" t="s">
        <v>243</v>
      </c>
      <c r="D155" s="205" t="s">
        <v>137</v>
      </c>
      <c r="E155" s="206" t="s">
        <v>244</v>
      </c>
      <c r="F155" s="207" t="s">
        <v>245</v>
      </c>
      <c r="G155" s="207"/>
      <c r="H155" s="207"/>
      <c r="I155" s="207"/>
      <c r="J155" s="208" t="s">
        <v>172</v>
      </c>
      <c r="K155" s="209">
        <v>1</v>
      </c>
      <c r="L155" s="210">
        <v>0</v>
      </c>
      <c r="M155" s="210"/>
      <c r="N155" s="209">
        <f>ROUND(L155*K155,3)</f>
        <v>0</v>
      </c>
      <c r="O155" s="209"/>
      <c r="P155" s="209"/>
      <c r="Q155" s="209"/>
      <c r="R155" s="173"/>
      <c r="T155" s="211" t="s">
        <v>5</v>
      </c>
      <c r="U155" s="54" t="s">
        <v>42</v>
      </c>
      <c r="V155" s="45"/>
      <c r="W155" s="212">
        <f>V155*K155</f>
        <v>0</v>
      </c>
      <c r="X155" s="212">
        <v>0</v>
      </c>
      <c r="Y155" s="212">
        <f>X155*K155</f>
        <v>0</v>
      </c>
      <c r="Z155" s="212">
        <v>0</v>
      </c>
      <c r="AA155" s="213">
        <f>Z155*K155</f>
        <v>0</v>
      </c>
      <c r="AR155" s="20" t="s">
        <v>186</v>
      </c>
      <c r="AT155" s="20" t="s">
        <v>137</v>
      </c>
      <c r="AU155" s="20" t="s">
        <v>115</v>
      </c>
      <c r="AY155" s="20" t="s">
        <v>136</v>
      </c>
      <c r="BE155" s="129">
        <f>IF(U155="základná",N155,0)</f>
        <v>0</v>
      </c>
      <c r="BF155" s="129">
        <f>IF(U155="znížená",N155,0)</f>
        <v>0</v>
      </c>
      <c r="BG155" s="129">
        <f>IF(U155="zákl. prenesená",N155,0)</f>
        <v>0</v>
      </c>
      <c r="BH155" s="129">
        <f>IF(U155="zníž. prenesená",N155,0)</f>
        <v>0</v>
      </c>
      <c r="BI155" s="129">
        <f>IF(U155="nulová",N155,0)</f>
        <v>0</v>
      </c>
      <c r="BJ155" s="20" t="s">
        <v>115</v>
      </c>
      <c r="BK155" s="214">
        <f>ROUND(L155*K155,3)</f>
        <v>0</v>
      </c>
      <c r="BL155" s="20" t="s">
        <v>186</v>
      </c>
      <c r="BM155" s="20" t="s">
        <v>246</v>
      </c>
    </row>
    <row r="156" s="1" customFormat="1" ht="38.25" customHeight="1">
      <c r="B156" s="169"/>
      <c r="C156" s="215" t="s">
        <v>247</v>
      </c>
      <c r="D156" s="215" t="s">
        <v>148</v>
      </c>
      <c r="E156" s="216" t="s">
        <v>248</v>
      </c>
      <c r="F156" s="217" t="s">
        <v>249</v>
      </c>
      <c r="G156" s="217"/>
      <c r="H156" s="217"/>
      <c r="I156" s="217"/>
      <c r="J156" s="218" t="s">
        <v>172</v>
      </c>
      <c r="K156" s="219">
        <v>1</v>
      </c>
      <c r="L156" s="220">
        <v>0</v>
      </c>
      <c r="M156" s="220"/>
      <c r="N156" s="219">
        <f>ROUND(L156*K156,3)</f>
        <v>0</v>
      </c>
      <c r="O156" s="209"/>
      <c r="P156" s="209"/>
      <c r="Q156" s="209"/>
      <c r="R156" s="173"/>
      <c r="T156" s="211" t="s">
        <v>5</v>
      </c>
      <c r="U156" s="54" t="s">
        <v>42</v>
      </c>
      <c r="V156" s="45"/>
      <c r="W156" s="212">
        <f>V156*K156</f>
        <v>0</v>
      </c>
      <c r="X156" s="212">
        <v>0.4536</v>
      </c>
      <c r="Y156" s="212">
        <f>X156*K156</f>
        <v>0.4536</v>
      </c>
      <c r="Z156" s="212">
        <v>0</v>
      </c>
      <c r="AA156" s="213">
        <f>Z156*K156</f>
        <v>0</v>
      </c>
      <c r="AR156" s="20" t="s">
        <v>191</v>
      </c>
      <c r="AT156" s="20" t="s">
        <v>148</v>
      </c>
      <c r="AU156" s="20" t="s">
        <v>115</v>
      </c>
      <c r="AY156" s="20" t="s">
        <v>136</v>
      </c>
      <c r="BE156" s="129">
        <f>IF(U156="základná",N156,0)</f>
        <v>0</v>
      </c>
      <c r="BF156" s="129">
        <f>IF(U156="znížená",N156,0)</f>
        <v>0</v>
      </c>
      <c r="BG156" s="129">
        <f>IF(U156="zákl. prenesená",N156,0)</f>
        <v>0</v>
      </c>
      <c r="BH156" s="129">
        <f>IF(U156="zníž. prenesená",N156,0)</f>
        <v>0</v>
      </c>
      <c r="BI156" s="129">
        <f>IF(U156="nulová",N156,0)</f>
        <v>0</v>
      </c>
      <c r="BJ156" s="20" t="s">
        <v>115</v>
      </c>
      <c r="BK156" s="214">
        <f>ROUND(L156*K156,3)</f>
        <v>0</v>
      </c>
      <c r="BL156" s="20" t="s">
        <v>186</v>
      </c>
      <c r="BM156" s="20" t="s">
        <v>250</v>
      </c>
    </row>
    <row r="157" s="1" customFormat="1" ht="25.5" customHeight="1">
      <c r="B157" s="169"/>
      <c r="C157" s="205" t="s">
        <v>251</v>
      </c>
      <c r="D157" s="205" t="s">
        <v>137</v>
      </c>
      <c r="E157" s="206" t="s">
        <v>252</v>
      </c>
      <c r="F157" s="207" t="s">
        <v>253</v>
      </c>
      <c r="G157" s="207"/>
      <c r="H157" s="207"/>
      <c r="I157" s="207"/>
      <c r="J157" s="208" t="s">
        <v>181</v>
      </c>
      <c r="K157" s="209">
        <v>0.182</v>
      </c>
      <c r="L157" s="210">
        <v>0</v>
      </c>
      <c r="M157" s="210"/>
      <c r="N157" s="209">
        <f>ROUND(L157*K157,3)</f>
        <v>0</v>
      </c>
      <c r="O157" s="209"/>
      <c r="P157" s="209"/>
      <c r="Q157" s="209"/>
      <c r="R157" s="173"/>
      <c r="T157" s="211" t="s">
        <v>5</v>
      </c>
      <c r="U157" s="54" t="s">
        <v>42</v>
      </c>
      <c r="V157" s="45"/>
      <c r="W157" s="212">
        <f>V157*K157</f>
        <v>0</v>
      </c>
      <c r="X157" s="212">
        <v>0</v>
      </c>
      <c r="Y157" s="212">
        <f>X157*K157</f>
        <v>0</v>
      </c>
      <c r="Z157" s="212">
        <v>0</v>
      </c>
      <c r="AA157" s="213">
        <f>Z157*K157</f>
        <v>0</v>
      </c>
      <c r="AR157" s="20" t="s">
        <v>141</v>
      </c>
      <c r="AT157" s="20" t="s">
        <v>137</v>
      </c>
      <c r="AU157" s="20" t="s">
        <v>115</v>
      </c>
      <c r="AY157" s="20" t="s">
        <v>136</v>
      </c>
      <c r="BE157" s="129">
        <f>IF(U157="základná",N157,0)</f>
        <v>0</v>
      </c>
      <c r="BF157" s="129">
        <f>IF(U157="znížená",N157,0)</f>
        <v>0</v>
      </c>
      <c r="BG157" s="129">
        <f>IF(U157="zákl. prenesená",N157,0)</f>
        <v>0</v>
      </c>
      <c r="BH157" s="129">
        <f>IF(U157="zníž. prenesená",N157,0)</f>
        <v>0</v>
      </c>
      <c r="BI157" s="129">
        <f>IF(U157="nulová",N157,0)</f>
        <v>0</v>
      </c>
      <c r="BJ157" s="20" t="s">
        <v>115</v>
      </c>
      <c r="BK157" s="214">
        <f>ROUND(L157*K157,3)</f>
        <v>0</v>
      </c>
      <c r="BL157" s="20" t="s">
        <v>141</v>
      </c>
      <c r="BM157" s="20" t="s">
        <v>254</v>
      </c>
    </row>
    <row r="158" s="1" customFormat="1" ht="38.25" customHeight="1">
      <c r="B158" s="169"/>
      <c r="C158" s="205" t="s">
        <v>255</v>
      </c>
      <c r="D158" s="205" t="s">
        <v>137</v>
      </c>
      <c r="E158" s="206" t="s">
        <v>256</v>
      </c>
      <c r="F158" s="207" t="s">
        <v>257</v>
      </c>
      <c r="G158" s="207"/>
      <c r="H158" s="207"/>
      <c r="I158" s="207"/>
      <c r="J158" s="208" t="s">
        <v>258</v>
      </c>
      <c r="K158" s="210">
        <v>0</v>
      </c>
      <c r="L158" s="210">
        <v>0</v>
      </c>
      <c r="M158" s="210"/>
      <c r="N158" s="209">
        <f>ROUND(L158*K158,3)</f>
        <v>0</v>
      </c>
      <c r="O158" s="209"/>
      <c r="P158" s="209"/>
      <c r="Q158" s="209"/>
      <c r="R158" s="173"/>
      <c r="T158" s="211" t="s">
        <v>5</v>
      </c>
      <c r="U158" s="54" t="s">
        <v>42</v>
      </c>
      <c r="V158" s="45"/>
      <c r="W158" s="212">
        <f>V158*K158</f>
        <v>0</v>
      </c>
      <c r="X158" s="212">
        <v>0</v>
      </c>
      <c r="Y158" s="212">
        <f>X158*K158</f>
        <v>0</v>
      </c>
      <c r="Z158" s="212">
        <v>0</v>
      </c>
      <c r="AA158" s="213">
        <f>Z158*K158</f>
        <v>0</v>
      </c>
      <c r="AR158" s="20" t="s">
        <v>186</v>
      </c>
      <c r="AT158" s="20" t="s">
        <v>137</v>
      </c>
      <c r="AU158" s="20" t="s">
        <v>115</v>
      </c>
      <c r="AY158" s="20" t="s">
        <v>136</v>
      </c>
      <c r="BE158" s="129">
        <f>IF(U158="základná",N158,0)</f>
        <v>0</v>
      </c>
      <c r="BF158" s="129">
        <f>IF(U158="znížená",N158,0)</f>
        <v>0</v>
      </c>
      <c r="BG158" s="129">
        <f>IF(U158="zákl. prenesená",N158,0)</f>
        <v>0</v>
      </c>
      <c r="BH158" s="129">
        <f>IF(U158="zníž. prenesená",N158,0)</f>
        <v>0</v>
      </c>
      <c r="BI158" s="129">
        <f>IF(U158="nulová",N158,0)</f>
        <v>0</v>
      </c>
      <c r="BJ158" s="20" t="s">
        <v>115</v>
      </c>
      <c r="BK158" s="214">
        <f>ROUND(L158*K158,3)</f>
        <v>0</v>
      </c>
      <c r="BL158" s="20" t="s">
        <v>186</v>
      </c>
      <c r="BM158" s="20" t="s">
        <v>259</v>
      </c>
    </row>
    <row r="159" s="9" customFormat="1" ht="29.88" customHeight="1">
      <c r="B159" s="191"/>
      <c r="C159" s="192"/>
      <c r="D159" s="202" t="s">
        <v>110</v>
      </c>
      <c r="E159" s="202"/>
      <c r="F159" s="202"/>
      <c r="G159" s="202"/>
      <c r="H159" s="202"/>
      <c r="I159" s="202"/>
      <c r="J159" s="202"/>
      <c r="K159" s="202"/>
      <c r="L159" s="202"/>
      <c r="M159" s="202"/>
      <c r="N159" s="221">
        <f>BK159</f>
        <v>0</v>
      </c>
      <c r="O159" s="222"/>
      <c r="P159" s="222"/>
      <c r="Q159" s="222"/>
      <c r="R159" s="195"/>
      <c r="T159" s="196"/>
      <c r="U159" s="192"/>
      <c r="V159" s="192"/>
      <c r="W159" s="197">
        <f>SUM(W160:W162)</f>
        <v>0</v>
      </c>
      <c r="X159" s="192"/>
      <c r="Y159" s="197">
        <f>SUM(Y160:Y162)</f>
        <v>0.0087515868000000007</v>
      </c>
      <c r="Z159" s="192"/>
      <c r="AA159" s="198">
        <f>SUM(AA160:AA162)</f>
        <v>0</v>
      </c>
      <c r="AR159" s="199" t="s">
        <v>115</v>
      </c>
      <c r="AT159" s="200" t="s">
        <v>74</v>
      </c>
      <c r="AU159" s="200" t="s">
        <v>80</v>
      </c>
      <c r="AY159" s="199" t="s">
        <v>136</v>
      </c>
      <c r="BK159" s="201">
        <f>SUM(BK160:BK162)</f>
        <v>0</v>
      </c>
    </row>
    <row r="160" s="1" customFormat="1" ht="38.25" customHeight="1">
      <c r="B160" s="169"/>
      <c r="C160" s="205" t="s">
        <v>260</v>
      </c>
      <c r="D160" s="205" t="s">
        <v>137</v>
      </c>
      <c r="E160" s="206" t="s">
        <v>261</v>
      </c>
      <c r="F160" s="207" t="s">
        <v>262</v>
      </c>
      <c r="G160" s="207"/>
      <c r="H160" s="207"/>
      <c r="I160" s="207"/>
      <c r="J160" s="208" t="s">
        <v>168</v>
      </c>
      <c r="K160" s="209">
        <v>110</v>
      </c>
      <c r="L160" s="210">
        <v>0</v>
      </c>
      <c r="M160" s="210"/>
      <c r="N160" s="209">
        <f>ROUND(L160*K160,3)</f>
        <v>0</v>
      </c>
      <c r="O160" s="209"/>
      <c r="P160" s="209"/>
      <c r="Q160" s="209"/>
      <c r="R160" s="173"/>
      <c r="T160" s="211" t="s">
        <v>5</v>
      </c>
      <c r="U160" s="54" t="s">
        <v>42</v>
      </c>
      <c r="V160" s="45"/>
      <c r="W160" s="212">
        <f>V160*K160</f>
        <v>0</v>
      </c>
      <c r="X160" s="212">
        <v>6.9380000000000003E-05</v>
      </c>
      <c r="Y160" s="212">
        <f>X160*K160</f>
        <v>0.0076318000000000002</v>
      </c>
      <c r="Z160" s="212">
        <v>0</v>
      </c>
      <c r="AA160" s="213">
        <f>Z160*K160</f>
        <v>0</v>
      </c>
      <c r="AR160" s="20" t="s">
        <v>186</v>
      </c>
      <c r="AT160" s="20" t="s">
        <v>137</v>
      </c>
      <c r="AU160" s="20" t="s">
        <v>115</v>
      </c>
      <c r="AY160" s="20" t="s">
        <v>136</v>
      </c>
      <c r="BE160" s="129">
        <f>IF(U160="základná",N160,0)</f>
        <v>0</v>
      </c>
      <c r="BF160" s="129">
        <f>IF(U160="znížená",N160,0)</f>
        <v>0</v>
      </c>
      <c r="BG160" s="129">
        <f>IF(U160="zákl. prenesená",N160,0)</f>
        <v>0</v>
      </c>
      <c r="BH160" s="129">
        <f>IF(U160="zníž. prenesená",N160,0)</f>
        <v>0</v>
      </c>
      <c r="BI160" s="129">
        <f>IF(U160="nulová",N160,0)</f>
        <v>0</v>
      </c>
      <c r="BJ160" s="20" t="s">
        <v>115</v>
      </c>
      <c r="BK160" s="214">
        <f>ROUND(L160*K160,3)</f>
        <v>0</v>
      </c>
      <c r="BL160" s="20" t="s">
        <v>186</v>
      </c>
      <c r="BM160" s="20" t="s">
        <v>263</v>
      </c>
    </row>
    <row r="161" s="1" customFormat="1" ht="25.5" customHeight="1">
      <c r="B161" s="169"/>
      <c r="C161" s="205" t="s">
        <v>264</v>
      </c>
      <c r="D161" s="205" t="s">
        <v>137</v>
      </c>
      <c r="E161" s="206" t="s">
        <v>265</v>
      </c>
      <c r="F161" s="207" t="s">
        <v>266</v>
      </c>
      <c r="G161" s="207"/>
      <c r="H161" s="207"/>
      <c r="I161" s="207"/>
      <c r="J161" s="208" t="s">
        <v>145</v>
      </c>
      <c r="K161" s="209">
        <v>17.27</v>
      </c>
      <c r="L161" s="210">
        <v>0</v>
      </c>
      <c r="M161" s="210"/>
      <c r="N161" s="209">
        <f>ROUND(L161*K161,3)</f>
        <v>0</v>
      </c>
      <c r="O161" s="209"/>
      <c r="P161" s="209"/>
      <c r="Q161" s="209"/>
      <c r="R161" s="173"/>
      <c r="T161" s="211" t="s">
        <v>5</v>
      </c>
      <c r="U161" s="54" t="s">
        <v>42</v>
      </c>
      <c r="V161" s="45"/>
      <c r="W161" s="212">
        <f>V161*K161</f>
        <v>0</v>
      </c>
      <c r="X161" s="212">
        <v>6.3540000000000005E-05</v>
      </c>
      <c r="Y161" s="212">
        <f>X161*K161</f>
        <v>0.0010973358000000001</v>
      </c>
      <c r="Z161" s="212">
        <v>0</v>
      </c>
      <c r="AA161" s="213">
        <f>Z161*K161</f>
        <v>0</v>
      </c>
      <c r="AR161" s="20" t="s">
        <v>186</v>
      </c>
      <c r="AT161" s="20" t="s">
        <v>137</v>
      </c>
      <c r="AU161" s="20" t="s">
        <v>115</v>
      </c>
      <c r="AY161" s="20" t="s">
        <v>136</v>
      </c>
      <c r="BE161" s="129">
        <f>IF(U161="základná",N161,0)</f>
        <v>0</v>
      </c>
      <c r="BF161" s="129">
        <f>IF(U161="znížená",N161,0)</f>
        <v>0</v>
      </c>
      <c r="BG161" s="129">
        <f>IF(U161="zákl. prenesená",N161,0)</f>
        <v>0</v>
      </c>
      <c r="BH161" s="129">
        <f>IF(U161="zníž. prenesená",N161,0)</f>
        <v>0</v>
      </c>
      <c r="BI161" s="129">
        <f>IF(U161="nulová",N161,0)</f>
        <v>0</v>
      </c>
      <c r="BJ161" s="20" t="s">
        <v>115</v>
      </c>
      <c r="BK161" s="214">
        <f>ROUND(L161*K161,3)</f>
        <v>0</v>
      </c>
      <c r="BL161" s="20" t="s">
        <v>186</v>
      </c>
      <c r="BM161" s="20" t="s">
        <v>267</v>
      </c>
    </row>
    <row r="162" s="1" customFormat="1" ht="25.5" customHeight="1">
      <c r="B162" s="169"/>
      <c r="C162" s="205" t="s">
        <v>191</v>
      </c>
      <c r="D162" s="205" t="s">
        <v>137</v>
      </c>
      <c r="E162" s="206" t="s">
        <v>268</v>
      </c>
      <c r="F162" s="207" t="s">
        <v>269</v>
      </c>
      <c r="G162" s="207"/>
      <c r="H162" s="207"/>
      <c r="I162" s="207"/>
      <c r="J162" s="208" t="s">
        <v>145</v>
      </c>
      <c r="K162" s="209">
        <v>17.27</v>
      </c>
      <c r="L162" s="210">
        <v>0</v>
      </c>
      <c r="M162" s="210"/>
      <c r="N162" s="209">
        <f>ROUND(L162*K162,3)</f>
        <v>0</v>
      </c>
      <c r="O162" s="209"/>
      <c r="P162" s="209"/>
      <c r="Q162" s="209"/>
      <c r="R162" s="173"/>
      <c r="T162" s="211" t="s">
        <v>5</v>
      </c>
      <c r="U162" s="54" t="s">
        <v>42</v>
      </c>
      <c r="V162" s="45"/>
      <c r="W162" s="212">
        <f>V162*K162</f>
        <v>0</v>
      </c>
      <c r="X162" s="212">
        <v>1.3000000000000001E-06</v>
      </c>
      <c r="Y162" s="212">
        <f>X162*K162</f>
        <v>2.2450999999999999E-05</v>
      </c>
      <c r="Z162" s="212">
        <v>0</v>
      </c>
      <c r="AA162" s="213">
        <f>Z162*K162</f>
        <v>0</v>
      </c>
      <c r="AR162" s="20" t="s">
        <v>186</v>
      </c>
      <c r="AT162" s="20" t="s">
        <v>137</v>
      </c>
      <c r="AU162" s="20" t="s">
        <v>115</v>
      </c>
      <c r="AY162" s="20" t="s">
        <v>136</v>
      </c>
      <c r="BE162" s="129">
        <f>IF(U162="základná",N162,0)</f>
        <v>0</v>
      </c>
      <c r="BF162" s="129">
        <f>IF(U162="znížená",N162,0)</f>
        <v>0</v>
      </c>
      <c r="BG162" s="129">
        <f>IF(U162="zákl. prenesená",N162,0)</f>
        <v>0</v>
      </c>
      <c r="BH162" s="129">
        <f>IF(U162="zníž. prenesená",N162,0)</f>
        <v>0</v>
      </c>
      <c r="BI162" s="129">
        <f>IF(U162="nulová",N162,0)</f>
        <v>0</v>
      </c>
      <c r="BJ162" s="20" t="s">
        <v>115</v>
      </c>
      <c r="BK162" s="214">
        <f>ROUND(L162*K162,3)</f>
        <v>0</v>
      </c>
      <c r="BL162" s="20" t="s">
        <v>186</v>
      </c>
      <c r="BM162" s="20" t="s">
        <v>270</v>
      </c>
    </row>
    <row r="163" s="1" customFormat="1" ht="49.92" customHeight="1">
      <c r="B163" s="44"/>
      <c r="C163" s="45"/>
      <c r="D163" s="193" t="s">
        <v>271</v>
      </c>
      <c r="E163" s="45"/>
      <c r="F163" s="45"/>
      <c r="G163" s="45"/>
      <c r="H163" s="45"/>
      <c r="I163" s="45"/>
      <c r="J163" s="45"/>
      <c r="K163" s="45"/>
      <c r="L163" s="45"/>
      <c r="M163" s="45"/>
      <c r="N163" s="225">
        <f>BK163</f>
        <v>0</v>
      </c>
      <c r="O163" s="226"/>
      <c r="P163" s="226"/>
      <c r="Q163" s="226"/>
      <c r="R163" s="46"/>
      <c r="T163" s="227"/>
      <c r="U163" s="45"/>
      <c r="V163" s="45"/>
      <c r="W163" s="45"/>
      <c r="X163" s="45"/>
      <c r="Y163" s="45"/>
      <c r="Z163" s="45"/>
      <c r="AA163" s="92"/>
      <c r="AT163" s="20" t="s">
        <v>74</v>
      </c>
      <c r="AU163" s="20" t="s">
        <v>75</v>
      </c>
      <c r="AY163" s="20" t="s">
        <v>272</v>
      </c>
      <c r="BK163" s="214">
        <f>SUM(BK164:BK168)</f>
        <v>0</v>
      </c>
    </row>
    <row r="164" s="1" customFormat="1" ht="22.32" customHeight="1">
      <c r="B164" s="44"/>
      <c r="C164" s="228" t="s">
        <v>5</v>
      </c>
      <c r="D164" s="228" t="s">
        <v>137</v>
      </c>
      <c r="E164" s="229" t="s">
        <v>5</v>
      </c>
      <c r="F164" s="230" t="s">
        <v>5</v>
      </c>
      <c r="G164" s="230"/>
      <c r="H164" s="230"/>
      <c r="I164" s="230"/>
      <c r="J164" s="231" t="s">
        <v>5</v>
      </c>
      <c r="K164" s="210"/>
      <c r="L164" s="210"/>
      <c r="M164" s="232"/>
      <c r="N164" s="232">
        <f>BK164</f>
        <v>0</v>
      </c>
      <c r="O164" s="232"/>
      <c r="P164" s="232"/>
      <c r="Q164" s="232"/>
      <c r="R164" s="46"/>
      <c r="T164" s="211" t="s">
        <v>5</v>
      </c>
      <c r="U164" s="233" t="s">
        <v>42</v>
      </c>
      <c r="V164" s="45"/>
      <c r="W164" s="45"/>
      <c r="X164" s="45"/>
      <c r="Y164" s="45"/>
      <c r="Z164" s="45"/>
      <c r="AA164" s="92"/>
      <c r="AT164" s="20" t="s">
        <v>272</v>
      </c>
      <c r="AU164" s="20" t="s">
        <v>80</v>
      </c>
      <c r="AY164" s="20" t="s">
        <v>272</v>
      </c>
      <c r="BE164" s="129">
        <f>IF(U164="základná",N164,0)</f>
        <v>0</v>
      </c>
      <c r="BF164" s="129">
        <f>IF(U164="znížená",N164,0)</f>
        <v>0</v>
      </c>
      <c r="BG164" s="129">
        <f>IF(U164="zákl. prenesená",N164,0)</f>
        <v>0</v>
      </c>
      <c r="BH164" s="129">
        <f>IF(U164="zníž. prenesená",N164,0)</f>
        <v>0</v>
      </c>
      <c r="BI164" s="129">
        <f>IF(U164="nulová",N164,0)</f>
        <v>0</v>
      </c>
      <c r="BJ164" s="20" t="s">
        <v>115</v>
      </c>
      <c r="BK164" s="214">
        <f>L164*K164</f>
        <v>0</v>
      </c>
    </row>
    <row r="165" s="1" customFormat="1" ht="22.32" customHeight="1">
      <c r="B165" s="44"/>
      <c r="C165" s="228" t="s">
        <v>5</v>
      </c>
      <c r="D165" s="228" t="s">
        <v>137</v>
      </c>
      <c r="E165" s="229" t="s">
        <v>5</v>
      </c>
      <c r="F165" s="230" t="s">
        <v>5</v>
      </c>
      <c r="G165" s="230"/>
      <c r="H165" s="230"/>
      <c r="I165" s="230"/>
      <c r="J165" s="231" t="s">
        <v>5</v>
      </c>
      <c r="K165" s="210"/>
      <c r="L165" s="210"/>
      <c r="M165" s="232"/>
      <c r="N165" s="232">
        <f>BK165</f>
        <v>0</v>
      </c>
      <c r="O165" s="232"/>
      <c r="P165" s="232"/>
      <c r="Q165" s="232"/>
      <c r="R165" s="46"/>
      <c r="T165" s="211" t="s">
        <v>5</v>
      </c>
      <c r="U165" s="233" t="s">
        <v>42</v>
      </c>
      <c r="V165" s="45"/>
      <c r="W165" s="45"/>
      <c r="X165" s="45"/>
      <c r="Y165" s="45"/>
      <c r="Z165" s="45"/>
      <c r="AA165" s="92"/>
      <c r="AT165" s="20" t="s">
        <v>272</v>
      </c>
      <c r="AU165" s="20" t="s">
        <v>80</v>
      </c>
      <c r="AY165" s="20" t="s">
        <v>272</v>
      </c>
      <c r="BE165" s="129">
        <f>IF(U165="základná",N165,0)</f>
        <v>0</v>
      </c>
      <c r="BF165" s="129">
        <f>IF(U165="znížená",N165,0)</f>
        <v>0</v>
      </c>
      <c r="BG165" s="129">
        <f>IF(U165="zákl. prenesená",N165,0)</f>
        <v>0</v>
      </c>
      <c r="BH165" s="129">
        <f>IF(U165="zníž. prenesená",N165,0)</f>
        <v>0</v>
      </c>
      <c r="BI165" s="129">
        <f>IF(U165="nulová",N165,0)</f>
        <v>0</v>
      </c>
      <c r="BJ165" s="20" t="s">
        <v>115</v>
      </c>
      <c r="BK165" s="214">
        <f>L165*K165</f>
        <v>0</v>
      </c>
    </row>
    <row r="166" s="1" customFormat="1" ht="22.32" customHeight="1">
      <c r="B166" s="44"/>
      <c r="C166" s="228" t="s">
        <v>5</v>
      </c>
      <c r="D166" s="228" t="s">
        <v>137</v>
      </c>
      <c r="E166" s="229" t="s">
        <v>5</v>
      </c>
      <c r="F166" s="230" t="s">
        <v>5</v>
      </c>
      <c r="G166" s="230"/>
      <c r="H166" s="230"/>
      <c r="I166" s="230"/>
      <c r="J166" s="231" t="s">
        <v>5</v>
      </c>
      <c r="K166" s="210"/>
      <c r="L166" s="210"/>
      <c r="M166" s="232"/>
      <c r="N166" s="232">
        <f>BK166</f>
        <v>0</v>
      </c>
      <c r="O166" s="232"/>
      <c r="P166" s="232"/>
      <c r="Q166" s="232"/>
      <c r="R166" s="46"/>
      <c r="T166" s="211" t="s">
        <v>5</v>
      </c>
      <c r="U166" s="233" t="s">
        <v>42</v>
      </c>
      <c r="V166" s="45"/>
      <c r="W166" s="45"/>
      <c r="X166" s="45"/>
      <c r="Y166" s="45"/>
      <c r="Z166" s="45"/>
      <c r="AA166" s="92"/>
      <c r="AT166" s="20" t="s">
        <v>272</v>
      </c>
      <c r="AU166" s="20" t="s">
        <v>80</v>
      </c>
      <c r="AY166" s="20" t="s">
        <v>272</v>
      </c>
      <c r="BE166" s="129">
        <f>IF(U166="základná",N166,0)</f>
        <v>0</v>
      </c>
      <c r="BF166" s="129">
        <f>IF(U166="znížená",N166,0)</f>
        <v>0</v>
      </c>
      <c r="BG166" s="129">
        <f>IF(U166="zákl. prenesená",N166,0)</f>
        <v>0</v>
      </c>
      <c r="BH166" s="129">
        <f>IF(U166="zníž. prenesená",N166,0)</f>
        <v>0</v>
      </c>
      <c r="BI166" s="129">
        <f>IF(U166="nulová",N166,0)</f>
        <v>0</v>
      </c>
      <c r="BJ166" s="20" t="s">
        <v>115</v>
      </c>
      <c r="BK166" s="214">
        <f>L166*K166</f>
        <v>0</v>
      </c>
    </row>
    <row r="167" s="1" customFormat="1" ht="22.32" customHeight="1">
      <c r="B167" s="44"/>
      <c r="C167" s="228" t="s">
        <v>5</v>
      </c>
      <c r="D167" s="228" t="s">
        <v>137</v>
      </c>
      <c r="E167" s="229" t="s">
        <v>5</v>
      </c>
      <c r="F167" s="230" t="s">
        <v>5</v>
      </c>
      <c r="G167" s="230"/>
      <c r="H167" s="230"/>
      <c r="I167" s="230"/>
      <c r="J167" s="231" t="s">
        <v>5</v>
      </c>
      <c r="K167" s="210"/>
      <c r="L167" s="210"/>
      <c r="M167" s="232"/>
      <c r="N167" s="232">
        <f>BK167</f>
        <v>0</v>
      </c>
      <c r="O167" s="232"/>
      <c r="P167" s="232"/>
      <c r="Q167" s="232"/>
      <c r="R167" s="46"/>
      <c r="T167" s="211" t="s">
        <v>5</v>
      </c>
      <c r="U167" s="233" t="s">
        <v>42</v>
      </c>
      <c r="V167" s="45"/>
      <c r="W167" s="45"/>
      <c r="X167" s="45"/>
      <c r="Y167" s="45"/>
      <c r="Z167" s="45"/>
      <c r="AA167" s="92"/>
      <c r="AT167" s="20" t="s">
        <v>272</v>
      </c>
      <c r="AU167" s="20" t="s">
        <v>80</v>
      </c>
      <c r="AY167" s="20" t="s">
        <v>272</v>
      </c>
      <c r="BE167" s="129">
        <f>IF(U167="základná",N167,0)</f>
        <v>0</v>
      </c>
      <c r="BF167" s="129">
        <f>IF(U167="znížená",N167,0)</f>
        <v>0</v>
      </c>
      <c r="BG167" s="129">
        <f>IF(U167="zákl. prenesená",N167,0)</f>
        <v>0</v>
      </c>
      <c r="BH167" s="129">
        <f>IF(U167="zníž. prenesená",N167,0)</f>
        <v>0</v>
      </c>
      <c r="BI167" s="129">
        <f>IF(U167="nulová",N167,0)</f>
        <v>0</v>
      </c>
      <c r="BJ167" s="20" t="s">
        <v>115</v>
      </c>
      <c r="BK167" s="214">
        <f>L167*K167</f>
        <v>0</v>
      </c>
    </row>
    <row r="168" s="1" customFormat="1" ht="22.32" customHeight="1">
      <c r="B168" s="44"/>
      <c r="C168" s="228" t="s">
        <v>5</v>
      </c>
      <c r="D168" s="228" t="s">
        <v>137</v>
      </c>
      <c r="E168" s="229" t="s">
        <v>5</v>
      </c>
      <c r="F168" s="230" t="s">
        <v>5</v>
      </c>
      <c r="G168" s="230"/>
      <c r="H168" s="230"/>
      <c r="I168" s="230"/>
      <c r="J168" s="231" t="s">
        <v>5</v>
      </c>
      <c r="K168" s="210"/>
      <c r="L168" s="210"/>
      <c r="M168" s="232"/>
      <c r="N168" s="232">
        <f>BK168</f>
        <v>0</v>
      </c>
      <c r="O168" s="232"/>
      <c r="P168" s="232"/>
      <c r="Q168" s="232"/>
      <c r="R168" s="46"/>
      <c r="T168" s="211" t="s">
        <v>5</v>
      </c>
      <c r="U168" s="233" t="s">
        <v>42</v>
      </c>
      <c r="V168" s="70"/>
      <c r="W168" s="70"/>
      <c r="X168" s="70"/>
      <c r="Y168" s="70"/>
      <c r="Z168" s="70"/>
      <c r="AA168" s="72"/>
      <c r="AT168" s="20" t="s">
        <v>272</v>
      </c>
      <c r="AU168" s="20" t="s">
        <v>80</v>
      </c>
      <c r="AY168" s="20" t="s">
        <v>272</v>
      </c>
      <c r="BE168" s="129">
        <f>IF(U168="základná",N168,0)</f>
        <v>0</v>
      </c>
      <c r="BF168" s="129">
        <f>IF(U168="znížená",N168,0)</f>
        <v>0</v>
      </c>
      <c r="BG168" s="129">
        <f>IF(U168="zákl. prenesená",N168,0)</f>
        <v>0</v>
      </c>
      <c r="BH168" s="129">
        <f>IF(U168="zníž. prenesená",N168,0)</f>
        <v>0</v>
      </c>
      <c r="BI168" s="129">
        <f>IF(U168="nulová",N168,0)</f>
        <v>0</v>
      </c>
      <c r="BJ168" s="20" t="s">
        <v>115</v>
      </c>
      <c r="BK168" s="214">
        <f>L168*K168</f>
        <v>0</v>
      </c>
    </row>
    <row r="169" s="1" customFormat="1" ht="6.96" customHeight="1">
      <c r="B169" s="73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5"/>
    </row>
  </sheetData>
  <mergeCells count="189">
    <mergeCell ref="N167:Q167"/>
    <mergeCell ref="N166:Q166"/>
    <mergeCell ref="N168:Q168"/>
    <mergeCell ref="F158:I158"/>
    <mergeCell ref="F157:I157"/>
    <mergeCell ref="F160:I160"/>
    <mergeCell ref="F161:I161"/>
    <mergeCell ref="F162:I162"/>
    <mergeCell ref="F164:I164"/>
    <mergeCell ref="F165:I165"/>
    <mergeCell ref="F166:I166"/>
    <mergeCell ref="F167:I167"/>
    <mergeCell ref="F168:I168"/>
    <mergeCell ref="L158:M158"/>
    <mergeCell ref="L157:M157"/>
    <mergeCell ref="L160:M160"/>
    <mergeCell ref="L161:M161"/>
    <mergeCell ref="L162:M162"/>
    <mergeCell ref="L164:M164"/>
    <mergeCell ref="L165:M165"/>
    <mergeCell ref="L166:M166"/>
    <mergeCell ref="L167:M167"/>
    <mergeCell ref="L168:M168"/>
    <mergeCell ref="N165:Q165"/>
    <mergeCell ref="N164:Q164"/>
    <mergeCell ref="N163:Q163"/>
    <mergeCell ref="N149:Q149"/>
    <mergeCell ref="N152:Q152"/>
    <mergeCell ref="N150:Q150"/>
    <mergeCell ref="N151:Q151"/>
    <mergeCell ref="N153:Q153"/>
    <mergeCell ref="N154:Q154"/>
    <mergeCell ref="N155:Q155"/>
    <mergeCell ref="N156:Q156"/>
    <mergeCell ref="N157:Q157"/>
    <mergeCell ref="N158:Q158"/>
    <mergeCell ref="N160:Q160"/>
    <mergeCell ref="N161:Q161"/>
    <mergeCell ref="N162:Q162"/>
    <mergeCell ref="N159:Q159"/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H1:K1"/>
    <mergeCell ref="S2:AC2"/>
    <mergeCell ref="M26:P26"/>
    <mergeCell ref="M29:P29"/>
    <mergeCell ref="M27:P27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6:Q96"/>
    <mergeCell ref="N94:Q94"/>
    <mergeCell ref="N95:Q95"/>
    <mergeCell ref="N98:Q98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D103:H103"/>
    <mergeCell ref="N103:Q103"/>
    <mergeCell ref="N104:Q104"/>
    <mergeCell ref="L106:Q106"/>
    <mergeCell ref="C112:Q112"/>
    <mergeCell ref="F114:P114"/>
    <mergeCell ref="M116:P116"/>
    <mergeCell ref="M118:Q118"/>
    <mergeCell ref="M119:Q119"/>
    <mergeCell ref="F121:I121"/>
    <mergeCell ref="L121:M121"/>
    <mergeCell ref="N121:Q121"/>
    <mergeCell ref="N122:Q122"/>
    <mergeCell ref="N123:Q123"/>
    <mergeCell ref="N124:Q124"/>
    <mergeCell ref="F125:I125"/>
    <mergeCell ref="F127:I127"/>
    <mergeCell ref="L125:M125"/>
    <mergeCell ref="N125:Q125"/>
    <mergeCell ref="F126:I126"/>
    <mergeCell ref="L126:M126"/>
    <mergeCell ref="N126:Q126"/>
    <mergeCell ref="L127:M127"/>
    <mergeCell ref="N127:Q127"/>
    <mergeCell ref="L128:M128"/>
    <mergeCell ref="N128:Q128"/>
    <mergeCell ref="L129:M129"/>
    <mergeCell ref="N129:Q129"/>
    <mergeCell ref="F128:I128"/>
    <mergeCell ref="F131:I131"/>
    <mergeCell ref="F129:I129"/>
    <mergeCell ref="L131:M131"/>
    <mergeCell ref="N131:Q131"/>
    <mergeCell ref="N130:Q130"/>
    <mergeCell ref="N132:Q132"/>
    <mergeCell ref="F133:I133"/>
    <mergeCell ref="L133:M133"/>
    <mergeCell ref="N133:Q133"/>
    <mergeCell ref="F134:I134"/>
    <mergeCell ref="L134:M134"/>
    <mergeCell ref="N134:Q134"/>
    <mergeCell ref="L135:M135"/>
    <mergeCell ref="N135:Q135"/>
    <mergeCell ref="L137:M137"/>
    <mergeCell ref="N137:Q137"/>
    <mergeCell ref="N136:Q136"/>
    <mergeCell ref="N138:Q138"/>
    <mergeCell ref="N139:Q139"/>
    <mergeCell ref="F135:I135"/>
    <mergeCell ref="F137:I137"/>
    <mergeCell ref="F140:I140"/>
    <mergeCell ref="F141:I141"/>
    <mergeCell ref="L140:M140"/>
    <mergeCell ref="N140:Q140"/>
    <mergeCell ref="L141:M141"/>
    <mergeCell ref="N141:Q141"/>
    <mergeCell ref="N142:Q142"/>
    <mergeCell ref="N143:Q143"/>
    <mergeCell ref="N144:Q144"/>
    <mergeCell ref="N145:Q145"/>
    <mergeCell ref="N146:Q146"/>
    <mergeCell ref="N147:Q147"/>
    <mergeCell ref="N148:Q148"/>
    <mergeCell ref="F142:I142"/>
    <mergeCell ref="F145:I145"/>
    <mergeCell ref="F144:I144"/>
    <mergeCell ref="F143:I143"/>
    <mergeCell ref="F146:I146"/>
    <mergeCell ref="F147:I147"/>
    <mergeCell ref="F148:I148"/>
    <mergeCell ref="F149:I149"/>
    <mergeCell ref="F150:I150"/>
    <mergeCell ref="F151:I151"/>
    <mergeCell ref="F152:I152"/>
    <mergeCell ref="F153:I153"/>
    <mergeCell ref="F154:I154"/>
    <mergeCell ref="F155:I155"/>
    <mergeCell ref="F156:I156"/>
    <mergeCell ref="L142:M142"/>
    <mergeCell ref="L147:M147"/>
    <mergeCell ref="L143:M143"/>
    <mergeCell ref="L144:M144"/>
    <mergeCell ref="L145:M145"/>
    <mergeCell ref="L146:M146"/>
    <mergeCell ref="L148:M148"/>
    <mergeCell ref="L149:M149"/>
    <mergeCell ref="L150:M150"/>
    <mergeCell ref="L151:M151"/>
    <mergeCell ref="L152:M152"/>
    <mergeCell ref="L153:M153"/>
    <mergeCell ref="L154:M154"/>
    <mergeCell ref="L155:M155"/>
    <mergeCell ref="L156:M156"/>
  </mergeCells>
  <dataValidations count="2">
    <dataValidation type="list" allowBlank="1" showInputMessage="1" showErrorMessage="1" error="Povolené sú hodnoty K, M." sqref="D164:D169">
      <formula1>"K, M"</formula1>
    </dataValidation>
    <dataValidation type="list" allowBlank="1" showInputMessage="1" showErrorMessage="1" error="Povolené sú hodnoty základná, znížená, nulová." sqref="U164:U169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1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2018-11-15T11:58:23Z</dcterms:created>
  <dcterms:modified xsi:type="dcterms:W3CDTF">2018-11-15T11:58:26Z</dcterms:modified>
</cp:coreProperties>
</file>