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Rekapitulácia stavby" sheetId="1" r:id="rId1"/>
    <sheet name="1 - Chodník od bránky po ..." sheetId="2" r:id="rId2"/>
    <sheet name="2 - Chodník medzi kotolňo..." sheetId="3" r:id="rId3"/>
    <sheet name="3 - Prepadnutá spevnená p..." sheetId="4" r:id="rId4"/>
  </sheets>
  <definedNames>
    <definedName name="_xlnm.Print_Area" localSheetId="0">'Rekapitulácia stavby'!$C$4:$AP$70,'Rekapitulácia stavby'!$C$76:$AP$98</definedName>
    <definedName name="_xlnm.Print_Titles" localSheetId="0">'Rekapitulácia stavby'!$85:$85</definedName>
    <definedName name="_xlnm.Print_Area" localSheetId="1">'1 - Chodník od bránky po ...'!$C$4:$Q$70,'1 - Chodník od bránky po ...'!$C$76:$Q$103,'1 - Chodník od bránky po ...'!$C$109:$Q$156</definedName>
    <definedName name="_xlnm.Print_Titles" localSheetId="1">'1 - Chodník od bránky po ...'!$119:$119</definedName>
    <definedName name="_xlnm.Print_Area" localSheetId="2">'2 - Chodník medzi kotolňo...'!$C$4:$Q$70,'2 - Chodník medzi kotolňo...'!$C$76:$Q$103,'2 - Chodník medzi kotolňo...'!$C$109:$Q$151</definedName>
    <definedName name="_xlnm.Print_Titles" localSheetId="2">'2 - Chodník medzi kotolňo...'!$119:$119</definedName>
    <definedName name="_xlnm.Print_Area" localSheetId="3">'3 - Prepadnutá spevnená p...'!$C$4:$Q$70,'3 - Prepadnutá spevnená p...'!$C$76:$Q$104,'3 - Prepadnutá spevnená p...'!$C$110:$Q$164</definedName>
    <definedName name="_xlnm.Print_Titles" localSheetId="3">'3 - Prepadnutá spevnená p...'!$120:$120</definedName>
  </definedNames>
  <calcPr/>
</workbook>
</file>

<file path=xl/calcChain.xml><?xml version="1.0" encoding="utf-8"?>
<calcChain xmlns="http://schemas.openxmlformats.org/spreadsheetml/2006/main">
  <c i="4" r="N164"/>
  <c i="1" r="AY90"/>
  <c r="AX90"/>
  <c i="4" r="BI163"/>
  <c r="BH163"/>
  <c r="BG163"/>
  <c r="BE163"/>
  <c r="AA163"/>
  <c r="AA162"/>
  <c r="Y163"/>
  <c r="Y162"/>
  <c r="W163"/>
  <c r="W162"/>
  <c r="BK163"/>
  <c r="BK162"/>
  <c r="N162"/>
  <c r="N163"/>
  <c r="BF163"/>
  <c r="N94"/>
  <c r="BI161"/>
  <c r="BH161"/>
  <c r="BG161"/>
  <c r="BE161"/>
  <c r="AA161"/>
  <c r="Y161"/>
  <c r="W161"/>
  <c r="BK161"/>
  <c r="N161"/>
  <c r="BF161"/>
  <c r="BI160"/>
  <c r="BH160"/>
  <c r="BG160"/>
  <c r="BE160"/>
  <c r="AA160"/>
  <c r="Y160"/>
  <c r="W160"/>
  <c r="BK160"/>
  <c r="N160"/>
  <c r="BF160"/>
  <c r="BI158"/>
  <c r="BH158"/>
  <c r="BG158"/>
  <c r="BE158"/>
  <c r="AA158"/>
  <c r="Y158"/>
  <c r="W158"/>
  <c r="BK158"/>
  <c r="N158"/>
  <c r="BF158"/>
  <c r="BI156"/>
  <c r="BH156"/>
  <c r="BG156"/>
  <c r="BE156"/>
  <c r="AA156"/>
  <c r="Y156"/>
  <c r="W156"/>
  <c r="BK156"/>
  <c r="N156"/>
  <c r="BF156"/>
  <c r="BI155"/>
  <c r="BH155"/>
  <c r="BG155"/>
  <c r="BE155"/>
  <c r="AA155"/>
  <c r="Y155"/>
  <c r="W155"/>
  <c r="BK155"/>
  <c r="N155"/>
  <c r="BF155"/>
  <c r="BI153"/>
  <c r="BH153"/>
  <c r="BG153"/>
  <c r="BE153"/>
  <c r="AA153"/>
  <c r="Y153"/>
  <c r="W153"/>
  <c r="BK153"/>
  <c r="N153"/>
  <c r="BF153"/>
  <c r="BI152"/>
  <c r="BH152"/>
  <c r="BG152"/>
  <c r="BE152"/>
  <c r="AA152"/>
  <c r="Y152"/>
  <c r="W152"/>
  <c r="BK152"/>
  <c r="N152"/>
  <c r="BF152"/>
  <c r="BI150"/>
  <c r="BH150"/>
  <c r="BG150"/>
  <c r="BE150"/>
  <c r="AA150"/>
  <c r="Y150"/>
  <c r="W150"/>
  <c r="BK150"/>
  <c r="N150"/>
  <c r="BF150"/>
  <c r="BI148"/>
  <c r="BH148"/>
  <c r="BG148"/>
  <c r="BE148"/>
  <c r="AA148"/>
  <c r="Y148"/>
  <c r="W148"/>
  <c r="BK148"/>
  <c r="N148"/>
  <c r="BF148"/>
  <c r="BI146"/>
  <c r="BH146"/>
  <c r="BG146"/>
  <c r="BE146"/>
  <c r="AA146"/>
  <c r="AA145"/>
  <c r="Y146"/>
  <c r="Y145"/>
  <c r="W146"/>
  <c r="W145"/>
  <c r="BK146"/>
  <c r="BK145"/>
  <c r="N145"/>
  <c r="N146"/>
  <c r="BF146"/>
  <c r="N93"/>
  <c r="BI144"/>
  <c r="BH144"/>
  <c r="BG144"/>
  <c r="BE144"/>
  <c r="AA144"/>
  <c r="Y144"/>
  <c r="W144"/>
  <c r="BK144"/>
  <c r="N144"/>
  <c r="BF144"/>
  <c r="BI143"/>
  <c r="BH143"/>
  <c r="BG143"/>
  <c r="BE143"/>
  <c r="AA143"/>
  <c r="AA142"/>
  <c r="Y143"/>
  <c r="Y142"/>
  <c r="W143"/>
  <c r="W142"/>
  <c r="BK143"/>
  <c r="BK142"/>
  <c r="N142"/>
  <c r="N143"/>
  <c r="BF143"/>
  <c r="N92"/>
  <c r="BI140"/>
  <c r="BH140"/>
  <c r="BG140"/>
  <c r="BE140"/>
  <c r="AA140"/>
  <c r="Y140"/>
  <c r="W140"/>
  <c r="BK140"/>
  <c r="N140"/>
  <c r="BF140"/>
  <c r="BI138"/>
  <c r="BH138"/>
  <c r="BG138"/>
  <c r="BE138"/>
  <c r="AA138"/>
  <c r="Y138"/>
  <c r="W138"/>
  <c r="BK138"/>
  <c r="N138"/>
  <c r="BF138"/>
  <c r="BI136"/>
  <c r="BH136"/>
  <c r="BG136"/>
  <c r="BE136"/>
  <c r="AA136"/>
  <c r="Y136"/>
  <c r="W136"/>
  <c r="BK136"/>
  <c r="N136"/>
  <c r="BF136"/>
  <c r="BI134"/>
  <c r="BH134"/>
  <c r="BG134"/>
  <c r="BE134"/>
  <c r="AA134"/>
  <c r="AA133"/>
  <c r="Y134"/>
  <c r="Y133"/>
  <c r="W134"/>
  <c r="W133"/>
  <c r="BK134"/>
  <c r="BK133"/>
  <c r="N133"/>
  <c r="N134"/>
  <c r="BF134"/>
  <c r="N91"/>
  <c r="BI131"/>
  <c r="BH131"/>
  <c r="BG131"/>
  <c r="BE131"/>
  <c r="AA131"/>
  <c r="Y131"/>
  <c r="W131"/>
  <c r="BK131"/>
  <c r="N131"/>
  <c r="BF131"/>
  <c r="BI130"/>
  <c r="BH130"/>
  <c r="BG130"/>
  <c r="BE130"/>
  <c r="AA130"/>
  <c r="Y130"/>
  <c r="W130"/>
  <c r="BK130"/>
  <c r="N130"/>
  <c r="BF130"/>
  <c r="BI128"/>
  <c r="BH128"/>
  <c r="BG128"/>
  <c r="BE128"/>
  <c r="AA128"/>
  <c r="Y128"/>
  <c r="W128"/>
  <c r="BK128"/>
  <c r="N128"/>
  <c r="BF128"/>
  <c r="BI126"/>
  <c r="BH126"/>
  <c r="BG126"/>
  <c r="BE126"/>
  <c r="AA126"/>
  <c r="Y126"/>
  <c r="W126"/>
  <c r="BK126"/>
  <c r="N126"/>
  <c r="BF126"/>
  <c r="BI124"/>
  <c r="BH124"/>
  <c r="BG124"/>
  <c r="BE124"/>
  <c r="AA124"/>
  <c r="AA123"/>
  <c r="AA122"/>
  <c r="AA121"/>
  <c r="Y124"/>
  <c r="Y123"/>
  <c r="Y122"/>
  <c r="Y121"/>
  <c r="W124"/>
  <c r="W123"/>
  <c r="W122"/>
  <c r="W121"/>
  <c i="1" r="AU90"/>
  <c i="4" r="BK124"/>
  <c r="BK123"/>
  <c r="N123"/>
  <c r="BK122"/>
  <c r="N122"/>
  <c r="BK121"/>
  <c r="N121"/>
  <c r="N88"/>
  <c r="N124"/>
  <c r="BF124"/>
  <c r="N90"/>
  <c r="N89"/>
  <c r="F115"/>
  <c r="F113"/>
  <c r="BI102"/>
  <c r="BH102"/>
  <c r="BG102"/>
  <c r="BE102"/>
  <c r="N102"/>
  <c r="BF102"/>
  <c r="BI101"/>
  <c r="BH101"/>
  <c r="BG101"/>
  <c r="BE101"/>
  <c r="N101"/>
  <c r="BF101"/>
  <c r="BI100"/>
  <c r="BH100"/>
  <c r="BG100"/>
  <c r="BE100"/>
  <c r="N100"/>
  <c r="BF100"/>
  <c r="BI99"/>
  <c r="BH99"/>
  <c r="BG99"/>
  <c r="BE99"/>
  <c r="N99"/>
  <c r="BF99"/>
  <c r="BI98"/>
  <c r="BH98"/>
  <c r="BG98"/>
  <c r="BE98"/>
  <c r="N98"/>
  <c r="BF98"/>
  <c r="BI97"/>
  <c r="H36"/>
  <c i="1" r="BD90"/>
  <c i="4" r="BH97"/>
  <c r="H35"/>
  <c i="1" r="BC90"/>
  <c i="4" r="BG97"/>
  <c r="H34"/>
  <c i="1" r="BB90"/>
  <c i="4" r="BE97"/>
  <c r="M32"/>
  <c i="1" r="AV90"/>
  <c i="4" r="H32"/>
  <c i="1" r="AZ90"/>
  <c i="4" r="N97"/>
  <c r="N96"/>
  <c r="L104"/>
  <c r="BF97"/>
  <c r="M33"/>
  <c i="1" r="AW90"/>
  <c i="4" r="H33"/>
  <c i="1" r="BA90"/>
  <c i="4" r="M28"/>
  <c i="1" r="AS90"/>
  <c i="4" r="M27"/>
  <c r="F81"/>
  <c r="F79"/>
  <c r="M30"/>
  <c i="1" r="AG90"/>
  <c i="4" r="L38"/>
  <c r="O21"/>
  <c r="E21"/>
  <c r="M118"/>
  <c r="M84"/>
  <c r="O20"/>
  <c r="O18"/>
  <c r="E18"/>
  <c r="M117"/>
  <c r="M83"/>
  <c r="O17"/>
  <c r="O15"/>
  <c r="E15"/>
  <c r="F118"/>
  <c r="F84"/>
  <c r="O14"/>
  <c r="O12"/>
  <c r="E12"/>
  <c r="F117"/>
  <c r="F83"/>
  <c r="O11"/>
  <c r="O9"/>
  <c r="M115"/>
  <c r="M81"/>
  <c r="F6"/>
  <c r="F112"/>
  <c r="F78"/>
  <c i="3" r="N151"/>
  <c i="1" r="AY89"/>
  <c r="AX89"/>
  <c i="3" r="BI150"/>
  <c r="BH150"/>
  <c r="BG150"/>
  <c r="BE150"/>
  <c r="AA150"/>
  <c r="AA149"/>
  <c r="Y150"/>
  <c r="Y149"/>
  <c r="W150"/>
  <c r="W149"/>
  <c r="BK150"/>
  <c r="BK149"/>
  <c r="N149"/>
  <c r="N150"/>
  <c r="BF150"/>
  <c r="N93"/>
  <c r="BI147"/>
  <c r="BH147"/>
  <c r="BG147"/>
  <c r="BE147"/>
  <c r="AA147"/>
  <c r="AA146"/>
  <c r="Y147"/>
  <c r="Y146"/>
  <c r="W147"/>
  <c r="W146"/>
  <c r="BK147"/>
  <c r="BK146"/>
  <c r="N146"/>
  <c r="N147"/>
  <c r="BF147"/>
  <c r="N92"/>
  <c r="BI144"/>
  <c r="BH144"/>
  <c r="BG144"/>
  <c r="BE144"/>
  <c r="AA144"/>
  <c r="Y144"/>
  <c r="W144"/>
  <c r="BK144"/>
  <c r="N144"/>
  <c r="BF144"/>
  <c r="BI142"/>
  <c r="BH142"/>
  <c r="BG142"/>
  <c r="BE142"/>
  <c r="AA142"/>
  <c r="Y142"/>
  <c r="W142"/>
  <c r="BK142"/>
  <c r="N142"/>
  <c r="BF142"/>
  <c r="BI140"/>
  <c r="BH140"/>
  <c r="BG140"/>
  <c r="BE140"/>
  <c r="AA140"/>
  <c r="Y140"/>
  <c r="W140"/>
  <c r="BK140"/>
  <c r="N140"/>
  <c r="BF140"/>
  <c r="BI138"/>
  <c r="BH138"/>
  <c r="BG138"/>
  <c r="BE138"/>
  <c r="AA138"/>
  <c r="AA137"/>
  <c r="Y138"/>
  <c r="Y137"/>
  <c r="W138"/>
  <c r="W137"/>
  <c r="BK138"/>
  <c r="BK137"/>
  <c r="N137"/>
  <c r="N138"/>
  <c r="BF138"/>
  <c r="N91"/>
  <c r="BI135"/>
  <c r="BH135"/>
  <c r="BG135"/>
  <c r="BE135"/>
  <c r="AA135"/>
  <c r="Y135"/>
  <c r="W135"/>
  <c r="BK135"/>
  <c r="N135"/>
  <c r="BF135"/>
  <c r="BI133"/>
  <c r="BH133"/>
  <c r="BG133"/>
  <c r="BE133"/>
  <c r="AA133"/>
  <c r="Y133"/>
  <c r="W133"/>
  <c r="BK133"/>
  <c r="N133"/>
  <c r="BF133"/>
  <c r="BI131"/>
  <c r="BH131"/>
  <c r="BG131"/>
  <c r="BE131"/>
  <c r="AA131"/>
  <c r="Y131"/>
  <c r="W131"/>
  <c r="BK131"/>
  <c r="N131"/>
  <c r="BF131"/>
  <c r="BI129"/>
  <c r="BH129"/>
  <c r="BG129"/>
  <c r="BE129"/>
  <c r="AA129"/>
  <c r="Y129"/>
  <c r="W129"/>
  <c r="BK129"/>
  <c r="N129"/>
  <c r="BF129"/>
  <c r="BI128"/>
  <c r="BH128"/>
  <c r="BG128"/>
  <c r="BE128"/>
  <c r="AA128"/>
  <c r="Y128"/>
  <c r="W128"/>
  <c r="BK128"/>
  <c r="N128"/>
  <c r="BF128"/>
  <c r="BI127"/>
  <c r="BH127"/>
  <c r="BG127"/>
  <c r="BE127"/>
  <c r="AA127"/>
  <c r="Y127"/>
  <c r="W127"/>
  <c r="BK127"/>
  <c r="N127"/>
  <c r="BF127"/>
  <c r="BI125"/>
  <c r="BH125"/>
  <c r="BG125"/>
  <c r="BE125"/>
  <c r="AA125"/>
  <c r="Y125"/>
  <c r="W125"/>
  <c r="BK125"/>
  <c r="N125"/>
  <c r="BF125"/>
  <c r="BI123"/>
  <c r="BH123"/>
  <c r="BG123"/>
  <c r="BE123"/>
  <c r="AA123"/>
  <c r="AA122"/>
  <c r="AA121"/>
  <c r="AA120"/>
  <c r="Y123"/>
  <c r="Y122"/>
  <c r="Y121"/>
  <c r="Y120"/>
  <c r="W123"/>
  <c r="W122"/>
  <c r="W121"/>
  <c r="W120"/>
  <c i="1" r="AU89"/>
  <c i="3" r="BK123"/>
  <c r="BK122"/>
  <c r="N122"/>
  <c r="BK121"/>
  <c r="N121"/>
  <c r="BK120"/>
  <c r="N120"/>
  <c r="N88"/>
  <c r="N123"/>
  <c r="BF123"/>
  <c r="N90"/>
  <c r="N89"/>
  <c r="F114"/>
  <c r="F112"/>
  <c r="BI101"/>
  <c r="BH101"/>
  <c r="BG101"/>
  <c r="BE101"/>
  <c r="N101"/>
  <c r="BF101"/>
  <c r="BI100"/>
  <c r="BH100"/>
  <c r="BG100"/>
  <c r="BE100"/>
  <c r="N100"/>
  <c r="BF100"/>
  <c r="BI99"/>
  <c r="BH99"/>
  <c r="BG99"/>
  <c r="BE99"/>
  <c r="N99"/>
  <c r="BF99"/>
  <c r="BI98"/>
  <c r="BH98"/>
  <c r="BG98"/>
  <c r="BE98"/>
  <c r="N98"/>
  <c r="BF98"/>
  <c r="BI97"/>
  <c r="BH97"/>
  <c r="BG97"/>
  <c r="BE97"/>
  <c r="N97"/>
  <c r="BF97"/>
  <c r="BI96"/>
  <c r="H36"/>
  <c i="1" r="BD89"/>
  <c i="3" r="BH96"/>
  <c r="H35"/>
  <c i="1" r="BC89"/>
  <c i="3" r="BG96"/>
  <c r="H34"/>
  <c i="1" r="BB89"/>
  <c i="3" r="BE96"/>
  <c r="M32"/>
  <c i="1" r="AV89"/>
  <c i="3" r="H32"/>
  <c i="1" r="AZ89"/>
  <c i="3" r="N96"/>
  <c r="N95"/>
  <c r="L103"/>
  <c r="BF96"/>
  <c r="M33"/>
  <c i="1" r="AW89"/>
  <c i="3" r="H33"/>
  <c i="1" r="BA89"/>
  <c i="3" r="M28"/>
  <c i="1" r="AS89"/>
  <c i="3" r="M27"/>
  <c r="F81"/>
  <c r="F79"/>
  <c r="M30"/>
  <c i="1" r="AG89"/>
  <c i="3" r="L38"/>
  <c r="O21"/>
  <c r="E21"/>
  <c r="M117"/>
  <c r="M84"/>
  <c r="O20"/>
  <c r="O18"/>
  <c r="E18"/>
  <c r="M116"/>
  <c r="M83"/>
  <c r="O17"/>
  <c r="O15"/>
  <c r="E15"/>
  <c r="F117"/>
  <c r="F84"/>
  <c r="O14"/>
  <c r="O12"/>
  <c r="E12"/>
  <c r="F116"/>
  <c r="F83"/>
  <c r="O11"/>
  <c r="O9"/>
  <c r="M114"/>
  <c r="M81"/>
  <c r="F6"/>
  <c r="F111"/>
  <c r="F78"/>
  <c i="2" r="N156"/>
  <c i="1" r="AY88"/>
  <c r="AX88"/>
  <c i="2" r="BI155"/>
  <c r="BH155"/>
  <c r="BG155"/>
  <c r="BE155"/>
  <c r="AA155"/>
  <c r="AA154"/>
  <c r="Y155"/>
  <c r="Y154"/>
  <c r="W155"/>
  <c r="W154"/>
  <c r="BK155"/>
  <c r="BK154"/>
  <c r="N154"/>
  <c r="N155"/>
  <c r="BF155"/>
  <c r="N93"/>
  <c r="BI153"/>
  <c r="BH153"/>
  <c r="BG153"/>
  <c r="BE153"/>
  <c r="AA153"/>
  <c r="Y153"/>
  <c r="W153"/>
  <c r="BK153"/>
  <c r="N153"/>
  <c r="BF153"/>
  <c r="BI152"/>
  <c r="BH152"/>
  <c r="BG152"/>
  <c r="BE152"/>
  <c r="AA152"/>
  <c r="Y152"/>
  <c r="W152"/>
  <c r="BK152"/>
  <c r="N152"/>
  <c r="BF152"/>
  <c r="BI150"/>
  <c r="BH150"/>
  <c r="BG150"/>
  <c r="BE150"/>
  <c r="AA150"/>
  <c r="Y150"/>
  <c r="W150"/>
  <c r="BK150"/>
  <c r="N150"/>
  <c r="BF150"/>
  <c r="BI148"/>
  <c r="BH148"/>
  <c r="BG148"/>
  <c r="BE148"/>
  <c r="AA148"/>
  <c r="Y148"/>
  <c r="W148"/>
  <c r="BK148"/>
  <c r="N148"/>
  <c r="BF148"/>
  <c r="BI147"/>
  <c r="BH147"/>
  <c r="BG147"/>
  <c r="BE147"/>
  <c r="AA147"/>
  <c r="Y147"/>
  <c r="W147"/>
  <c r="BK147"/>
  <c r="N147"/>
  <c r="BF147"/>
  <c r="BI145"/>
  <c r="BH145"/>
  <c r="BG145"/>
  <c r="BE145"/>
  <c r="AA145"/>
  <c r="Y145"/>
  <c r="W145"/>
  <c r="BK145"/>
  <c r="N145"/>
  <c r="BF145"/>
  <c r="BI143"/>
  <c r="BH143"/>
  <c r="BG143"/>
  <c r="BE143"/>
  <c r="AA143"/>
  <c r="Y143"/>
  <c r="W143"/>
  <c r="BK143"/>
  <c r="N143"/>
  <c r="BF143"/>
  <c r="BI141"/>
  <c r="BH141"/>
  <c r="BG141"/>
  <c r="BE141"/>
  <c r="AA141"/>
  <c r="Y141"/>
  <c r="W141"/>
  <c r="BK141"/>
  <c r="N141"/>
  <c r="BF141"/>
  <c r="BI140"/>
  <c r="BH140"/>
  <c r="BG140"/>
  <c r="BE140"/>
  <c r="AA140"/>
  <c r="Y140"/>
  <c r="W140"/>
  <c r="BK140"/>
  <c r="N140"/>
  <c r="BF140"/>
  <c r="BI138"/>
  <c r="BH138"/>
  <c r="BG138"/>
  <c r="BE138"/>
  <c r="AA138"/>
  <c r="AA137"/>
  <c r="Y138"/>
  <c r="Y137"/>
  <c r="W138"/>
  <c r="W137"/>
  <c r="BK138"/>
  <c r="BK137"/>
  <c r="N137"/>
  <c r="N138"/>
  <c r="BF138"/>
  <c r="N92"/>
  <c r="BI136"/>
  <c r="BH136"/>
  <c r="BG136"/>
  <c r="BE136"/>
  <c r="AA136"/>
  <c r="Y136"/>
  <c r="W136"/>
  <c r="BK136"/>
  <c r="N136"/>
  <c r="BF136"/>
  <c r="BI134"/>
  <c r="BH134"/>
  <c r="BG134"/>
  <c r="BE134"/>
  <c r="AA134"/>
  <c r="Y134"/>
  <c r="W134"/>
  <c r="BK134"/>
  <c r="N134"/>
  <c r="BF134"/>
  <c r="BI133"/>
  <c r="BH133"/>
  <c r="BG133"/>
  <c r="BE133"/>
  <c r="AA133"/>
  <c r="AA132"/>
  <c r="Y133"/>
  <c r="Y132"/>
  <c r="W133"/>
  <c r="W132"/>
  <c r="BK133"/>
  <c r="BK132"/>
  <c r="N132"/>
  <c r="N133"/>
  <c r="BF133"/>
  <c r="N91"/>
  <c r="BI130"/>
  <c r="BH130"/>
  <c r="BG130"/>
  <c r="BE130"/>
  <c r="AA130"/>
  <c r="Y130"/>
  <c r="W130"/>
  <c r="BK130"/>
  <c r="N130"/>
  <c r="BF130"/>
  <c r="BI129"/>
  <c r="BH129"/>
  <c r="BG129"/>
  <c r="BE129"/>
  <c r="AA129"/>
  <c r="Y129"/>
  <c r="W129"/>
  <c r="BK129"/>
  <c r="N129"/>
  <c r="BF129"/>
  <c r="BI127"/>
  <c r="BH127"/>
  <c r="BG127"/>
  <c r="BE127"/>
  <c r="AA127"/>
  <c r="Y127"/>
  <c r="W127"/>
  <c r="BK127"/>
  <c r="N127"/>
  <c r="BF127"/>
  <c r="BI125"/>
  <c r="BH125"/>
  <c r="BG125"/>
  <c r="BE125"/>
  <c r="AA125"/>
  <c r="Y125"/>
  <c r="W125"/>
  <c r="BK125"/>
  <c r="N125"/>
  <c r="BF125"/>
  <c r="BI123"/>
  <c r="BH123"/>
  <c r="BG123"/>
  <c r="BE123"/>
  <c r="AA123"/>
  <c r="AA122"/>
  <c r="AA121"/>
  <c r="AA120"/>
  <c r="Y123"/>
  <c r="Y122"/>
  <c r="Y121"/>
  <c r="Y120"/>
  <c r="W123"/>
  <c r="W122"/>
  <c r="W121"/>
  <c r="W120"/>
  <c i="1" r="AU88"/>
  <c i="2" r="BK123"/>
  <c r="BK122"/>
  <c r="N122"/>
  <c r="BK121"/>
  <c r="N121"/>
  <c r="BK120"/>
  <c r="N120"/>
  <c r="N88"/>
  <c r="N123"/>
  <c r="BF123"/>
  <c r="N90"/>
  <c r="N89"/>
  <c r="F114"/>
  <c r="F112"/>
  <c r="BI101"/>
  <c r="BH101"/>
  <c r="BG101"/>
  <c r="BE101"/>
  <c r="N101"/>
  <c r="BF101"/>
  <c r="BI100"/>
  <c r="BH100"/>
  <c r="BG100"/>
  <c r="BE100"/>
  <c r="N100"/>
  <c r="BF100"/>
  <c r="BI99"/>
  <c r="BH99"/>
  <c r="BG99"/>
  <c r="BE99"/>
  <c r="N99"/>
  <c r="BF99"/>
  <c r="BI98"/>
  <c r="BH98"/>
  <c r="BG98"/>
  <c r="BE98"/>
  <c r="N98"/>
  <c r="BF98"/>
  <c r="BI97"/>
  <c r="BH97"/>
  <c r="BG97"/>
  <c r="BE97"/>
  <c r="N97"/>
  <c r="BF97"/>
  <c r="BI96"/>
  <c r="H36"/>
  <c i="1" r="BD88"/>
  <c i="2" r="BH96"/>
  <c r="H35"/>
  <c i="1" r="BC88"/>
  <c i="2" r="BG96"/>
  <c r="H34"/>
  <c i="1" r="BB88"/>
  <c i="2" r="BE96"/>
  <c r="M32"/>
  <c i="1" r="AV88"/>
  <c i="2" r="H32"/>
  <c i="1" r="AZ88"/>
  <c i="2" r="N96"/>
  <c r="N95"/>
  <c r="L103"/>
  <c r="BF96"/>
  <c r="M33"/>
  <c i="1" r="AW88"/>
  <c i="2" r="H33"/>
  <c i="1" r="BA88"/>
  <c i="2" r="M28"/>
  <c i="1" r="AS88"/>
  <c i="2" r="M27"/>
  <c r="F81"/>
  <c r="F79"/>
  <c r="M30"/>
  <c i="1" r="AG88"/>
  <c i="2" r="L38"/>
  <c r="O21"/>
  <c r="E21"/>
  <c r="M117"/>
  <c r="M84"/>
  <c r="O20"/>
  <c r="O18"/>
  <c r="E18"/>
  <c r="M116"/>
  <c r="M83"/>
  <c r="O17"/>
  <c r="O15"/>
  <c r="E15"/>
  <c r="F117"/>
  <c r="F84"/>
  <c r="O14"/>
  <c r="O12"/>
  <c r="E12"/>
  <c r="F116"/>
  <c r="F83"/>
  <c r="O11"/>
  <c r="O9"/>
  <c r="M114"/>
  <c r="M81"/>
  <c r="F6"/>
  <c r="F111"/>
  <c r="F78"/>
  <c i="1" r="CK96"/>
  <c r="CJ96"/>
  <c r="CI96"/>
  <c r="CC96"/>
  <c r="CH96"/>
  <c r="CB96"/>
  <c r="CG96"/>
  <c r="CA96"/>
  <c r="CF96"/>
  <c r="BZ96"/>
  <c r="CE96"/>
  <c r="CK95"/>
  <c r="CJ95"/>
  <c r="CI95"/>
  <c r="CC95"/>
  <c r="CH95"/>
  <c r="CB95"/>
  <c r="CG95"/>
  <c r="CA95"/>
  <c r="CF95"/>
  <c r="BZ95"/>
  <c r="CE95"/>
  <c r="CK94"/>
  <c r="CJ94"/>
  <c r="CI94"/>
  <c r="CC94"/>
  <c r="CH94"/>
  <c r="CB94"/>
  <c r="CG94"/>
  <c r="CA94"/>
  <c r="CF94"/>
  <c r="BZ94"/>
  <c r="CE94"/>
  <c r="CK93"/>
  <c r="CJ93"/>
  <c r="CI93"/>
  <c r="CH93"/>
  <c r="CG93"/>
  <c r="CF93"/>
  <c r="BZ93"/>
  <c r="CE93"/>
  <c r="BD87"/>
  <c r="W35"/>
  <c r="BC87"/>
  <c r="W34"/>
  <c r="BB87"/>
  <c r="W33"/>
  <c r="BA87"/>
  <c r="W32"/>
  <c r="AZ87"/>
  <c r="AY87"/>
  <c r="AX87"/>
  <c r="AW87"/>
  <c r="AK32"/>
  <c r="AV87"/>
  <c r="AU87"/>
  <c r="AT87"/>
  <c r="AS87"/>
  <c r="AG87"/>
  <c r="AK26"/>
  <c r="AG96"/>
  <c r="CD96"/>
  <c r="AV96"/>
  <c r="BY96"/>
  <c r="AN96"/>
  <c r="AG95"/>
  <c r="CD95"/>
  <c r="AV95"/>
  <c r="BY95"/>
  <c r="AN95"/>
  <c r="AG94"/>
  <c r="CD94"/>
  <c r="AV94"/>
  <c r="BY94"/>
  <c r="AN94"/>
  <c r="AG93"/>
  <c r="AG92"/>
  <c r="AK27"/>
  <c r="AG98"/>
  <c r="CD93"/>
  <c r="W31"/>
  <c r="AV93"/>
  <c r="BY93"/>
  <c r="AK31"/>
  <c r="AN93"/>
  <c r="AN92"/>
  <c r="AT90"/>
  <c r="AN90"/>
  <c r="AT89"/>
  <c r="AN89"/>
  <c r="AT88"/>
  <c r="AN88"/>
  <c r="AN87"/>
  <c r="AN98"/>
  <c r="AM83"/>
  <c r="L83"/>
  <c r="AM82"/>
  <c r="L82"/>
  <c r="AM80"/>
  <c r="L80"/>
  <c r="L78"/>
  <c r="L77"/>
  <c r="AK29"/>
  <c r="AK37"/>
</calcChain>
</file>

<file path=xl/sharedStrings.xml><?xml version="1.0" encoding="utf-8"?>
<sst xmlns="http://schemas.openxmlformats.org/spreadsheetml/2006/main">
  <si>
    <t>2012</t>
  </si>
  <si>
    <t>Hárok obsahuje:</t>
  </si>
  <si>
    <t>1) Súhrnný list stavby</t>
  </si>
  <si>
    <t>2) Rekapitulácia objektov</t>
  </si>
  <si>
    <t>2.0</t>
  </si>
  <si>
    <t>ZAMOK</t>
  </si>
  <si>
    <t>False</t>
  </si>
  <si>
    <t>optimalizované pre tlač zostáv vo formáte A4 - na výšku</t>
  </si>
  <si>
    <t xml:space="preserve">&gt;&gt;  skryté stĺpce  &lt;&lt;</t>
  </si>
  <si>
    <t>0,001</t>
  </si>
  <si>
    <t>20</t>
  </si>
  <si>
    <t>SÚHRNNÝ LIST STAVBY</t>
  </si>
  <si>
    <t xml:space="preserve">v ---  nižšie sa nachádzajú doplnkové a pomocné údaje k zostavám  --- v</t>
  </si>
  <si>
    <t>Návod na vyplnenie</t>
  </si>
  <si>
    <t>Kód:</t>
  </si>
  <si>
    <t>msMalinovskeho2018</t>
  </si>
  <si>
    <t xml:space="preserve">Meniť je možné iba bunky so žltým podfarbením!_x000d_
_x000d_
1) na prvom liste Rekapitulácie stavby vyplňte v zostave_x000d_
_x000d_
    a) Súhrnný list_x000d_
       - údaje o Zhotoviteľovi_x000d_
         (prenesú sa do ostatných zostáv aj v iných listoch)_x000d_
_x000d_
    b) Rekapitulácia objektov_x000d_
       - potrebné Ostatné náklady_x000d_
_x000d_
2) na vybraných listoch vyplňte v zostave_x000d_
_x000d_
    a) Krycí list_x000d_
       - údaje o Zhotoviteľovi, pokiaľ sa líšia od údajov o Zhotoviteľovi na Súhrnnom liste_x000d_
         (údaje se prenesú do ostatných zostav v danom liste)_x000d_
_x000d_
    b) Rekapitulácia rozpočtu_x000d_
       - potrebné Ostatné náklady_x000d_
_x000d_
    c) Celkové náklady za stavbu_x000d_
       - ceny na položkách_x000d_
       - množstvo, pokiaľ má žlté podfarbenie_x000d_
       - a v prípade potreby poznámku (tá je v skrytom stĺpci)</t>
  </si>
  <si>
    <t>Stavba:</t>
  </si>
  <si>
    <t>Opravy a doplnenie chodníkov v areáli MŠ Malinovského</t>
  </si>
  <si>
    <t>JKSO:</t>
  </si>
  <si>
    <t/>
  </si>
  <si>
    <t>KS:</t>
  </si>
  <si>
    <t>Miesto:</t>
  </si>
  <si>
    <t>Partizánske</t>
  </si>
  <si>
    <t>Dátum:</t>
  </si>
  <si>
    <t>25. 9. 2018</t>
  </si>
  <si>
    <t>Objednávateľ:</t>
  </si>
  <si>
    <t>IČO:</t>
  </si>
  <si>
    <t xml:space="preserve"> </t>
  </si>
  <si>
    <t>IČO DPH:</t>
  </si>
  <si>
    <t>Zhotoviteľ:</t>
  </si>
  <si>
    <t>Vyplň údaj</t>
  </si>
  <si>
    <t>Projektant:</t>
  </si>
  <si>
    <t>True</t>
  </si>
  <si>
    <t>0,01</t>
  </si>
  <si>
    <t>Spracovateľ:</t>
  </si>
  <si>
    <t>Poznámka:</t>
  </si>
  <si>
    <t>Náklady z rozpočtov</t>
  </si>
  <si>
    <t>Ostatné náklady zo súhrnného listu</t>
  </si>
  <si>
    <t>Cena bez DPH</t>
  </si>
  <si>
    <t>DPH</t>
  </si>
  <si>
    <t>základná</t>
  </si>
  <si>
    <t>z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</si>
  <si>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</si>
  <si>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</si>
  <si>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</si>
  <si>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</si>
  <si>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</si>
  <si>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</si>
  <si>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</si>
  <si>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</si>
  <si>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</si>
  <si>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</si>
  <si>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</si>
  <si>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</si>
  <si>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</si>
  <si>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</si>
  <si>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</si>
  <si>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</si>
  <si>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Objekt</t>
  </si>
  <si>
    <t>Cena bez DPH [EUR]</t>
  </si>
  <si>
    <t>Cena s DPH [EUR]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</si>
  <si>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</si>
  <si>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</si>
  <si>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</si>
  <si>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</si>
  <si>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</si>
  <si>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</si>
  <si>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</si>
  <si>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</si>
  <si>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</si>
  <si>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</si>
  <si>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</si>
  <si>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</si>
  <si>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1) Náklady z rozpočtov</t>
  </si>
  <si>
    <t>D</t>
  </si>
  <si>
    <t>0</t>
  </si>
  <si>
    <t>###NOIMPORT###</t>
  </si>
  <si>
    <t>IMPORT</t>
  </si>
  <si>
    <t>{a6307f04-c3ea-43c8-94f2-8c193bd2bc2b}</t>
  </si>
  <si>
    <t>{00000000-0000-0000-0000-000000000000}</t>
  </si>
  <si>
    <t>/</t>
  </si>
  <si>
    <t>1</t>
  </si>
  <si>
    <t>Chodník od bránky po vstup do budovy MŠ</t>
  </si>
  <si>
    <t>{ed5deb73-df41-4484-9d80-b5cbefe673d6}</t>
  </si>
  <si>
    <t>2</t>
  </si>
  <si>
    <t>Chodník medzi kotolňou a chodníkom pri vstupe do budovy MŠ</t>
  </si>
  <si>
    <t>{4f7d665f-7d4f-475d-b034-42b55ac81b54}</t>
  </si>
  <si>
    <t>3</t>
  </si>
  <si>
    <t>Prepadnutá spevnená plocha pri kotolni</t>
  </si>
  <si>
    <t>{a329042d-634e-4ccf-8540-a1e3a6f548e4}</t>
  </si>
  <si>
    <t>2) Ostatné náklady zo súhrnného listu</t>
  </si>
  <si>
    <t>Percent. zadanie_x000d_
[% nákladov rozpočtu]</t>
  </si>
  <si>
    <t>Zaradenie nákladov</t>
  </si>
  <si>
    <t>Ostatné náklady</t>
  </si>
  <si>
    <t>stavebná časť</t>
  </si>
  <si>
    <t>OSTATNENAKLADY</t>
  </si>
  <si>
    <t>Vyplň vlastné</t>
  </si>
  <si>
    <t>OSTATNENAKLADYVLASTNE</t>
  </si>
  <si>
    <t>Celkové náklady za stavbu 1) + 2)</t>
  </si>
  <si>
    <t>1) Krycí list rozpočtu</t>
  </si>
  <si>
    <t>2) Rekapitulácia rozpočtu</t>
  </si>
  <si>
    <t>3) Rozpočet</t>
  </si>
  <si>
    <t>Späť na hárok:</t>
  </si>
  <si>
    <t>Rekapitulácia stavby</t>
  </si>
  <si>
    <t>KRYCÍ LIST ROZPOČTU</t>
  </si>
  <si>
    <t>Objekt:</t>
  </si>
  <si>
    <t>1 - Chodník od bránky po vstup do budovy MŠ</t>
  </si>
  <si>
    <t>Náklady z rozpočtu</t>
  </si>
  <si>
    <t>REKAPITULÁCIA ROZPOČTU</t>
  </si>
  <si>
    <t>Kód - Popis</t>
  </si>
  <si>
    <t>Cena celkom [EUR]</t>
  </si>
  <si>
    <t>1) Náklady z rozpočtu</t>
  </si>
  <si>
    <t>-1</t>
  </si>
  <si>
    <t>HSV - Práce a dodávky HSV</t>
  </si>
  <si>
    <t xml:space="preserve">    1 - Zemné práce</t>
  </si>
  <si>
    <t xml:space="preserve">    5 - Komunikácie</t>
  </si>
  <si>
    <t xml:space="preserve">    9 - Ostatné konštrukcie a práce-búranie</t>
  </si>
  <si>
    <t xml:space="preserve">    99 - Presun hmôt HSV</t>
  </si>
  <si>
    <t>2) Ostatné náklady</t>
  </si>
  <si>
    <t>GZS</t>
  </si>
  <si>
    <t>VRN</t>
  </si>
  <si>
    <t>Projektové práce</t>
  </si>
  <si>
    <t>Sťažené podmienky</t>
  </si>
  <si>
    <t>Vplyv prostredia</t>
  </si>
  <si>
    <t>Iné VRN</t>
  </si>
  <si>
    <t>Kompletačná činnosť</t>
  </si>
  <si>
    <t>KOMPLETACNA</t>
  </si>
  <si>
    <t>ROZPOČET</t>
  </si>
  <si>
    <t>PČ</t>
  </si>
  <si>
    <t>Typ</t>
  </si>
  <si>
    <t>Popis</t>
  </si>
  <si>
    <t>MJ</t>
  </si>
  <si>
    <t>Množstvo</t>
  </si>
  <si>
    <t>J.cena [EUR]</t>
  </si>
  <si>
    <t>Poznámka</t>
  </si>
  <si>
    <t>J. Nh [h]</t>
  </si>
  <si>
    <t>Nh celkom [h]</t>
  </si>
  <si>
    <t>J. hmotnosť_x000d_
[t]</t>
  </si>
  <si>
    <t>Hmotnosť_x000d_
celkom [t]</t>
  </si>
  <si>
    <t>J. suť [t]</t>
  </si>
  <si>
    <t>Suť Celkom [t]</t>
  </si>
  <si>
    <t>ROZPOCET</t>
  </si>
  <si>
    <t>K</t>
  </si>
  <si>
    <t>113107141</t>
  </si>
  <si>
    <t xml:space="preserve">Odstránenie krytuv ploche do 200 m2 asfaltového, hr. vrstvy do 50 mm,  -0,09800t</t>
  </si>
  <si>
    <t>m2</t>
  </si>
  <si>
    <t>4</t>
  </si>
  <si>
    <t>-384319294</t>
  </si>
  <si>
    <t>7,3*2,1+24,1*2,3+3,6*2,3+5,4*1,25</t>
  </si>
  <si>
    <t>VV</t>
  </si>
  <si>
    <t>113208111</t>
  </si>
  <si>
    <t xml:space="preserve">Vytrhanie obrúb betonových, s vybúraním lôžka, záhonových,  -0,04000t</t>
  </si>
  <si>
    <t>m</t>
  </si>
  <si>
    <t>-1953196354</t>
  </si>
  <si>
    <t>5*2+24,1+21,8+3,6+5,4+3,6+2,3</t>
  </si>
  <si>
    <t>122201101</t>
  </si>
  <si>
    <t>Odkopávka a prekopávka nezapažená v hornine 3, do 100 m3</t>
  </si>
  <si>
    <t>m3</t>
  </si>
  <si>
    <t>1135528045</t>
  </si>
  <si>
    <t>(5*2+24,1+21,8+3,6+5,4+3,6)*0,15*0,15"po vybúraní obrubníkov prehĺbenie ryhy do hĺbky - 0,35 m od povrchu budúceho chodníka"</t>
  </si>
  <si>
    <t>122201109</t>
  </si>
  <si>
    <t>Odkopávky a prekopávky nezapažené. Príplatok k cenám za lepivosť horniny</t>
  </si>
  <si>
    <t>844038767</t>
  </si>
  <si>
    <t>5</t>
  </si>
  <si>
    <t>182001131</t>
  </si>
  <si>
    <t>Plošná úprava terénu pri nerovnostiach terénu nad 150-200 mm v rovine alebo na svahu do 1:5</t>
  </si>
  <si>
    <t>314611028</t>
  </si>
  <si>
    <t>(5*2+24,1+21,8+3,6+5,4+3,6+2,3)*0,5</t>
  </si>
  <si>
    <t>6</t>
  </si>
  <si>
    <t>596811310a</t>
  </si>
  <si>
    <t>Demontáž a spätná montáž betónovej dlažby bezbariérového vstupu - výškové prispôsobenie k chodníku</t>
  </si>
  <si>
    <t>-1697402923</t>
  </si>
  <si>
    <t>7</t>
  </si>
  <si>
    <t>596811311</t>
  </si>
  <si>
    <t>Kladenie betónovej dlažby komunikacií pre peších do lôžka z kameniva, veľ. do 0,09 m2 plochy od 50 do 100 m2</t>
  </si>
  <si>
    <t>689924177</t>
  </si>
  <si>
    <t>8</t>
  </si>
  <si>
    <t>M</t>
  </si>
  <si>
    <t>592460018100</t>
  </si>
  <si>
    <t>Dlažba betónová napr. SEMMELROCK NARDO, rozmer 100x200x40 mm, sivá</t>
  </si>
  <si>
    <t>1103464263</t>
  </si>
  <si>
    <t>9</t>
  </si>
  <si>
    <t>916561211</t>
  </si>
  <si>
    <t>Osadenie záhonového alebo parkového obrubníka betónového, do lôžka zo suchého betónu tr. C 12/15 s bočnou oporou</t>
  </si>
  <si>
    <t>483015853</t>
  </si>
  <si>
    <t>5*2+24,1+21,8+3,6+5,4+3,6</t>
  </si>
  <si>
    <t>10</t>
  </si>
  <si>
    <t>592170002900</t>
  </si>
  <si>
    <t>Obrubník napr. SEMMELROCK parkový, lxšxv 1000x50x200 mm, sivá</t>
  </si>
  <si>
    <t>ks</t>
  </si>
  <si>
    <t>-778270186</t>
  </si>
  <si>
    <t>11</t>
  </si>
  <si>
    <t>918101111</t>
  </si>
  <si>
    <t>Lôžko pod obrubníky, krajníky alebo obruby z dlažob. kociek z betónu prostého tr. C 12/15</t>
  </si>
  <si>
    <t>1558868793</t>
  </si>
  <si>
    <t>(5*2+24,1+21,8+3,6+5,4+3,6)*0,1*0,15</t>
  </si>
  <si>
    <t>12</t>
  </si>
  <si>
    <t>919735111</t>
  </si>
  <si>
    <t>Rezanie existujúceho asfaltového krytu alebo podkladu hĺbky do 50 mm</t>
  </si>
  <si>
    <t>674851995</t>
  </si>
  <si>
    <t>2,3+2,1</t>
  </si>
  <si>
    <t>13</t>
  </si>
  <si>
    <t>919735123</t>
  </si>
  <si>
    <t>Rezanie existujúceho betónového krytu alebo podkladu hĺbky nad 100 do 150 mm</t>
  </si>
  <si>
    <t>-1087906275</t>
  </si>
  <si>
    <t>5*2+24,1+21,8+3,6+5,4+3,6+2,3"odpílenie existujúcich obrubníkov od betónového podkladu chodníka"</t>
  </si>
  <si>
    <t>14</t>
  </si>
  <si>
    <t>979082213</t>
  </si>
  <si>
    <t>Vodorovná doprava sutiny so zložením a hrubým urovnaním na vzdialenosť do 1 km</t>
  </si>
  <si>
    <t>t</t>
  </si>
  <si>
    <t>504516474</t>
  </si>
  <si>
    <t>15</t>
  </si>
  <si>
    <t>979082219</t>
  </si>
  <si>
    <t>Príplatok k cene za každý ďalší aj začatý 1 km nad 1 km pre vodorovnú dopravu sutiny</t>
  </si>
  <si>
    <t>1564073852</t>
  </si>
  <si>
    <t>2,832*5"betón a ine"</t>
  </si>
  <si>
    <t>16</t>
  </si>
  <si>
    <t>-1577484583</t>
  </si>
  <si>
    <t>8,407*15"asfalt"</t>
  </si>
  <si>
    <t>17</t>
  </si>
  <si>
    <t>979089012</t>
  </si>
  <si>
    <t>Poplatok za skladovanie - betón, tehly, dlaždice (17 01 ), ostatné</t>
  </si>
  <si>
    <t>1265899506</t>
  </si>
  <si>
    <t>18</t>
  </si>
  <si>
    <t>979089212</t>
  </si>
  <si>
    <t>Poplatok za skladovanie - asfalty, bitúmenové zmesi, uholný decht, dechtové výrobky (17 03 ), ostatné</t>
  </si>
  <si>
    <t>173144300</t>
  </si>
  <si>
    <t>19</t>
  </si>
  <si>
    <t>998223011</t>
  </si>
  <si>
    <t>Presun hmôt pre pozemné komunikácie s krytom dláždeným (822 2.3, 822 5.3) akejkoľvek dĺžky objektu</t>
  </si>
  <si>
    <t>-1546007218</t>
  </si>
  <si>
    <t>VP - Práce naviac</t>
  </si>
  <si>
    <t>PN</t>
  </si>
  <si>
    <t>2 - Chodník medzi kotolňou a chodníkom pri vstupe do budovy MŠ</t>
  </si>
  <si>
    <t>113106121a</t>
  </si>
  <si>
    <t xml:space="preserve">Rozoberanie betónových dosiek  -0,13800t</t>
  </si>
  <si>
    <t>-252007276</t>
  </si>
  <si>
    <t>12,7*1,2</t>
  </si>
  <si>
    <t>-477359912</t>
  </si>
  <si>
    <t>12,7*1,8*0,4</t>
  </si>
  <si>
    <t>Odkopávky a prekopávky nezapažené. Príplatok k cenám za lepivosť horniny 3</t>
  </si>
  <si>
    <t>-1413117065</t>
  </si>
  <si>
    <t>162501102</t>
  </si>
  <si>
    <t>Vodorovné premiestnenie výkopku po spevnenej ceste z horniny tr.1-4, do 100 m3 na vzdialenosť do 3000 m</t>
  </si>
  <si>
    <t>1486443719</t>
  </si>
  <si>
    <t>162501105</t>
  </si>
  <si>
    <t>Vodorovné premiestnenie výkopku po spevnenej ceste z horniny tr.1-4, do 100 m3, príplatok k cene za každých ďalšich a začatých 1000 m</t>
  </si>
  <si>
    <t>561257438</t>
  </si>
  <si>
    <t>9,144*2</t>
  </si>
  <si>
    <t>171209002</t>
  </si>
  <si>
    <t>Poplatok za skladovanie - zemina a kamenivo (17 05) ostatné</t>
  </si>
  <si>
    <t>1237098006</t>
  </si>
  <si>
    <t>9,144*1,8</t>
  </si>
  <si>
    <t>171209004</t>
  </si>
  <si>
    <t>Poplatok za skladovanie - betónové dosky (17 05 ) ostatné</t>
  </si>
  <si>
    <t>-1917109961</t>
  </si>
  <si>
    <t>12,7*1,2*0,08/1000</t>
  </si>
  <si>
    <t>1395551934</t>
  </si>
  <si>
    <t>12,7*0,5*2</t>
  </si>
  <si>
    <t>564761111</t>
  </si>
  <si>
    <t>Podklad alebo kryt z kameniva hrubého drveného veľ. 32-63 mm s rozprestretím a zhutn.hr. 200 mm</t>
  </si>
  <si>
    <t>713320813</t>
  </si>
  <si>
    <t>12,7*1,8</t>
  </si>
  <si>
    <t>564841112</t>
  </si>
  <si>
    <t>Podklad zo štrkodrviny s rozprestretím a zhutnením, po zhutnení hr. 130 mm</t>
  </si>
  <si>
    <t>-1992426759</t>
  </si>
  <si>
    <t>12,7*1,5</t>
  </si>
  <si>
    <t>1006150622</t>
  </si>
  <si>
    <t>-1576718261</t>
  </si>
  <si>
    <t>19,05*1,01</t>
  </si>
  <si>
    <t>50616535</t>
  </si>
  <si>
    <t>12,7*0,1*0,1*2</t>
  </si>
  <si>
    <t>-39062858</t>
  </si>
  <si>
    <t>3 - Prepadnutá spevnená plocha pri kotolni</t>
  </si>
  <si>
    <t xml:space="preserve">    8 - Rúrové vedenie</t>
  </si>
  <si>
    <t>1577620756</t>
  </si>
  <si>
    <t>6,3*2,4</t>
  </si>
  <si>
    <t>220860209</t>
  </si>
  <si>
    <t>6,3+2,4</t>
  </si>
  <si>
    <t>1884903737</t>
  </si>
  <si>
    <t>(6,3+2,4)*0,15*0,15"po vybúraní obrubníkov prehĺbenie ryhy do hĺbky - 0,35 m od povrchu budúceho chodníka"</t>
  </si>
  <si>
    <t>782535109</t>
  </si>
  <si>
    <t>2073513778</t>
  </si>
  <si>
    <t>6,36+2,4-1,5</t>
  </si>
  <si>
    <t>632664111a</t>
  </si>
  <si>
    <t>Náter betónoveho podkladu penetračný</t>
  </si>
  <si>
    <t>-571594975</t>
  </si>
  <si>
    <t>6,3*1+2*1,4</t>
  </si>
  <si>
    <t>567124115</t>
  </si>
  <si>
    <t>Podklad z podkladového betónu PB I tr. C 20/25 hr. 150 mm</t>
  </si>
  <si>
    <t>-1738618214</t>
  </si>
  <si>
    <t>-1169942370</t>
  </si>
  <si>
    <t>1310223822</t>
  </si>
  <si>
    <t>15,12*1,01</t>
  </si>
  <si>
    <t>899331111a</t>
  </si>
  <si>
    <t xml:space="preserve">Demontáž a výšková úprava uličného poklopu so  zvýšením do 200 mm</t>
  </si>
  <si>
    <t>482605515</t>
  </si>
  <si>
    <t>552410002600a</t>
  </si>
  <si>
    <t>Poklop štvorcový s rámom 600x600 mm</t>
  </si>
  <si>
    <t>-2063936805</t>
  </si>
  <si>
    <t>2103919461</t>
  </si>
  <si>
    <t>6,3+2,4-1,5</t>
  </si>
  <si>
    <t>-1657731722</t>
  </si>
  <si>
    <t>7,2*1,01</t>
  </si>
  <si>
    <t>-1227940343</t>
  </si>
  <si>
    <t>(6,3+2,4-1,5)*0,1*0,15</t>
  </si>
  <si>
    <t>349785615</t>
  </si>
  <si>
    <t>770421358</t>
  </si>
  <si>
    <t>-952354201</t>
  </si>
  <si>
    <t>2117867719</t>
  </si>
  <si>
    <t>0,348*5"betón"</t>
  </si>
  <si>
    <t>2077920265</t>
  </si>
  <si>
    <t>1,482*15"asfalt"</t>
  </si>
  <si>
    <t>-1616205684</t>
  </si>
  <si>
    <t>21</t>
  </si>
  <si>
    <t>-992834198</t>
  </si>
  <si>
    <t>22</t>
  </si>
  <si>
    <t>-1915504189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</si>
</sst>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36">
    <font>
      <sz val="8"/>
      <name val="Trebuchet MS"/>
      <family val="2"/>
    </font>
    <font>
      <sz val="8"/>
      <color rgb="FF969696"/>
      <name val="Trebuchet MS"/>
    </font>
    <font>
      <sz val="9"/>
      <name val="Trebuchet MS"/>
    </font>
    <font>
      <b/>
      <sz val="12"/>
      <name val="Trebuchet MS"/>
    </font>
    <font>
      <sz val="11"/>
      <name val="Trebuchet MS"/>
    </font>
    <font>
      <sz val="12"/>
      <color rgb="FF003366"/>
      <name val="Trebuchet MS"/>
    </font>
    <font>
      <sz val="10"/>
      <color rgb="FF003366"/>
      <name val="Trebuchet MS"/>
    </font>
    <font>
      <sz val="8"/>
      <color rgb="FF003366"/>
      <name val="Trebuchet MS"/>
    </font>
    <font>
      <sz val="8"/>
      <color rgb="FF505050"/>
      <name val="Trebuchet MS"/>
    </font>
    <font>
      <sz val="8"/>
      <color rgb="FFFAE682"/>
      <name val="Trebuchet MS"/>
    </font>
    <font>
      <sz val="10"/>
      <name val="Trebuchet MS"/>
    </font>
    <font>
      <sz val="10"/>
      <color rgb="FF960000"/>
      <name val="Trebuchet MS"/>
    </font>
    <font>
      <u/>
      <sz val="10"/>
      <color theme="10"/>
      <name val="Trebuchet MS"/>
    </font>
    <font>
      <sz val="8"/>
      <color rgb="FF3366FF"/>
      <name val="Trebuchet MS"/>
    </font>
    <font>
      <b/>
      <sz val="16"/>
      <name val="Trebuchet MS"/>
    </font>
    <font>
      <b/>
      <sz val="12"/>
      <color rgb="FF969696"/>
      <name val="Trebuchet MS"/>
    </font>
    <font>
      <sz val="9"/>
      <color rgb="FF969696"/>
      <name val="Trebuchet MS"/>
    </font>
    <font>
      <b/>
      <sz val="8"/>
      <color rgb="FF969696"/>
      <name val="Trebuchet MS"/>
    </font>
    <font>
      <sz val="10"/>
      <color rgb="FF464646"/>
      <name val="Trebuchet MS"/>
    </font>
    <font>
      <b/>
      <sz val="10"/>
      <name val="Trebuchet MS"/>
    </font>
    <font>
      <b/>
      <sz val="10"/>
      <color rgb="FF464646"/>
      <name val="Trebuchet MS"/>
    </font>
    <font>
      <sz val="10"/>
      <color rgb="FF969696"/>
      <name val="Trebuchet MS"/>
    </font>
    <font>
      <b/>
      <sz val="9"/>
      <name val="Trebuchet MS"/>
    </font>
    <font>
      <sz val="12"/>
      <color rgb="FF969696"/>
      <name val="Trebuchet MS"/>
    </font>
    <font>
      <b/>
      <sz val="12"/>
      <color rgb="FF960000"/>
      <name val="Trebuchet MS"/>
    </font>
    <font>
      <sz val="12"/>
      <name val="Trebuchet MS"/>
    </font>
    <font>
      <sz val="18"/>
      <color theme="10"/>
      <name val="Wingdings 2"/>
    </font>
    <font>
      <b/>
      <sz val="11"/>
      <color rgb="FF003366"/>
      <name val="Trebuchet MS"/>
    </font>
    <font>
      <sz val="11"/>
      <color rgb="FF003366"/>
      <name val="Trebuchet MS"/>
    </font>
    <font>
      <sz val="11"/>
      <color rgb="FF969696"/>
      <name val="Trebuchet MS"/>
    </font>
    <font>
      <b/>
      <sz val="12"/>
      <color rgb="FF800000"/>
      <name val="Trebuchet MS"/>
    </font>
    <font>
      <b/>
      <sz val="8"/>
      <color rgb="FF800000"/>
      <name val="Trebuchet MS"/>
    </font>
    <font>
      <sz val="8"/>
      <color rgb="FF960000"/>
      <name val="Trebuchet MS"/>
    </font>
    <font>
      <b/>
      <sz val="8"/>
      <name val="Trebuchet MS"/>
    </font>
    <font>
      <i/>
      <sz val="8"/>
      <color rgb="FF0000FF"/>
      <name val="Trebuchet MS"/>
    </font>
    <font>
      <u/>
      <sz val="11"/>
      <color theme="10"/>
      <name val="Calibri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AE682"/>
      </patternFill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6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</border>
    <border>
      <right style="thin">
        <color rgb="FF000000"/>
      </righ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</borders>
  <cellStyleXfs count="2">
    <xf numFmtId="0" fontId="0" fillId="0" borderId="0"/>
    <xf numFmtId="0" fontId="35" fillId="0" borderId="0" applyNumberFormat="0" applyFill="0" applyBorder="0" applyAlignment="0" applyProtection="0"/>
  </cellStyleXfs>
  <cellXfs count="251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7" fillId="0" borderId="0" xfId="0" applyFont="1" applyAlignment="1"/>
    <xf numFmtId="0" fontId="8" fillId="0" borderId="0" xfId="0" applyFont="1" applyAlignment="1">
      <alignment vertical="center"/>
    </xf>
    <xf numFmtId="0" fontId="9" fillId="2" borderId="0" xfId="0" applyFont="1" applyFill="1" applyAlignment="1" applyProtection="1">
      <alignment horizontal="left" vertical="center"/>
    </xf>
    <xf numFmtId="0" fontId="10" fillId="2" borderId="0" xfId="0" applyFont="1" applyFill="1" applyAlignment="1" applyProtection="1">
      <alignment vertical="center"/>
    </xf>
    <xf numFmtId="0" fontId="11" fillId="2" borderId="0" xfId="0" applyFont="1" applyFill="1" applyAlignment="1" applyProtection="1">
      <alignment horizontal="left" vertical="center"/>
    </xf>
    <xf numFmtId="0" fontId="12" fillId="2" borderId="0" xfId="1" applyFont="1" applyFill="1" applyAlignment="1" applyProtection="1">
      <alignment vertical="center"/>
    </xf>
    <xf numFmtId="0" fontId="0" fillId="2" borderId="0" xfId="0" applyFill="1"/>
    <xf numFmtId="0" fontId="9" fillId="2" borderId="0" xfId="0" applyFont="1" applyFill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13" fillId="3" borderId="0" xfId="0" applyFont="1" applyFill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1" xfId="0" applyBorder="1" applyProtection="1"/>
    <xf numFmtId="0" fontId="0" fillId="0" borderId="2" xfId="0" applyBorder="1" applyProtection="1"/>
    <xf numFmtId="0" fontId="0" fillId="0" borderId="3" xfId="0" applyBorder="1" applyProtection="1"/>
    <xf numFmtId="0" fontId="0" fillId="0" borderId="4" xfId="0" applyBorder="1" applyProtection="1"/>
    <xf numFmtId="0" fontId="14" fillId="0" borderId="0" xfId="0" applyFont="1" applyBorder="1" applyAlignment="1" applyProtection="1">
      <alignment horizontal="center" vertical="center"/>
    </xf>
    <xf numFmtId="0" fontId="14" fillId="0" borderId="0" xfId="0" applyFont="1" applyBorder="1" applyAlignment="1" applyProtection="1">
      <alignment horizontal="left" vertical="center"/>
    </xf>
    <xf numFmtId="0" fontId="0" fillId="0" borderId="5" xfId="0" applyBorder="1" applyProtection="1"/>
    <xf numFmtId="0" fontId="15" fillId="0" borderId="0" xfId="0" applyFont="1" applyAlignment="1">
      <alignment horizontal="left" vertical="center"/>
    </xf>
    <xf numFmtId="0" fontId="0" fillId="0" borderId="0" xfId="0" applyBorder="1" applyProtection="1"/>
    <xf numFmtId="0" fontId="16" fillId="0" borderId="0" xfId="0" applyFont="1" applyBorder="1" applyAlignment="1" applyProtection="1">
      <alignment horizontal="left" vertical="top"/>
    </xf>
    <xf numFmtId="0" fontId="2" fillId="0" borderId="0" xfId="0" applyFont="1" applyBorder="1" applyAlignment="1" applyProtection="1">
      <alignment horizontal="left" vertical="center"/>
    </xf>
    <xf numFmtId="0" fontId="17" fillId="0" borderId="0" xfId="0" applyFont="1" applyAlignment="1">
      <alignment horizontal="left" vertical="center" wrapText="1"/>
    </xf>
    <xf numFmtId="0" fontId="3" fillId="0" borderId="0" xfId="0" applyFont="1" applyBorder="1" applyAlignment="1" applyProtection="1">
      <alignment horizontal="left" vertical="top"/>
    </xf>
    <xf numFmtId="0" fontId="3" fillId="0" borderId="0" xfId="0" applyFont="1" applyBorder="1" applyAlignment="1" applyProtection="1">
      <alignment horizontal="left" vertical="top" wrapText="1"/>
    </xf>
    <xf numFmtId="0" fontId="17" fillId="0" borderId="0" xfId="0" applyFont="1" applyAlignment="1">
      <alignment horizontal="left" vertical="center"/>
    </xf>
    <xf numFmtId="0" fontId="16" fillId="0" borderId="0" xfId="0" applyFont="1" applyBorder="1" applyAlignment="1" applyProtection="1">
      <alignment horizontal="left" vertical="center"/>
    </xf>
    <xf numFmtId="0" fontId="2" fillId="4" borderId="0" xfId="0" applyFont="1" applyFill="1" applyBorder="1" applyAlignment="1" applyProtection="1">
      <alignment horizontal="left" vertical="center"/>
      <protection locked="0"/>
    </xf>
    <xf numFmtId="49" fontId="2" fillId="4" borderId="0" xfId="0" applyNumberFormat="1" applyFont="1" applyFill="1" applyBorder="1" applyAlignment="1" applyProtection="1">
      <alignment horizontal="left" vertical="center"/>
      <protection locked="0"/>
    </xf>
    <xf numFmtId="49" fontId="2" fillId="0" borderId="0" xfId="0" applyNumberFormat="1" applyFont="1" applyBorder="1" applyAlignment="1" applyProtection="1">
      <alignment horizontal="left" vertical="center"/>
    </xf>
    <xf numFmtId="0" fontId="2" fillId="0" borderId="0" xfId="0" applyFont="1" applyBorder="1" applyAlignment="1" applyProtection="1">
      <alignment horizontal="left" vertical="center" wrapText="1"/>
    </xf>
    <xf numFmtId="0" fontId="0" fillId="0" borderId="6" xfId="0" applyBorder="1" applyProtection="1"/>
    <xf numFmtId="0" fontId="18" fillId="0" borderId="0" xfId="0" applyFont="1" applyBorder="1" applyAlignment="1" applyProtection="1">
      <alignment horizontal="left" vertical="center"/>
    </xf>
    <xf numFmtId="4" fontId="10" fillId="0" borderId="0" xfId="0" applyNumberFormat="1" applyFont="1" applyBorder="1" applyAlignment="1" applyProtection="1">
      <alignment vertical="center"/>
    </xf>
    <xf numFmtId="0" fontId="0" fillId="0" borderId="4" xfId="0" applyFont="1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</xf>
    <xf numFmtId="0" fontId="0" fillId="0" borderId="5" xfId="0" applyFont="1" applyBorder="1" applyAlignment="1" applyProtection="1">
      <alignment vertical="center"/>
    </xf>
    <xf numFmtId="0" fontId="19" fillId="0" borderId="7" xfId="0" applyFont="1" applyBorder="1" applyAlignment="1" applyProtection="1">
      <alignment horizontal="left" vertical="center"/>
    </xf>
    <xf numFmtId="0" fontId="0" fillId="0" borderId="7" xfId="0" applyFont="1" applyBorder="1" applyAlignment="1" applyProtection="1">
      <alignment vertical="center"/>
    </xf>
    <xf numFmtId="4" fontId="19" fillId="0" borderId="7" xfId="0" applyNumberFormat="1" applyFont="1" applyBorder="1" applyAlignment="1" applyProtection="1">
      <alignment vertical="center"/>
    </xf>
    <xf numFmtId="0" fontId="1" fillId="0" borderId="4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horizontal="left" vertical="center"/>
    </xf>
    <xf numFmtId="164" fontId="1" fillId="0" borderId="0" xfId="0" applyNumberFormat="1" applyFont="1" applyBorder="1" applyAlignment="1" applyProtection="1">
      <alignment vertical="center"/>
    </xf>
    <xf numFmtId="0" fontId="1" fillId="0" borderId="0" xfId="0" applyFont="1" applyBorder="1" applyAlignment="1" applyProtection="1">
      <alignment horizontal="center" vertical="center"/>
    </xf>
    <xf numFmtId="4" fontId="17" fillId="0" borderId="0" xfId="0" applyNumberFormat="1" applyFont="1" applyBorder="1" applyAlignment="1" applyProtection="1">
      <alignment vertical="center"/>
    </xf>
    <xf numFmtId="0" fontId="1" fillId="0" borderId="5" xfId="0" applyFont="1" applyBorder="1" applyAlignment="1" applyProtection="1">
      <alignment vertical="center"/>
    </xf>
    <xf numFmtId="0" fontId="0" fillId="5" borderId="0" xfId="0" applyFont="1" applyFill="1" applyBorder="1" applyAlignment="1" applyProtection="1">
      <alignment vertical="center"/>
    </xf>
    <xf numFmtId="0" fontId="3" fillId="5" borderId="8" xfId="0" applyFont="1" applyFill="1" applyBorder="1" applyAlignment="1" applyProtection="1">
      <alignment horizontal="left" vertical="center"/>
    </xf>
    <xf numFmtId="0" fontId="0" fillId="5" borderId="9" xfId="0" applyFont="1" applyFill="1" applyBorder="1" applyAlignment="1" applyProtection="1">
      <alignment vertical="center"/>
    </xf>
    <xf numFmtId="0" fontId="3" fillId="5" borderId="9" xfId="0" applyFont="1" applyFill="1" applyBorder="1" applyAlignment="1" applyProtection="1">
      <alignment horizontal="center" vertical="center"/>
    </xf>
    <xf numFmtId="0" fontId="3" fillId="5" borderId="9" xfId="0" applyFont="1" applyFill="1" applyBorder="1" applyAlignment="1" applyProtection="1">
      <alignment horizontal="left" vertical="center"/>
    </xf>
    <xf numFmtId="4" fontId="3" fillId="5" borderId="9" xfId="0" applyNumberFormat="1" applyFont="1" applyFill="1" applyBorder="1" applyAlignment="1" applyProtection="1">
      <alignment vertical="center"/>
    </xf>
    <xf numFmtId="0" fontId="0" fillId="5" borderId="10" xfId="0" applyFont="1" applyFill="1" applyBorder="1" applyAlignment="1" applyProtection="1">
      <alignment vertical="center"/>
    </xf>
    <xf numFmtId="0" fontId="20" fillId="0" borderId="11" xfId="0" applyFont="1" applyBorder="1" applyAlignment="1" applyProtection="1">
      <alignment horizontal="left" vertical="center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0" fillId="0" borderId="14" xfId="0" applyBorder="1" applyProtection="1"/>
    <xf numFmtId="0" fontId="0" fillId="0" borderId="15" xfId="0" applyBorder="1" applyProtection="1"/>
    <xf numFmtId="0" fontId="21" fillId="0" borderId="16" xfId="0" applyFont="1" applyBorder="1" applyAlignment="1" applyProtection="1">
      <alignment horizontal="left" vertical="center"/>
    </xf>
    <xf numFmtId="0" fontId="0" fillId="0" borderId="17" xfId="0" applyFont="1" applyBorder="1" applyAlignment="1" applyProtection="1">
      <alignment vertical="center"/>
    </xf>
    <xf numFmtId="0" fontId="21" fillId="0" borderId="17" xfId="0" applyFont="1" applyBorder="1" applyAlignment="1" applyProtection="1">
      <alignment horizontal="left" vertical="center"/>
    </xf>
    <xf numFmtId="0" fontId="0" fillId="0" borderId="18" xfId="0" applyFont="1" applyBorder="1" applyAlignment="1" applyProtection="1">
      <alignment vertical="center"/>
    </xf>
    <xf numFmtId="0" fontId="0" fillId="0" borderId="19" xfId="0" applyFont="1" applyBorder="1" applyAlignment="1" applyProtection="1">
      <alignment vertical="center"/>
    </xf>
    <xf numFmtId="0" fontId="0" fillId="0" borderId="20" xfId="0" applyFont="1" applyBorder="1" applyAlignment="1" applyProtection="1">
      <alignment vertical="center"/>
    </xf>
    <xf numFmtId="0" fontId="0" fillId="0" borderId="21" xfId="0" applyFont="1" applyBorder="1" applyAlignment="1" applyProtection="1">
      <alignment vertical="center"/>
    </xf>
    <xf numFmtId="0" fontId="0" fillId="0" borderId="1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0" fillId="0" borderId="3" xfId="0" applyFont="1" applyBorder="1" applyAlignment="1" applyProtection="1">
      <alignment vertical="center"/>
    </xf>
    <xf numFmtId="0" fontId="2" fillId="0" borderId="4" xfId="0" applyFont="1" applyBorder="1" applyAlignment="1" applyProtection="1">
      <alignment vertical="center"/>
    </xf>
    <xf numFmtId="0" fontId="2" fillId="0" borderId="0" xfId="0" applyFont="1" applyBorder="1" applyAlignment="1" applyProtection="1">
      <alignment vertical="center"/>
    </xf>
    <xf numFmtId="0" fontId="2" fillId="0" borderId="5" xfId="0" applyFont="1" applyBorder="1" applyAlignment="1" applyProtection="1">
      <alignment vertical="center"/>
    </xf>
    <xf numFmtId="0" fontId="3" fillId="0" borderId="4" xfId="0" applyFont="1" applyBorder="1" applyAlignment="1" applyProtection="1">
      <alignment vertical="center"/>
    </xf>
    <xf numFmtId="0" fontId="3" fillId="0" borderId="0" xfId="0" applyFont="1" applyBorder="1" applyAlignment="1" applyProtection="1">
      <alignment horizontal="left" vertical="center"/>
    </xf>
    <xf numFmtId="0" fontId="3" fillId="0" borderId="0" xfId="0" applyFont="1" applyBorder="1" applyAlignment="1" applyProtection="1">
      <alignment vertical="center"/>
    </xf>
    <xf numFmtId="0" fontId="3" fillId="0" borderId="0" xfId="0" applyFont="1" applyBorder="1" applyAlignment="1" applyProtection="1">
      <alignment horizontal="left" vertical="center" wrapText="1"/>
    </xf>
    <xf numFmtId="0" fontId="3" fillId="0" borderId="5" xfId="0" applyFont="1" applyBorder="1" applyAlignment="1" applyProtection="1">
      <alignment vertical="center"/>
    </xf>
    <xf numFmtId="0" fontId="22" fillId="0" borderId="0" xfId="0" applyFont="1" applyBorder="1" applyAlignment="1" applyProtection="1">
      <alignment vertical="center"/>
    </xf>
    <xf numFmtId="165" fontId="2" fillId="0" borderId="0" xfId="0" applyNumberFormat="1" applyFont="1" applyBorder="1" applyAlignment="1" applyProtection="1">
      <alignment horizontal="left" vertical="center"/>
    </xf>
    <xf numFmtId="0" fontId="23" fillId="0" borderId="11" xfId="0" applyFont="1" applyBorder="1" applyAlignment="1">
      <alignment horizontal="center" vertical="center"/>
    </xf>
    <xf numFmtId="0" fontId="23" fillId="0" borderId="12" xfId="0" applyFont="1" applyBorder="1" applyAlignment="1">
      <alignment horizontal="left"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1" fillId="0" borderId="14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1" fillId="0" borderId="14" xfId="0" applyFont="1" applyBorder="1" applyAlignment="1" applyProtection="1">
      <alignment horizontal="left" vertical="center"/>
    </xf>
    <xf numFmtId="0" fontId="0" fillId="0" borderId="15" xfId="0" applyFont="1" applyBorder="1" applyAlignment="1" applyProtection="1">
      <alignment vertical="center"/>
    </xf>
    <xf numFmtId="0" fontId="2" fillId="6" borderId="8" xfId="0" applyFont="1" applyFill="1" applyBorder="1" applyAlignment="1" applyProtection="1">
      <alignment horizontal="center" vertical="center"/>
    </xf>
    <xf numFmtId="0" fontId="2" fillId="6" borderId="9" xfId="0" applyFont="1" applyFill="1" applyBorder="1" applyAlignment="1" applyProtection="1">
      <alignment horizontal="left" vertical="center"/>
    </xf>
    <xf numFmtId="0" fontId="0" fillId="6" borderId="9" xfId="0" applyFont="1" applyFill="1" applyBorder="1" applyAlignment="1" applyProtection="1">
      <alignment vertical="center"/>
    </xf>
    <xf numFmtId="0" fontId="2" fillId="6" borderId="9" xfId="0" applyFont="1" applyFill="1" applyBorder="1" applyAlignment="1" applyProtection="1">
      <alignment horizontal="center" vertical="center"/>
    </xf>
    <xf numFmtId="0" fontId="2" fillId="6" borderId="10" xfId="0" applyFont="1" applyFill="1" applyBorder="1" applyAlignment="1" applyProtection="1">
      <alignment horizontal="left" vertical="center"/>
    </xf>
    <xf numFmtId="0" fontId="16" fillId="0" borderId="22" xfId="0" applyFont="1" applyBorder="1" applyAlignment="1" applyProtection="1">
      <alignment horizontal="center" vertical="center" wrapText="1"/>
    </xf>
    <xf numFmtId="0" fontId="16" fillId="0" borderId="23" xfId="0" applyFont="1" applyBorder="1" applyAlignment="1" applyProtection="1">
      <alignment horizontal="center" vertical="center" wrapText="1"/>
    </xf>
    <xf numFmtId="0" fontId="16" fillId="0" borderId="24" xfId="0" applyFont="1" applyBorder="1" applyAlignment="1" applyProtection="1">
      <alignment horizontal="center" vertical="center" wrapText="1"/>
    </xf>
    <xf numFmtId="0" fontId="0" fillId="0" borderId="11" xfId="0" applyFont="1" applyBorder="1" applyAlignment="1" applyProtection="1">
      <alignment vertical="center"/>
    </xf>
    <xf numFmtId="0" fontId="24" fillId="0" borderId="0" xfId="0" applyFont="1" applyBorder="1" applyAlignment="1" applyProtection="1">
      <alignment horizontal="left" vertical="center"/>
    </xf>
    <xf numFmtId="0" fontId="24" fillId="0" borderId="0" xfId="0" applyFont="1" applyBorder="1" applyAlignment="1" applyProtection="1">
      <alignment vertical="center"/>
    </xf>
    <xf numFmtId="4" fontId="24" fillId="0" borderId="0" xfId="0" applyNumberFormat="1" applyFont="1" applyBorder="1" applyAlignment="1" applyProtection="1">
      <alignment horizontal="right" vertical="center"/>
    </xf>
    <xf numFmtId="4" fontId="24" fillId="0" borderId="0" xfId="0" applyNumberFormat="1" applyFont="1" applyBorder="1" applyAlignment="1" applyProtection="1">
      <alignment vertical="center"/>
    </xf>
    <xf numFmtId="4" fontId="23" fillId="0" borderId="14" xfId="0" applyNumberFormat="1" applyFont="1" applyBorder="1" applyAlignment="1" applyProtection="1">
      <alignment vertical="center"/>
    </xf>
    <xf numFmtId="4" fontId="23" fillId="0" borderId="0" xfId="0" applyNumberFormat="1" applyFont="1" applyBorder="1" applyAlignment="1" applyProtection="1">
      <alignment vertical="center"/>
    </xf>
    <xf numFmtId="166" fontId="23" fillId="0" borderId="0" xfId="0" applyNumberFormat="1" applyFont="1" applyBorder="1" applyAlignment="1" applyProtection="1">
      <alignment vertical="center"/>
    </xf>
    <xf numFmtId="4" fontId="23" fillId="0" borderId="15" xfId="0" applyNumberFormat="1" applyFont="1" applyBorder="1" applyAlignment="1" applyProtection="1">
      <alignment vertical="center"/>
    </xf>
    <xf numFmtId="0" fontId="3" fillId="0" borderId="0" xfId="0" applyFont="1" applyAlignment="1">
      <alignment horizontal="left" vertical="center"/>
    </xf>
    <xf numFmtId="0" fontId="25" fillId="0" borderId="0" xfId="0" applyFont="1" applyAlignment="1">
      <alignment horizontal="left" vertical="center"/>
    </xf>
    <xf numFmtId="0" fontId="26" fillId="0" borderId="0" xfId="1" applyFont="1" applyAlignment="1">
      <alignment horizontal="center" vertical="center"/>
    </xf>
    <xf numFmtId="0" fontId="4" fillId="0" borderId="4" xfId="0" applyFont="1" applyBorder="1" applyAlignment="1" applyProtection="1">
      <alignment vertical="center"/>
    </xf>
    <xf numFmtId="0" fontId="27" fillId="0" borderId="0" xfId="0" applyFont="1" applyBorder="1" applyAlignment="1" applyProtection="1">
      <alignment vertical="center"/>
    </xf>
    <xf numFmtId="0" fontId="27" fillId="0" borderId="0" xfId="0" applyFont="1" applyBorder="1" applyAlignment="1" applyProtection="1">
      <alignment horizontal="left" vertical="center" wrapText="1"/>
    </xf>
    <xf numFmtId="0" fontId="28" fillId="0" borderId="0" xfId="0" applyFont="1" applyBorder="1" applyAlignment="1" applyProtection="1">
      <alignment vertical="center"/>
    </xf>
    <xf numFmtId="4" fontId="28" fillId="0" borderId="0" xfId="0" applyNumberFormat="1" applyFont="1" applyBorder="1" applyAlignment="1" applyProtection="1">
      <alignment vertical="center"/>
    </xf>
    <xf numFmtId="0" fontId="4" fillId="0" borderId="5" xfId="0" applyFont="1" applyBorder="1" applyAlignment="1" applyProtection="1">
      <alignment vertical="center"/>
    </xf>
    <xf numFmtId="4" fontId="29" fillId="0" borderId="14" xfId="0" applyNumberFormat="1" applyFont="1" applyBorder="1" applyAlignment="1" applyProtection="1">
      <alignment vertical="center"/>
    </xf>
    <xf numFmtId="4" fontId="29" fillId="0" borderId="0" xfId="0" applyNumberFormat="1" applyFont="1" applyBorder="1" applyAlignment="1" applyProtection="1">
      <alignment vertical="center"/>
    </xf>
    <xf numFmtId="166" fontId="29" fillId="0" borderId="0" xfId="0" applyNumberFormat="1" applyFont="1" applyBorder="1" applyAlignment="1" applyProtection="1">
      <alignment vertical="center"/>
    </xf>
    <xf numFmtId="4" fontId="29" fillId="0" borderId="15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4" fontId="29" fillId="0" borderId="16" xfId="0" applyNumberFormat="1" applyFont="1" applyBorder="1" applyAlignment="1" applyProtection="1">
      <alignment vertical="center"/>
    </xf>
    <xf numFmtId="4" fontId="29" fillId="0" borderId="17" xfId="0" applyNumberFormat="1" applyFont="1" applyBorder="1" applyAlignment="1" applyProtection="1">
      <alignment vertical="center"/>
    </xf>
    <xf numFmtId="166" fontId="29" fillId="0" borderId="17" xfId="0" applyNumberFormat="1" applyFont="1" applyBorder="1" applyAlignment="1" applyProtection="1">
      <alignment vertical="center"/>
    </xf>
    <xf numFmtId="4" fontId="29" fillId="0" borderId="18" xfId="0" applyNumberFormat="1" applyFont="1" applyBorder="1" applyAlignment="1" applyProtection="1">
      <alignment vertical="center"/>
    </xf>
    <xf numFmtId="0" fontId="6" fillId="0" borderId="0" xfId="0" applyFont="1" applyBorder="1" applyAlignment="1" applyProtection="1">
      <alignment horizontal="left" vertical="center"/>
    </xf>
    <xf numFmtId="4" fontId="6" fillId="4" borderId="0" xfId="0" applyNumberFormat="1" applyFont="1" applyFill="1" applyBorder="1" applyAlignment="1" applyProtection="1">
      <alignment vertical="center"/>
      <protection locked="0"/>
    </xf>
    <xf numFmtId="4" fontId="6" fillId="0" borderId="0" xfId="0" applyNumberFormat="1" applyFont="1" applyBorder="1" applyAlignment="1" applyProtection="1">
      <alignment vertical="center"/>
    </xf>
    <xf numFmtId="164" fontId="21" fillId="4" borderId="11" xfId="0" applyNumberFormat="1" applyFont="1" applyFill="1" applyBorder="1" applyAlignment="1" applyProtection="1">
      <alignment horizontal="center" vertical="center"/>
      <protection locked="0"/>
    </xf>
    <xf numFmtId="0" fontId="21" fillId="4" borderId="12" xfId="0" applyFont="1" applyFill="1" applyBorder="1" applyAlignment="1" applyProtection="1">
      <alignment horizontal="center" vertical="center"/>
      <protection locked="0"/>
    </xf>
    <xf numFmtId="4" fontId="21" fillId="0" borderId="13" xfId="0" applyNumberFormat="1" applyFont="1" applyBorder="1" applyAlignment="1" applyProtection="1">
      <alignment vertical="center"/>
    </xf>
    <xf numFmtId="4" fontId="0" fillId="0" borderId="0" xfId="0" applyNumberFormat="1" applyFont="1" applyAlignment="1">
      <alignment vertical="center"/>
    </xf>
    <xf numFmtId="0" fontId="6" fillId="4" borderId="0" xfId="0" applyFont="1" applyFill="1" applyBorder="1" applyAlignment="1" applyProtection="1">
      <alignment horizontal="left" vertical="center"/>
      <protection locked="0"/>
    </xf>
    <xf numFmtId="164" fontId="21" fillId="4" borderId="14" xfId="0" applyNumberFormat="1" applyFont="1" applyFill="1" applyBorder="1" applyAlignment="1" applyProtection="1">
      <alignment horizontal="center" vertical="center"/>
      <protection locked="0"/>
    </xf>
    <xf numFmtId="0" fontId="21" fillId="4" borderId="0" xfId="0" applyFont="1" applyFill="1" applyBorder="1" applyAlignment="1" applyProtection="1">
      <alignment horizontal="center" vertical="center"/>
      <protection locked="0"/>
    </xf>
    <xf numFmtId="4" fontId="21" fillId="0" borderId="15" xfId="0" applyNumberFormat="1" applyFont="1" applyBorder="1" applyAlignment="1" applyProtection="1">
      <alignment vertical="center"/>
    </xf>
    <xf numFmtId="164" fontId="21" fillId="4" borderId="16" xfId="0" applyNumberFormat="1" applyFont="1" applyFill="1" applyBorder="1" applyAlignment="1" applyProtection="1">
      <alignment horizontal="center" vertical="center"/>
      <protection locked="0"/>
    </xf>
    <xf numFmtId="0" fontId="21" fillId="4" borderId="17" xfId="0" applyFont="1" applyFill="1" applyBorder="1" applyAlignment="1" applyProtection="1">
      <alignment horizontal="center" vertical="center"/>
      <protection locked="0"/>
    </xf>
    <xf numFmtId="4" fontId="21" fillId="0" borderId="18" xfId="0" applyNumberFormat="1" applyFont="1" applyBorder="1" applyAlignment="1" applyProtection="1">
      <alignment vertical="center"/>
    </xf>
    <xf numFmtId="0" fontId="24" fillId="6" borderId="0" xfId="0" applyFont="1" applyFill="1" applyBorder="1" applyAlignment="1" applyProtection="1">
      <alignment horizontal="left" vertical="center"/>
    </xf>
    <xf numFmtId="0" fontId="0" fillId="6" borderId="0" xfId="0" applyFont="1" applyFill="1" applyBorder="1" applyAlignment="1" applyProtection="1">
      <alignment vertical="center"/>
    </xf>
    <xf numFmtId="4" fontId="24" fillId="6" borderId="0" xfId="0" applyNumberFormat="1" applyFont="1" applyFill="1" applyBorder="1" applyAlignment="1" applyProtection="1">
      <alignment vertical="center"/>
    </xf>
    <xf numFmtId="0" fontId="0" fillId="2" borderId="0" xfId="0" applyFill="1" applyProtection="1"/>
    <xf numFmtId="0" fontId="12" fillId="2" borderId="0" xfId="1" applyFont="1" applyFill="1" applyAlignment="1" applyProtection="1">
      <alignment horizontal="center" vertical="center"/>
    </xf>
    <xf numFmtId="0" fontId="16" fillId="0" borderId="0" xfId="0" applyFont="1" applyBorder="1" applyAlignment="1" applyProtection="1">
      <alignment horizontal="left" vertical="center" wrapText="1"/>
    </xf>
    <xf numFmtId="165" fontId="2" fillId="4" borderId="0" xfId="0" applyNumberFormat="1" applyFont="1" applyFill="1" applyBorder="1" applyAlignment="1" applyProtection="1">
      <alignment horizontal="left" vertical="center"/>
      <protection locked="0"/>
    </xf>
    <xf numFmtId="0" fontId="2" fillId="4" borderId="0" xfId="0" applyFont="1" applyFill="1" applyBorder="1" applyAlignment="1" applyProtection="1">
      <alignment horizontal="left" vertical="center"/>
    </xf>
    <xf numFmtId="0" fontId="10" fillId="0" borderId="0" xfId="0" applyFont="1" applyBorder="1" applyAlignment="1" applyProtection="1">
      <alignment horizontal="left" vertical="center"/>
    </xf>
    <xf numFmtId="0" fontId="19" fillId="0" borderId="0" xfId="0" applyFont="1" applyBorder="1" applyAlignment="1" applyProtection="1">
      <alignment horizontal="left" vertical="center"/>
    </xf>
    <xf numFmtId="4" fontId="19" fillId="0" borderId="0" xfId="0" applyNumberFormat="1" applyFont="1" applyBorder="1" applyAlignment="1" applyProtection="1">
      <alignment vertical="center"/>
    </xf>
    <xf numFmtId="0" fontId="1" fillId="0" borderId="0" xfId="0" applyFont="1" applyBorder="1" applyAlignment="1" applyProtection="1">
      <alignment horizontal="right" vertical="center"/>
    </xf>
    <xf numFmtId="4" fontId="1" fillId="0" borderId="0" xfId="0" applyNumberFormat="1" applyFont="1" applyBorder="1" applyAlignment="1" applyProtection="1">
      <alignment vertical="center"/>
    </xf>
    <xf numFmtId="0" fontId="3" fillId="6" borderId="8" xfId="0" applyFont="1" applyFill="1" applyBorder="1" applyAlignment="1" applyProtection="1">
      <alignment horizontal="left" vertical="center"/>
    </xf>
    <xf numFmtId="0" fontId="3" fillId="6" borderId="9" xfId="0" applyFont="1" applyFill="1" applyBorder="1" applyAlignment="1" applyProtection="1">
      <alignment horizontal="right" vertical="center"/>
    </xf>
    <xf numFmtId="0" fontId="3" fillId="6" borderId="9" xfId="0" applyFont="1" applyFill="1" applyBorder="1" applyAlignment="1" applyProtection="1">
      <alignment horizontal="center" vertical="center"/>
    </xf>
    <xf numFmtId="4" fontId="3" fillId="6" borderId="9" xfId="0" applyNumberFormat="1" applyFont="1" applyFill="1" applyBorder="1" applyAlignment="1" applyProtection="1">
      <alignment vertical="center"/>
    </xf>
    <xf numFmtId="4" fontId="3" fillId="6" borderId="10" xfId="0" applyNumberFormat="1" applyFont="1" applyFill="1" applyBorder="1" applyAlignment="1" applyProtection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0" fontId="0" fillId="0" borderId="0" xfId="0" applyFont="1" applyAlignment="1" applyProtection="1">
      <alignment vertical="center"/>
    </xf>
    <xf numFmtId="0" fontId="2" fillId="6" borderId="0" xfId="0" applyFont="1" applyFill="1" applyBorder="1" applyAlignment="1" applyProtection="1">
      <alignment horizontal="center" vertical="center"/>
    </xf>
    <xf numFmtId="0" fontId="30" fillId="0" borderId="0" xfId="0" applyFont="1" applyBorder="1" applyAlignment="1" applyProtection="1">
      <alignment horizontal="left" vertical="center"/>
    </xf>
    <xf numFmtId="4" fontId="30" fillId="0" borderId="0" xfId="0" applyNumberFormat="1" applyFont="1" applyBorder="1" applyAlignment="1" applyProtection="1">
      <alignment vertical="center"/>
    </xf>
    <xf numFmtId="0" fontId="5" fillId="0" borderId="4" xfId="0" applyFont="1" applyBorder="1" applyAlignment="1" applyProtection="1">
      <alignment vertical="center"/>
    </xf>
    <xf numFmtId="0" fontId="5" fillId="0" borderId="0" xfId="0" applyFont="1" applyBorder="1" applyAlignment="1" applyProtection="1">
      <alignment vertical="center"/>
    </xf>
    <xf numFmtId="0" fontId="5" fillId="0" borderId="0" xfId="0" applyFont="1" applyBorder="1" applyAlignment="1" applyProtection="1">
      <alignment horizontal="left" vertical="center"/>
    </xf>
    <xf numFmtId="4" fontId="5" fillId="0" borderId="0" xfId="0" applyNumberFormat="1" applyFont="1" applyBorder="1" applyAlignment="1" applyProtection="1">
      <alignment vertical="center"/>
    </xf>
    <xf numFmtId="0" fontId="5" fillId="0" borderId="5" xfId="0" applyFont="1" applyBorder="1" applyAlignment="1" applyProtection="1">
      <alignment vertical="center"/>
    </xf>
    <xf numFmtId="0" fontId="5" fillId="0" borderId="0" xfId="0" applyFont="1" applyAlignment="1" applyProtection="1">
      <alignment vertical="center"/>
    </xf>
    <xf numFmtId="0" fontId="6" fillId="0" borderId="4" xfId="0" applyFont="1" applyBorder="1" applyAlignment="1" applyProtection="1">
      <alignment vertical="center"/>
    </xf>
    <xf numFmtId="0" fontId="6" fillId="0" borderId="0" xfId="0" applyFont="1" applyBorder="1" applyAlignment="1" applyProtection="1">
      <alignment vertical="center"/>
    </xf>
    <xf numFmtId="0" fontId="6" fillId="0" borderId="5" xfId="0" applyFont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4" fontId="31" fillId="0" borderId="0" xfId="0" applyNumberFormat="1" applyFont="1" applyBorder="1" applyAlignment="1" applyProtection="1">
      <alignment vertical="center"/>
    </xf>
    <xf numFmtId="0" fontId="0" fillId="0" borderId="25" xfId="0" applyFont="1" applyBorder="1" applyAlignment="1" applyProtection="1">
      <alignment vertical="center"/>
    </xf>
    <xf numFmtId="0" fontId="16" fillId="0" borderId="25" xfId="0" applyFont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0" fillId="0" borderId="14" xfId="0" applyFont="1" applyBorder="1" applyAlignment="1" applyProtection="1">
      <alignment vertical="center"/>
    </xf>
    <xf numFmtId="0" fontId="21" fillId="0" borderId="15" xfId="0" applyFont="1" applyBorder="1" applyAlignment="1" applyProtection="1">
      <alignment horizontal="center" vertical="center"/>
    </xf>
    <xf numFmtId="0" fontId="0" fillId="0" borderId="0" xfId="0" applyFont="1" applyAlignment="1" applyProtection="1">
      <alignment horizontal="left" vertical="center"/>
      <protection locked="0"/>
    </xf>
    <xf numFmtId="4" fontId="0" fillId="0" borderId="0" xfId="0" applyNumberFormat="1" applyFont="1" applyAlignment="1" applyProtection="1">
      <alignment vertical="center"/>
      <protection locked="0"/>
    </xf>
    <xf numFmtId="0" fontId="0" fillId="0" borderId="16" xfId="0" applyFont="1" applyBorder="1" applyAlignment="1" applyProtection="1">
      <alignment vertical="center"/>
    </xf>
    <xf numFmtId="0" fontId="21" fillId="0" borderId="18" xfId="0" applyFont="1" applyBorder="1" applyAlignment="1" applyProtection="1">
      <alignment horizontal="center" vertical="center"/>
    </xf>
    <xf numFmtId="0" fontId="0" fillId="0" borderId="4" xfId="0" applyFont="1" applyBorder="1" applyAlignment="1" applyProtection="1">
      <alignment horizontal="center" vertical="center" wrapText="1"/>
    </xf>
    <xf numFmtId="0" fontId="2" fillId="6" borderId="22" xfId="0" applyFont="1" applyFill="1" applyBorder="1" applyAlignment="1" applyProtection="1">
      <alignment horizontal="center" vertical="center" wrapText="1"/>
    </xf>
    <xf numFmtId="0" fontId="2" fillId="6" borderId="23" xfId="0" applyFont="1" applyFill="1" applyBorder="1" applyAlignment="1" applyProtection="1">
      <alignment horizontal="center" vertical="center" wrapText="1"/>
    </xf>
    <xf numFmtId="0" fontId="2" fillId="6" borderId="24" xfId="0" applyFont="1" applyFill="1" applyBorder="1" applyAlignment="1" applyProtection="1">
      <alignment horizontal="center" vertical="center" wrapText="1"/>
    </xf>
    <xf numFmtId="0" fontId="0" fillId="0" borderId="5" xfId="0" applyFont="1" applyBorder="1" applyAlignment="1" applyProtection="1">
      <alignment horizontal="center" vertical="center" wrapText="1"/>
    </xf>
    <xf numFmtId="167" fontId="24" fillId="0" borderId="12" xfId="0" applyNumberFormat="1" applyFont="1" applyBorder="1" applyAlignment="1" applyProtection="1"/>
    <xf numFmtId="167" fontId="3" fillId="0" borderId="12" xfId="0" applyNumberFormat="1" applyFont="1" applyBorder="1" applyAlignment="1" applyProtection="1">
      <alignment vertical="center"/>
    </xf>
    <xf numFmtId="166" fontId="32" fillId="0" borderId="12" xfId="0" applyNumberFormat="1" applyFont="1" applyBorder="1" applyAlignment="1" applyProtection="1"/>
    <xf numFmtId="166" fontId="32" fillId="0" borderId="13" xfId="0" applyNumberFormat="1" applyFont="1" applyBorder="1" applyAlignment="1" applyProtection="1"/>
    <xf numFmtId="167" fontId="33" fillId="0" borderId="0" xfId="0" applyNumberFormat="1" applyFont="1" applyAlignment="1">
      <alignment vertical="center"/>
    </xf>
    <xf numFmtId="0" fontId="7" fillId="0" borderId="4" xfId="0" applyFont="1" applyBorder="1" applyAlignment="1" applyProtection="1"/>
    <xf numFmtId="0" fontId="7" fillId="0" borderId="0" xfId="0" applyFont="1" applyBorder="1" applyAlignment="1" applyProtection="1"/>
    <xf numFmtId="0" fontId="5" fillId="0" borderId="0" xfId="0" applyFont="1" applyBorder="1" applyAlignment="1" applyProtection="1">
      <alignment horizontal="left"/>
    </xf>
    <xf numFmtId="167" fontId="5" fillId="0" borderId="0" xfId="0" applyNumberFormat="1" applyFont="1" applyBorder="1" applyAlignment="1" applyProtection="1"/>
    <xf numFmtId="167" fontId="5" fillId="0" borderId="0" xfId="0" applyNumberFormat="1" applyFont="1" applyBorder="1" applyAlignment="1" applyProtection="1">
      <alignment vertical="center"/>
    </xf>
    <xf numFmtId="0" fontId="7" fillId="0" borderId="5" xfId="0" applyFont="1" applyBorder="1" applyAlignment="1" applyProtection="1"/>
    <xf numFmtId="0" fontId="7" fillId="0" borderId="14" xfId="0" applyFont="1" applyBorder="1" applyAlignment="1" applyProtection="1"/>
    <xf numFmtId="166" fontId="7" fillId="0" borderId="0" xfId="0" applyNumberFormat="1" applyFont="1" applyBorder="1" applyAlignment="1" applyProtection="1"/>
    <xf numFmtId="166" fontId="7" fillId="0" borderId="15" xfId="0" applyNumberFormat="1" applyFont="1" applyBorder="1" applyAlignment="1" applyProtection="1"/>
    <xf numFmtId="0" fontId="7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167" fontId="7" fillId="0" borderId="0" xfId="0" applyNumberFormat="1" applyFont="1" applyAlignment="1">
      <alignment vertical="center"/>
    </xf>
    <xf numFmtId="0" fontId="6" fillId="0" borderId="0" xfId="0" applyFont="1" applyBorder="1" applyAlignment="1" applyProtection="1">
      <alignment horizontal="left"/>
    </xf>
    <xf numFmtId="167" fontId="6" fillId="0" borderId="17" xfId="0" applyNumberFormat="1" applyFont="1" applyBorder="1" applyAlignment="1" applyProtection="1"/>
    <xf numFmtId="167" fontId="6" fillId="0" borderId="17" xfId="0" applyNumberFormat="1" applyFont="1" applyBorder="1" applyAlignment="1" applyProtection="1">
      <alignment vertical="center"/>
    </xf>
    <xf numFmtId="0" fontId="0" fillId="0" borderId="25" xfId="0" applyFont="1" applyBorder="1" applyAlignment="1" applyProtection="1">
      <alignment horizontal="center" vertical="center"/>
    </xf>
    <xf numFmtId="49" fontId="0" fillId="0" borderId="25" xfId="0" applyNumberFormat="1" applyFont="1" applyBorder="1" applyAlignment="1" applyProtection="1">
      <alignment horizontal="left" vertical="center" wrapText="1"/>
    </xf>
    <xf numFmtId="0" fontId="0" fillId="0" borderId="25" xfId="0" applyFont="1" applyBorder="1" applyAlignment="1" applyProtection="1">
      <alignment horizontal="left" vertical="center" wrapText="1"/>
    </xf>
    <xf numFmtId="0" fontId="0" fillId="0" borderId="25" xfId="0" applyFont="1" applyBorder="1" applyAlignment="1" applyProtection="1">
      <alignment horizontal="center" vertical="center" wrapText="1"/>
    </xf>
    <xf numFmtId="167" fontId="0" fillId="0" borderId="25" xfId="0" applyNumberFormat="1" applyFont="1" applyBorder="1" applyAlignment="1" applyProtection="1">
      <alignment vertical="center"/>
    </xf>
    <xf numFmtId="167" fontId="0" fillId="4" borderId="25" xfId="0" applyNumberFormat="1" applyFont="1" applyFill="1" applyBorder="1" applyAlignment="1" applyProtection="1">
      <alignment vertical="center"/>
      <protection locked="0"/>
    </xf>
    <xf numFmtId="167" fontId="0" fillId="4" borderId="25" xfId="0" applyNumberFormat="1" applyFont="1" applyFill="1" applyBorder="1" applyAlignment="1" applyProtection="1">
      <alignment vertical="center"/>
    </xf>
    <xf numFmtId="0" fontId="1" fillId="4" borderId="25" xfId="0" applyFont="1" applyFill="1" applyBorder="1" applyAlignment="1" applyProtection="1">
      <alignment horizontal="left" vertical="center"/>
      <protection locked="0"/>
    </xf>
    <xf numFmtId="166" fontId="1" fillId="0" borderId="0" xfId="0" applyNumberFormat="1" applyFont="1" applyBorder="1" applyAlignment="1" applyProtection="1">
      <alignment vertical="center"/>
    </xf>
    <xf numFmtId="166" fontId="1" fillId="0" borderId="15" xfId="0" applyNumberFormat="1" applyFont="1" applyBorder="1" applyAlignment="1" applyProtection="1">
      <alignment vertical="center"/>
    </xf>
    <xf numFmtId="167" fontId="0" fillId="0" borderId="0" xfId="0" applyNumberFormat="1" applyFont="1" applyAlignment="1">
      <alignment vertical="center"/>
    </xf>
    <xf numFmtId="0" fontId="8" fillId="0" borderId="4" xfId="0" applyFont="1" applyBorder="1" applyAlignment="1" applyProtection="1">
      <alignment vertical="center"/>
    </xf>
    <xf numFmtId="0" fontId="8" fillId="0" borderId="0" xfId="0" applyFont="1" applyBorder="1" applyAlignment="1" applyProtection="1">
      <alignment vertical="center"/>
    </xf>
    <xf numFmtId="0" fontId="8" fillId="0" borderId="0" xfId="0" applyFont="1" applyBorder="1" applyAlignment="1" applyProtection="1">
      <alignment horizontal="left" vertical="center"/>
    </xf>
    <xf numFmtId="0" fontId="8" fillId="0" borderId="12" xfId="0" applyFont="1" applyBorder="1" applyAlignment="1" applyProtection="1">
      <alignment horizontal="left" vertical="center" wrapText="1"/>
    </xf>
    <xf numFmtId="0" fontId="8" fillId="0" borderId="12" xfId="0" applyFont="1" applyBorder="1" applyAlignment="1" applyProtection="1">
      <alignment vertical="center"/>
    </xf>
    <xf numFmtId="167" fontId="8" fillId="0" borderId="0" xfId="0" applyNumberFormat="1" applyFont="1" applyBorder="1" applyAlignment="1" applyProtection="1">
      <alignment vertical="center"/>
    </xf>
    <xf numFmtId="0" fontId="8" fillId="0" borderId="5" xfId="0" applyFont="1" applyBorder="1" applyAlignment="1" applyProtection="1">
      <alignment vertical="center"/>
    </xf>
    <xf numFmtId="0" fontId="8" fillId="0" borderId="14" xfId="0" applyFont="1" applyBorder="1" applyAlignment="1" applyProtection="1">
      <alignment vertical="center"/>
    </xf>
    <xf numFmtId="0" fontId="8" fillId="0" borderId="15" xfId="0" applyFont="1" applyBorder="1" applyAlignment="1" applyProtection="1">
      <alignment vertical="center"/>
    </xf>
    <xf numFmtId="0" fontId="8" fillId="0" borderId="0" xfId="0" applyFont="1" applyAlignment="1">
      <alignment horizontal="left" vertical="center"/>
    </xf>
    <xf numFmtId="0" fontId="34" fillId="0" borderId="25" xfId="0" applyFont="1" applyBorder="1" applyAlignment="1" applyProtection="1">
      <alignment horizontal="center" vertical="center"/>
    </xf>
    <xf numFmtId="49" fontId="34" fillId="0" borderId="25" xfId="0" applyNumberFormat="1" applyFont="1" applyBorder="1" applyAlignment="1" applyProtection="1">
      <alignment horizontal="left" vertical="center" wrapText="1"/>
    </xf>
    <xf numFmtId="0" fontId="34" fillId="0" borderId="25" xfId="0" applyFont="1" applyBorder="1" applyAlignment="1" applyProtection="1">
      <alignment horizontal="left" vertical="center" wrapText="1"/>
    </xf>
    <xf numFmtId="0" fontId="34" fillId="0" borderId="25" xfId="0" applyFont="1" applyBorder="1" applyAlignment="1" applyProtection="1">
      <alignment horizontal="center" vertical="center" wrapText="1"/>
    </xf>
    <xf numFmtId="167" fontId="34" fillId="0" borderId="25" xfId="0" applyNumberFormat="1" applyFont="1" applyBorder="1" applyAlignment="1" applyProtection="1">
      <alignment vertical="center"/>
    </xf>
    <xf numFmtId="167" fontId="34" fillId="4" borderId="25" xfId="0" applyNumberFormat="1" applyFont="1" applyFill="1" applyBorder="1" applyAlignment="1" applyProtection="1">
      <alignment vertical="center"/>
      <protection locked="0"/>
    </xf>
    <xf numFmtId="167" fontId="34" fillId="4" borderId="25" xfId="0" applyNumberFormat="1" applyFont="1" applyFill="1" applyBorder="1" applyAlignment="1" applyProtection="1">
      <alignment vertical="center"/>
    </xf>
    <xf numFmtId="167" fontId="6" fillId="0" borderId="23" xfId="0" applyNumberFormat="1" applyFont="1" applyBorder="1" applyAlignment="1" applyProtection="1"/>
    <xf numFmtId="167" fontId="6" fillId="0" borderId="23" xfId="0" applyNumberFormat="1" applyFont="1" applyBorder="1" applyAlignment="1" applyProtection="1">
      <alignment vertical="center"/>
    </xf>
    <xf numFmtId="167" fontId="5" fillId="0" borderId="12" xfId="0" applyNumberFormat="1" applyFont="1" applyBorder="1" applyAlignment="1" applyProtection="1"/>
    <xf numFmtId="167" fontId="5" fillId="0" borderId="12" xfId="0" applyNumberFormat="1" applyFont="1" applyBorder="1" applyAlignment="1" applyProtection="1">
      <alignment vertical="center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theme" Target="theme/theme1.xml" /><Relationship Id="rId7" Type="http://schemas.openxmlformats.org/officeDocument/2006/relationships/calcChain" Target="calcChain.xml" /><Relationship Id="rId8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hyperlink" Target="https://www.kros.sk/cenkros-ocenovanie-a-riadenie-stavebnej-vyroby" TargetMode="External" /><Relationship Id="rId2" Type="http://schemas.openxmlformats.org/officeDocument/2006/relationships/image" Target="../media/image1.png" /></Relationships>
</file>

<file path=xl/drawings/_rels/drawing2.xml.rels>&#65279;<?xml version="1.0" encoding="utf-8"?><Relationships xmlns="http://schemas.openxmlformats.org/package/2006/relationships"><Relationship Id="rId1" Type="http://schemas.openxmlformats.org/officeDocument/2006/relationships/hyperlink" Target="https://www.kros.sk/cenkros-ocenovanie-a-riadenie-stavebnej-vyroby" TargetMode="External" /><Relationship Id="rId2" Type="http://schemas.openxmlformats.org/officeDocument/2006/relationships/image" Target="../media/image1.png" /></Relationships>
</file>

<file path=xl/drawings/_rels/drawing3.xml.rels>&#65279;<?xml version="1.0" encoding="utf-8"?><Relationships xmlns="http://schemas.openxmlformats.org/package/2006/relationships"><Relationship Id="rId1" Type="http://schemas.openxmlformats.org/officeDocument/2006/relationships/hyperlink" Target="https://www.kros.sk/cenkros-ocenovanie-a-riadenie-stavebnej-vyroby" TargetMode="External" /><Relationship Id="rId2" Type="http://schemas.openxmlformats.org/officeDocument/2006/relationships/image" Target="../media/image1.png" /></Relationships>
</file>

<file path=xl/drawings/_rels/drawing4.xml.rels>&#65279;<?xml version="1.0" encoding="utf-8"?><Relationships xmlns="http://schemas.openxmlformats.org/package/2006/relationships"><Relationship Id="rId1" Type="http://schemas.openxmlformats.org/officeDocument/2006/relationships/hyperlink" Target="https://www.kros.sk/cenkros-ocenovanie-a-riadenie-stavebnej-vyroby" TargetMode="External" /><Relationship Id="rId2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71145" cy="271145"/>
    <xdr:pic>
      <xdr:nvPicPr>
        <xdr:cNvPr id="2" name="Picture 1">
          <a:hlinkClick xmlns:r="http://schemas.openxmlformats.org/officeDocument/2006/relationships" r:id="rId1" tooltip="https://www.kros.sk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s://www.kros.sk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s://www.kros.sk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s://www.kros.sk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&#65279;<?xml version="1.0" encoding="utf-8"?><Relationships xmlns="http://schemas.openxmlformats.org/package/2006/relationships"><Relationship Id="rId1" Type="http://schemas.openxmlformats.org/officeDocument/2006/relationships/drawing" Target="../drawings/drawing2.xml" /></Relationships>
</file>

<file path=xl/worksheets/_rels/sheet3.xml.rels>&#65279;<?xml version="1.0" encoding="utf-8"?><Relationships xmlns="http://schemas.openxmlformats.org/package/2006/relationships"><Relationship Id="rId1" Type="http://schemas.openxmlformats.org/officeDocument/2006/relationships/drawing" Target="../drawings/drawing3.xml" /></Relationships>
</file>

<file path=xl/worksheets/_rels/sheet4.xml.rels>&#65279;<?xml version="1.0" encoding="utf-8"?><Relationships xmlns="http://schemas.openxmlformats.org/package/2006/relationships"><Relationship Id="rId1" Type="http://schemas.openxmlformats.org/officeDocument/2006/relationships/drawing" Target="../drawings/drawing4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>
      <pane activePane="bottomLeft" state="frozen" topLeftCell="A2" ySplit="1"/>
    </sheetView>
  </sheetViews>
  <cols>
    <col min="1" max="1" width="8.33" customWidth="1"/>
    <col min="2" max="2" width="1.67" customWidth="1"/>
    <col min="3" max="3" width="4.17" customWidth="1"/>
    <col min="4" max="4" width="2.5" customWidth="1"/>
    <col min="5" max="5" width="2.5" customWidth="1"/>
    <col min="6" max="6" width="2.5" customWidth="1"/>
    <col min="7" max="7" width="2.5" customWidth="1"/>
    <col min="8" max="8" width="2.5" customWidth="1"/>
    <col min="9" max="9" width="2.5" customWidth="1"/>
    <col min="10" max="10" width="2.5" customWidth="1"/>
    <col min="11" max="11" width="2.5" customWidth="1"/>
    <col min="12" max="12" width="2.5" customWidth="1"/>
    <col min="13" max="13" width="2.5" customWidth="1"/>
    <col min="14" max="14" width="2.5" customWidth="1"/>
    <col min="15" max="15" width="2.5" customWidth="1"/>
    <col min="16" max="16" width="2.5" customWidth="1"/>
    <col min="17" max="17" width="2.5" customWidth="1"/>
    <col min="18" max="18" width="2.5" customWidth="1"/>
    <col min="19" max="19" width="2.5" customWidth="1"/>
    <col min="20" max="20" width="2.5" customWidth="1"/>
    <col min="21" max="21" width="2.5" customWidth="1"/>
    <col min="22" max="22" width="2.5" customWidth="1"/>
    <col min="23" max="23" width="2.5" customWidth="1"/>
    <col min="24" max="24" width="2.5" customWidth="1"/>
    <col min="25" max="25" width="2.5" customWidth="1"/>
    <col min="26" max="26" width="2.5" customWidth="1"/>
    <col min="27" max="27" width="2.5" customWidth="1"/>
    <col min="28" max="28" width="2.5" customWidth="1"/>
    <col min="29" max="29" width="2.5" customWidth="1"/>
    <col min="30" max="30" width="2.5" customWidth="1"/>
    <col min="31" max="31" width="2.5" customWidth="1"/>
    <col min="32" max="32" width="2.5" customWidth="1"/>
    <col min="33" max="33" width="2.5" customWidth="1"/>
    <col min="34" max="34" width="3.33" customWidth="1"/>
    <col min="35" max="35" width="2.5" customWidth="1"/>
    <col min="36" max="36" width="2.5" customWidth="1"/>
    <col min="37" max="37" width="2.5" customWidth="1"/>
    <col min="38" max="38" width="8.33" customWidth="1"/>
    <col min="39" max="39" width="3.33" customWidth="1"/>
    <col min="40" max="40" width="13.33" customWidth="1"/>
    <col min="41" max="41" width="7.5" customWidth="1"/>
    <col min="42" max="42" width="4.17" customWidth="1"/>
    <col min="43" max="43" width="1.67" customWidth="1"/>
    <col min="44" max="44" width="13.67" customWidth="1"/>
    <col min="45" max="45" width="25.83" hidden="1" customWidth="1"/>
    <col min="46" max="46" width="25.83" hidden="1" customWidth="1"/>
    <col min="47" max="47" width="25" hidden="1" customWidth="1"/>
    <col min="48" max="48" width="21.67" hidden="1" customWidth="1"/>
    <col min="49" max="49" width="21.67" hidden="1" customWidth="1"/>
    <col min="50" max="50" width="21.67" hidden="1" customWidth="1"/>
    <col min="51" max="51" width="21.67" hidden="1" customWidth="1"/>
    <col min="52" max="52" width="21.67" hidden="1" customWidth="1"/>
    <col min="53" max="53" width="19.17" hidden="1" customWidth="1"/>
    <col min="54" max="54" width="25" hidden="1" customWidth="1"/>
    <col min="55" max="55" width="19.17" hidden="1" customWidth="1"/>
    <col min="56" max="56" width="19.17" hidden="1" customWidth="1"/>
    <col min="57" max="57" width="66.5" customWidth="1"/>
    <col min="71" max="71" width="9.33" hidden="1"/>
    <col min="72" max="72" width="9.33" hidden="1"/>
    <col min="73" max="73" width="9.33" hidden="1"/>
    <col min="74" max="74" width="9.33" hidden="1"/>
    <col min="75" max="75" width="9.33" hidden="1"/>
    <col min="76" max="76" width="9.33" hidden="1"/>
    <col min="77" max="77" width="9.33" hidden="1"/>
    <col min="78" max="78" width="9.33" hidden="1"/>
    <col min="79" max="79" width="9.33" hidden="1"/>
    <col min="80" max="80" width="9.33" hidden="1"/>
    <col min="81" max="81" width="9.33" hidden="1"/>
    <col min="82" max="82" width="9.33" hidden="1"/>
    <col min="83" max="83" width="9.33" hidden="1"/>
    <col min="84" max="84" width="9.33" hidden="1"/>
    <col min="85" max="85" width="9.33" hidden="1"/>
    <col min="86" max="86" width="9.33" hidden="1"/>
    <col min="87" max="87" width="9.33" hidden="1"/>
    <col min="88" max="88" width="9.33" hidden="1"/>
    <col min="89" max="89" width="9.33" hidden="1"/>
  </cols>
  <sheetData>
    <row r="1" ht="21.36" customHeight="1">
      <c r="A1" s="11" t="s">
        <v>0</v>
      </c>
      <c r="B1" s="12"/>
      <c r="C1" s="12"/>
      <c r="D1" s="13" t="s">
        <v>1</v>
      </c>
      <c r="E1" s="12"/>
      <c r="F1" s="12"/>
      <c r="G1" s="12"/>
      <c r="H1" s="12"/>
      <c r="I1" s="12"/>
      <c r="J1" s="12"/>
      <c r="K1" s="14" t="s">
        <v>2</v>
      </c>
      <c r="L1" s="14"/>
      <c r="M1" s="14"/>
      <c r="N1" s="14"/>
      <c r="O1" s="14"/>
      <c r="P1" s="14"/>
      <c r="Q1" s="14"/>
      <c r="R1" s="14"/>
      <c r="S1" s="14"/>
      <c r="T1" s="12"/>
      <c r="U1" s="12"/>
      <c r="V1" s="12"/>
      <c r="W1" s="14" t="s">
        <v>3</v>
      </c>
      <c r="X1" s="14"/>
      <c r="Y1" s="14"/>
      <c r="Z1" s="14"/>
      <c r="AA1" s="14"/>
      <c r="AB1" s="14"/>
      <c r="AC1" s="14"/>
      <c r="AD1" s="14"/>
      <c r="AE1" s="14"/>
      <c r="AF1" s="14"/>
      <c r="AG1" s="12"/>
      <c r="AH1" s="12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  <c r="AY1" s="15"/>
      <c r="AZ1" s="15"/>
      <c r="BA1" s="16" t="s">
        <v>4</v>
      </c>
      <c r="BB1" s="16" t="s">
        <v>5</v>
      </c>
      <c r="BC1" s="15"/>
      <c r="BD1" s="15"/>
      <c r="BE1" s="15"/>
      <c r="BF1" s="15"/>
      <c r="BG1" s="15"/>
      <c r="BH1" s="15"/>
      <c r="BI1" s="15"/>
      <c r="BJ1" s="15"/>
      <c r="BK1" s="15"/>
      <c r="BL1" s="15"/>
      <c r="BM1" s="15"/>
      <c r="BN1" s="15"/>
      <c r="BO1" s="15"/>
      <c r="BP1" s="15"/>
      <c r="BQ1" s="15"/>
      <c r="BR1" s="15"/>
      <c r="BT1" s="17" t="s">
        <v>6</v>
      </c>
      <c r="BU1" s="17" t="s">
        <v>6</v>
      </c>
    </row>
    <row r="2" ht="36.96" customHeight="1">
      <c r="C2" s="18" t="s">
        <v>7</v>
      </c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  <c r="AM2" s="19"/>
      <c r="AN2" s="19"/>
      <c r="AO2" s="19"/>
      <c r="AP2" s="19"/>
      <c r="AR2" s="20" t="s">
        <v>8</v>
      </c>
      <c r="BS2" s="21" t="s">
        <v>9</v>
      </c>
      <c r="BT2" s="21" t="s">
        <v>10</v>
      </c>
    </row>
    <row r="3" ht="6.96" customHeight="1">
      <c r="B3" s="22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4"/>
      <c r="BS3" s="21" t="s">
        <v>9</v>
      </c>
      <c r="BT3" s="21" t="s">
        <v>10</v>
      </c>
    </row>
    <row r="4" ht="36.96" customHeight="1">
      <c r="B4" s="25"/>
      <c r="C4" s="26" t="s">
        <v>11</v>
      </c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8"/>
      <c r="AS4" s="19" t="s">
        <v>12</v>
      </c>
      <c r="BE4" s="29" t="s">
        <v>13</v>
      </c>
      <c r="BS4" s="21" t="s">
        <v>9</v>
      </c>
    </row>
    <row r="5" ht="14.4" customHeight="1">
      <c r="B5" s="25"/>
      <c r="C5" s="30"/>
      <c r="D5" s="31" t="s">
        <v>14</v>
      </c>
      <c r="E5" s="30"/>
      <c r="F5" s="30"/>
      <c r="G5" s="30"/>
      <c r="H5" s="30"/>
      <c r="I5" s="30"/>
      <c r="J5" s="30"/>
      <c r="K5" s="32" t="s">
        <v>15</v>
      </c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28"/>
      <c r="BE5" s="33" t="s">
        <v>16</v>
      </c>
      <c r="BS5" s="21" t="s">
        <v>9</v>
      </c>
    </row>
    <row r="6" ht="36.96" customHeight="1">
      <c r="B6" s="25"/>
      <c r="C6" s="30"/>
      <c r="D6" s="34" t="s">
        <v>17</v>
      </c>
      <c r="E6" s="30"/>
      <c r="F6" s="30"/>
      <c r="G6" s="30"/>
      <c r="H6" s="30"/>
      <c r="I6" s="30"/>
      <c r="J6" s="30"/>
      <c r="K6" s="35" t="s">
        <v>18</v>
      </c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28"/>
      <c r="BE6" s="36"/>
      <c r="BS6" s="21" t="s">
        <v>9</v>
      </c>
    </row>
    <row r="7" ht="14.4" customHeight="1">
      <c r="B7" s="25"/>
      <c r="C7" s="30"/>
      <c r="D7" s="37" t="s">
        <v>19</v>
      </c>
      <c r="E7" s="30"/>
      <c r="F7" s="30"/>
      <c r="G7" s="30"/>
      <c r="H7" s="30"/>
      <c r="I7" s="30"/>
      <c r="J7" s="30"/>
      <c r="K7" s="32" t="s">
        <v>20</v>
      </c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7" t="s">
        <v>21</v>
      </c>
      <c r="AL7" s="30"/>
      <c r="AM7" s="30"/>
      <c r="AN7" s="32" t="s">
        <v>20</v>
      </c>
      <c r="AO7" s="30"/>
      <c r="AP7" s="30"/>
      <c r="AQ7" s="28"/>
      <c r="BE7" s="36"/>
      <c r="BS7" s="21" t="s">
        <v>9</v>
      </c>
    </row>
    <row r="8" ht="14.4" customHeight="1">
      <c r="B8" s="25"/>
      <c r="C8" s="30"/>
      <c r="D8" s="37" t="s">
        <v>22</v>
      </c>
      <c r="E8" s="30"/>
      <c r="F8" s="30"/>
      <c r="G8" s="30"/>
      <c r="H8" s="30"/>
      <c r="I8" s="30"/>
      <c r="J8" s="30"/>
      <c r="K8" s="32" t="s">
        <v>23</v>
      </c>
      <c r="L8" s="30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7" t="s">
        <v>24</v>
      </c>
      <c r="AL8" s="30"/>
      <c r="AM8" s="30"/>
      <c r="AN8" s="38" t="s">
        <v>25</v>
      </c>
      <c r="AO8" s="30"/>
      <c r="AP8" s="30"/>
      <c r="AQ8" s="28"/>
      <c r="BE8" s="36"/>
      <c r="BS8" s="21" t="s">
        <v>9</v>
      </c>
    </row>
    <row r="9" ht="14.4" customHeight="1">
      <c r="B9" s="25"/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30"/>
      <c r="U9" s="30"/>
      <c r="V9" s="30"/>
      <c r="W9" s="30"/>
      <c r="X9" s="30"/>
      <c r="Y9" s="30"/>
      <c r="Z9" s="30"/>
      <c r="AA9" s="30"/>
      <c r="AB9" s="30"/>
      <c r="AC9" s="30"/>
      <c r="AD9" s="30"/>
      <c r="AE9" s="30"/>
      <c r="AF9" s="30"/>
      <c r="AG9" s="30"/>
      <c r="AH9" s="30"/>
      <c r="AI9" s="30"/>
      <c r="AJ9" s="30"/>
      <c r="AK9" s="30"/>
      <c r="AL9" s="30"/>
      <c r="AM9" s="30"/>
      <c r="AN9" s="30"/>
      <c r="AO9" s="30"/>
      <c r="AP9" s="30"/>
      <c r="AQ9" s="28"/>
      <c r="BE9" s="36"/>
      <c r="BS9" s="21" t="s">
        <v>9</v>
      </c>
    </row>
    <row r="10" ht="14.4" customHeight="1">
      <c r="B10" s="25"/>
      <c r="C10" s="30"/>
      <c r="D10" s="37" t="s">
        <v>26</v>
      </c>
      <c r="E10" s="30"/>
      <c r="F10" s="30"/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  <c r="S10" s="30"/>
      <c r="T10" s="30"/>
      <c r="U10" s="30"/>
      <c r="V10" s="30"/>
      <c r="W10" s="30"/>
      <c r="X10" s="30"/>
      <c r="Y10" s="30"/>
      <c r="Z10" s="30"/>
      <c r="AA10" s="30"/>
      <c r="AB10" s="30"/>
      <c r="AC10" s="30"/>
      <c r="AD10" s="30"/>
      <c r="AE10" s="30"/>
      <c r="AF10" s="30"/>
      <c r="AG10" s="30"/>
      <c r="AH10" s="30"/>
      <c r="AI10" s="30"/>
      <c r="AJ10" s="30"/>
      <c r="AK10" s="37" t="s">
        <v>27</v>
      </c>
      <c r="AL10" s="30"/>
      <c r="AM10" s="30"/>
      <c r="AN10" s="32" t="s">
        <v>20</v>
      </c>
      <c r="AO10" s="30"/>
      <c r="AP10" s="30"/>
      <c r="AQ10" s="28"/>
      <c r="BE10" s="36"/>
      <c r="BS10" s="21" t="s">
        <v>9</v>
      </c>
    </row>
    <row r="11" ht="18.48" customHeight="1">
      <c r="B11" s="25"/>
      <c r="C11" s="30"/>
      <c r="D11" s="30"/>
      <c r="E11" s="32" t="s">
        <v>28</v>
      </c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  <c r="Y11" s="30"/>
      <c r="Z11" s="30"/>
      <c r="AA11" s="30"/>
      <c r="AB11" s="30"/>
      <c r="AC11" s="30"/>
      <c r="AD11" s="30"/>
      <c r="AE11" s="30"/>
      <c r="AF11" s="30"/>
      <c r="AG11" s="30"/>
      <c r="AH11" s="30"/>
      <c r="AI11" s="30"/>
      <c r="AJ11" s="30"/>
      <c r="AK11" s="37" t="s">
        <v>29</v>
      </c>
      <c r="AL11" s="30"/>
      <c r="AM11" s="30"/>
      <c r="AN11" s="32" t="s">
        <v>20</v>
      </c>
      <c r="AO11" s="30"/>
      <c r="AP11" s="30"/>
      <c r="AQ11" s="28"/>
      <c r="BE11" s="36"/>
      <c r="BS11" s="21" t="s">
        <v>9</v>
      </c>
    </row>
    <row r="12" ht="6.96" customHeight="1">
      <c r="B12" s="25"/>
      <c r="C12" s="30"/>
      <c r="D12" s="30"/>
      <c r="E12" s="30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28"/>
      <c r="BE12" s="36"/>
      <c r="BS12" s="21" t="s">
        <v>9</v>
      </c>
    </row>
    <row r="13" ht="14.4" customHeight="1">
      <c r="B13" s="25"/>
      <c r="C13" s="30"/>
      <c r="D13" s="37" t="s">
        <v>30</v>
      </c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0"/>
      <c r="AF13" s="30"/>
      <c r="AG13" s="30"/>
      <c r="AH13" s="30"/>
      <c r="AI13" s="30"/>
      <c r="AJ13" s="30"/>
      <c r="AK13" s="37" t="s">
        <v>27</v>
      </c>
      <c r="AL13" s="30"/>
      <c r="AM13" s="30"/>
      <c r="AN13" s="39" t="s">
        <v>31</v>
      </c>
      <c r="AO13" s="30"/>
      <c r="AP13" s="30"/>
      <c r="AQ13" s="28"/>
      <c r="BE13" s="36"/>
      <c r="BS13" s="21" t="s">
        <v>9</v>
      </c>
    </row>
    <row r="14">
      <c r="B14" s="25"/>
      <c r="C14" s="30"/>
      <c r="D14" s="30"/>
      <c r="E14" s="39" t="s">
        <v>31</v>
      </c>
      <c r="F14" s="40"/>
      <c r="G14" s="40"/>
      <c r="H14" s="40"/>
      <c r="I14" s="40"/>
      <c r="J14" s="40"/>
      <c r="K14" s="40"/>
      <c r="L14" s="40"/>
      <c r="M14" s="40"/>
      <c r="N14" s="40"/>
      <c r="O14" s="40"/>
      <c r="P14" s="40"/>
      <c r="Q14" s="40"/>
      <c r="R14" s="40"/>
      <c r="S14" s="40"/>
      <c r="T14" s="40"/>
      <c r="U14" s="40"/>
      <c r="V14" s="40"/>
      <c r="W14" s="40"/>
      <c r="X14" s="40"/>
      <c r="Y14" s="40"/>
      <c r="Z14" s="40"/>
      <c r="AA14" s="40"/>
      <c r="AB14" s="40"/>
      <c r="AC14" s="40"/>
      <c r="AD14" s="40"/>
      <c r="AE14" s="40"/>
      <c r="AF14" s="40"/>
      <c r="AG14" s="40"/>
      <c r="AH14" s="40"/>
      <c r="AI14" s="40"/>
      <c r="AJ14" s="40"/>
      <c r="AK14" s="37" t="s">
        <v>29</v>
      </c>
      <c r="AL14" s="30"/>
      <c r="AM14" s="30"/>
      <c r="AN14" s="39" t="s">
        <v>31</v>
      </c>
      <c r="AO14" s="30"/>
      <c r="AP14" s="30"/>
      <c r="AQ14" s="28"/>
      <c r="BE14" s="36"/>
      <c r="BS14" s="21" t="s">
        <v>9</v>
      </c>
    </row>
    <row r="15" ht="6.96" customHeight="1">
      <c r="B15" s="25"/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  <c r="AJ15" s="30"/>
      <c r="AK15" s="30"/>
      <c r="AL15" s="30"/>
      <c r="AM15" s="30"/>
      <c r="AN15" s="30"/>
      <c r="AO15" s="30"/>
      <c r="AP15" s="30"/>
      <c r="AQ15" s="28"/>
      <c r="BE15" s="36"/>
      <c r="BS15" s="21" t="s">
        <v>6</v>
      </c>
    </row>
    <row r="16" ht="14.4" customHeight="1">
      <c r="B16" s="25"/>
      <c r="C16" s="30"/>
      <c r="D16" s="37" t="s">
        <v>32</v>
      </c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7" t="s">
        <v>27</v>
      </c>
      <c r="AL16" s="30"/>
      <c r="AM16" s="30"/>
      <c r="AN16" s="32" t="s">
        <v>20</v>
      </c>
      <c r="AO16" s="30"/>
      <c r="AP16" s="30"/>
      <c r="AQ16" s="28"/>
      <c r="BE16" s="36"/>
      <c r="BS16" s="21" t="s">
        <v>6</v>
      </c>
    </row>
    <row r="17" ht="18.48" customHeight="1">
      <c r="B17" s="25"/>
      <c r="C17" s="30"/>
      <c r="D17" s="30"/>
      <c r="E17" s="32" t="s">
        <v>28</v>
      </c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  <c r="Z17" s="30"/>
      <c r="AA17" s="30"/>
      <c r="AB17" s="30"/>
      <c r="AC17" s="30"/>
      <c r="AD17" s="30"/>
      <c r="AE17" s="30"/>
      <c r="AF17" s="30"/>
      <c r="AG17" s="30"/>
      <c r="AH17" s="30"/>
      <c r="AI17" s="30"/>
      <c r="AJ17" s="30"/>
      <c r="AK17" s="37" t="s">
        <v>29</v>
      </c>
      <c r="AL17" s="30"/>
      <c r="AM17" s="30"/>
      <c r="AN17" s="32" t="s">
        <v>20</v>
      </c>
      <c r="AO17" s="30"/>
      <c r="AP17" s="30"/>
      <c r="AQ17" s="28"/>
      <c r="BE17" s="36"/>
      <c r="BS17" s="21" t="s">
        <v>33</v>
      </c>
    </row>
    <row r="18" ht="6.96" customHeight="1">
      <c r="B18" s="25"/>
      <c r="C18" s="30"/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30"/>
      <c r="AI18" s="30"/>
      <c r="AJ18" s="30"/>
      <c r="AK18" s="30"/>
      <c r="AL18" s="30"/>
      <c r="AM18" s="30"/>
      <c r="AN18" s="30"/>
      <c r="AO18" s="30"/>
      <c r="AP18" s="30"/>
      <c r="AQ18" s="28"/>
      <c r="BE18" s="36"/>
      <c r="BS18" s="21" t="s">
        <v>34</v>
      </c>
    </row>
    <row r="19" ht="14.4" customHeight="1">
      <c r="B19" s="25"/>
      <c r="C19" s="30"/>
      <c r="D19" s="37" t="s">
        <v>35</v>
      </c>
      <c r="E19" s="30"/>
      <c r="F19" s="30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30"/>
      <c r="AJ19" s="30"/>
      <c r="AK19" s="37" t="s">
        <v>27</v>
      </c>
      <c r="AL19" s="30"/>
      <c r="AM19" s="30"/>
      <c r="AN19" s="32" t="s">
        <v>20</v>
      </c>
      <c r="AO19" s="30"/>
      <c r="AP19" s="30"/>
      <c r="AQ19" s="28"/>
      <c r="BE19" s="36"/>
      <c r="BS19" s="21" t="s">
        <v>34</v>
      </c>
    </row>
    <row r="20" ht="18.48" customHeight="1">
      <c r="B20" s="25"/>
      <c r="C20" s="30"/>
      <c r="D20" s="30"/>
      <c r="E20" s="32" t="s">
        <v>28</v>
      </c>
      <c r="F20" s="30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  <c r="AD20" s="30"/>
      <c r="AE20" s="30"/>
      <c r="AF20" s="30"/>
      <c r="AG20" s="30"/>
      <c r="AH20" s="30"/>
      <c r="AI20" s="30"/>
      <c r="AJ20" s="30"/>
      <c r="AK20" s="37" t="s">
        <v>29</v>
      </c>
      <c r="AL20" s="30"/>
      <c r="AM20" s="30"/>
      <c r="AN20" s="32" t="s">
        <v>20</v>
      </c>
      <c r="AO20" s="30"/>
      <c r="AP20" s="30"/>
      <c r="AQ20" s="28"/>
      <c r="BE20" s="36"/>
    </row>
    <row r="21" ht="6.96" customHeight="1">
      <c r="B21" s="25"/>
      <c r="C21" s="30"/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30"/>
      <c r="AD21" s="30"/>
      <c r="AE21" s="30"/>
      <c r="AF21" s="30"/>
      <c r="AG21" s="30"/>
      <c r="AH21" s="30"/>
      <c r="AI21" s="30"/>
      <c r="AJ21" s="30"/>
      <c r="AK21" s="30"/>
      <c r="AL21" s="30"/>
      <c r="AM21" s="30"/>
      <c r="AN21" s="30"/>
      <c r="AO21" s="30"/>
      <c r="AP21" s="30"/>
      <c r="AQ21" s="28"/>
      <c r="BE21" s="36"/>
    </row>
    <row r="22">
      <c r="B22" s="25"/>
      <c r="C22" s="30"/>
      <c r="D22" s="37" t="s">
        <v>36</v>
      </c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30"/>
      <c r="AI22" s="30"/>
      <c r="AJ22" s="30"/>
      <c r="AK22" s="30"/>
      <c r="AL22" s="30"/>
      <c r="AM22" s="30"/>
      <c r="AN22" s="30"/>
      <c r="AO22" s="30"/>
      <c r="AP22" s="30"/>
      <c r="AQ22" s="28"/>
      <c r="BE22" s="36"/>
    </row>
    <row r="23" ht="16.5" customHeight="1">
      <c r="B23" s="25"/>
      <c r="C23" s="30"/>
      <c r="D23" s="30"/>
      <c r="E23" s="41" t="s">
        <v>20</v>
      </c>
      <c r="F23" s="41"/>
      <c r="G23" s="41"/>
      <c r="H23" s="41"/>
      <c r="I23" s="41"/>
      <c r="J23" s="41"/>
      <c r="K23" s="41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  <c r="Z23" s="41"/>
      <c r="AA23" s="41"/>
      <c r="AB23" s="41"/>
      <c r="AC23" s="41"/>
      <c r="AD23" s="41"/>
      <c r="AE23" s="41"/>
      <c r="AF23" s="41"/>
      <c r="AG23" s="41"/>
      <c r="AH23" s="41"/>
      <c r="AI23" s="41"/>
      <c r="AJ23" s="41"/>
      <c r="AK23" s="41"/>
      <c r="AL23" s="41"/>
      <c r="AM23" s="41"/>
      <c r="AN23" s="41"/>
      <c r="AO23" s="30"/>
      <c r="AP23" s="30"/>
      <c r="AQ23" s="28"/>
      <c r="BE23" s="36"/>
    </row>
    <row r="24" ht="6.96" customHeight="1">
      <c r="B24" s="25"/>
      <c r="C24" s="30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30"/>
      <c r="AI24" s="30"/>
      <c r="AJ24" s="30"/>
      <c r="AK24" s="30"/>
      <c r="AL24" s="30"/>
      <c r="AM24" s="30"/>
      <c r="AN24" s="30"/>
      <c r="AO24" s="30"/>
      <c r="AP24" s="30"/>
      <c r="AQ24" s="28"/>
      <c r="BE24" s="36"/>
    </row>
    <row r="25" ht="6.96" customHeight="1">
      <c r="B25" s="25"/>
      <c r="C25" s="30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42"/>
      <c r="R25" s="42"/>
      <c r="S25" s="42"/>
      <c r="T25" s="42"/>
      <c r="U25" s="42"/>
      <c r="V25" s="42"/>
      <c r="W25" s="42"/>
      <c r="X25" s="42"/>
      <c r="Y25" s="42"/>
      <c r="Z25" s="42"/>
      <c r="AA25" s="42"/>
      <c r="AB25" s="42"/>
      <c r="AC25" s="42"/>
      <c r="AD25" s="42"/>
      <c r="AE25" s="42"/>
      <c r="AF25" s="42"/>
      <c r="AG25" s="42"/>
      <c r="AH25" s="42"/>
      <c r="AI25" s="42"/>
      <c r="AJ25" s="42"/>
      <c r="AK25" s="42"/>
      <c r="AL25" s="42"/>
      <c r="AM25" s="42"/>
      <c r="AN25" s="42"/>
      <c r="AO25" s="42"/>
      <c r="AP25" s="30"/>
      <c r="AQ25" s="28"/>
      <c r="BE25" s="36"/>
    </row>
    <row r="26" ht="14.4" customHeight="1">
      <c r="B26" s="25"/>
      <c r="C26" s="30"/>
      <c r="D26" s="43" t="s">
        <v>37</v>
      </c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30"/>
      <c r="AI26" s="30"/>
      <c r="AJ26" s="30"/>
      <c r="AK26" s="44">
        <f>ROUND(AG87,2)</f>
        <v>0</v>
      </c>
      <c r="AL26" s="30"/>
      <c r="AM26" s="30"/>
      <c r="AN26" s="30"/>
      <c r="AO26" s="30"/>
      <c r="AP26" s="30"/>
      <c r="AQ26" s="28"/>
      <c r="BE26" s="36"/>
    </row>
    <row r="27" ht="14.4" customHeight="1">
      <c r="B27" s="25"/>
      <c r="C27" s="30"/>
      <c r="D27" s="43" t="s">
        <v>38</v>
      </c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44">
        <f>ROUND(AG92,2)</f>
        <v>0</v>
      </c>
      <c r="AL27" s="44"/>
      <c r="AM27" s="44"/>
      <c r="AN27" s="44"/>
      <c r="AO27" s="44"/>
      <c r="AP27" s="30"/>
      <c r="AQ27" s="28"/>
      <c r="BE27" s="36"/>
    </row>
    <row r="28" s="1" customFormat="1" ht="6.96" customHeight="1">
      <c r="B28" s="45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46"/>
      <c r="T28" s="46"/>
      <c r="U28" s="46"/>
      <c r="V28" s="46"/>
      <c r="W28" s="46"/>
      <c r="X28" s="46"/>
      <c r="Y28" s="46"/>
      <c r="Z28" s="46"/>
      <c r="AA28" s="46"/>
      <c r="AB28" s="46"/>
      <c r="AC28" s="46"/>
      <c r="AD28" s="46"/>
      <c r="AE28" s="46"/>
      <c r="AF28" s="46"/>
      <c r="AG28" s="46"/>
      <c r="AH28" s="46"/>
      <c r="AI28" s="46"/>
      <c r="AJ28" s="46"/>
      <c r="AK28" s="46"/>
      <c r="AL28" s="46"/>
      <c r="AM28" s="46"/>
      <c r="AN28" s="46"/>
      <c r="AO28" s="46"/>
      <c r="AP28" s="46"/>
      <c r="AQ28" s="47"/>
      <c r="BE28" s="36"/>
    </row>
    <row r="29" s="1" customFormat="1" ht="25.92" customHeight="1">
      <c r="B29" s="45"/>
      <c r="C29" s="46"/>
      <c r="D29" s="48" t="s">
        <v>39</v>
      </c>
      <c r="E29" s="49"/>
      <c r="F29" s="49"/>
      <c r="G29" s="49"/>
      <c r="H29" s="49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  <c r="X29" s="49"/>
      <c r="Y29" s="49"/>
      <c r="Z29" s="49"/>
      <c r="AA29" s="49"/>
      <c r="AB29" s="49"/>
      <c r="AC29" s="49"/>
      <c r="AD29" s="49"/>
      <c r="AE29" s="49"/>
      <c r="AF29" s="49"/>
      <c r="AG29" s="49"/>
      <c r="AH29" s="49"/>
      <c r="AI29" s="49"/>
      <c r="AJ29" s="49"/>
      <c r="AK29" s="50">
        <f>ROUND(AK26+AK27,2)</f>
        <v>0</v>
      </c>
      <c r="AL29" s="49"/>
      <c r="AM29" s="49"/>
      <c r="AN29" s="49"/>
      <c r="AO29" s="49"/>
      <c r="AP29" s="46"/>
      <c r="AQ29" s="47"/>
      <c r="BE29" s="36"/>
    </row>
    <row r="30" s="1" customFormat="1" ht="6.96" customHeight="1">
      <c r="B30" s="45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46"/>
      <c r="T30" s="46"/>
      <c r="U30" s="46"/>
      <c r="V30" s="46"/>
      <c r="W30" s="46"/>
      <c r="X30" s="46"/>
      <c r="Y30" s="46"/>
      <c r="Z30" s="46"/>
      <c r="AA30" s="46"/>
      <c r="AB30" s="46"/>
      <c r="AC30" s="46"/>
      <c r="AD30" s="46"/>
      <c r="AE30" s="46"/>
      <c r="AF30" s="46"/>
      <c r="AG30" s="46"/>
      <c r="AH30" s="46"/>
      <c r="AI30" s="46"/>
      <c r="AJ30" s="46"/>
      <c r="AK30" s="46"/>
      <c r="AL30" s="46"/>
      <c r="AM30" s="46"/>
      <c r="AN30" s="46"/>
      <c r="AO30" s="46"/>
      <c r="AP30" s="46"/>
      <c r="AQ30" s="47"/>
      <c r="BE30" s="36"/>
    </row>
    <row r="31" s="2" customFormat="1" ht="14.4" customHeight="1">
      <c r="B31" s="51"/>
      <c r="C31" s="52"/>
      <c r="D31" s="53" t="s">
        <v>40</v>
      </c>
      <c r="E31" s="52"/>
      <c r="F31" s="53" t="s">
        <v>41</v>
      </c>
      <c r="G31" s="52"/>
      <c r="H31" s="52"/>
      <c r="I31" s="52"/>
      <c r="J31" s="52"/>
      <c r="K31" s="52"/>
      <c r="L31" s="54">
        <v>0.20000000000000001</v>
      </c>
      <c r="M31" s="52"/>
      <c r="N31" s="52"/>
      <c r="O31" s="52"/>
      <c r="P31" s="52"/>
      <c r="Q31" s="52"/>
      <c r="R31" s="52"/>
      <c r="S31" s="52"/>
      <c r="T31" s="55" t="s">
        <v>42</v>
      </c>
      <c r="U31" s="52"/>
      <c r="V31" s="52"/>
      <c r="W31" s="56">
        <f>ROUND(AZ87+SUM(CD93:CD97),2)</f>
        <v>0</v>
      </c>
      <c r="X31" s="52"/>
      <c r="Y31" s="52"/>
      <c r="Z31" s="52"/>
      <c r="AA31" s="52"/>
      <c r="AB31" s="52"/>
      <c r="AC31" s="52"/>
      <c r="AD31" s="52"/>
      <c r="AE31" s="52"/>
      <c r="AF31" s="52"/>
      <c r="AG31" s="52"/>
      <c r="AH31" s="52"/>
      <c r="AI31" s="52"/>
      <c r="AJ31" s="52"/>
      <c r="AK31" s="56">
        <f>ROUND(AV87+SUM(BY93:BY97),2)</f>
        <v>0</v>
      </c>
      <c r="AL31" s="52"/>
      <c r="AM31" s="52"/>
      <c r="AN31" s="52"/>
      <c r="AO31" s="52"/>
      <c r="AP31" s="52"/>
      <c r="AQ31" s="57"/>
      <c r="BE31" s="36"/>
    </row>
    <row r="32" s="2" customFormat="1" ht="14.4" customHeight="1">
      <c r="B32" s="51"/>
      <c r="C32" s="52"/>
      <c r="D32" s="52"/>
      <c r="E32" s="52"/>
      <c r="F32" s="53" t="s">
        <v>43</v>
      </c>
      <c r="G32" s="52"/>
      <c r="H32" s="52"/>
      <c r="I32" s="52"/>
      <c r="J32" s="52"/>
      <c r="K32" s="52"/>
      <c r="L32" s="54">
        <v>0.20000000000000001</v>
      </c>
      <c r="M32" s="52"/>
      <c r="N32" s="52"/>
      <c r="O32" s="52"/>
      <c r="P32" s="52"/>
      <c r="Q32" s="52"/>
      <c r="R32" s="52"/>
      <c r="S32" s="52"/>
      <c r="T32" s="55" t="s">
        <v>42</v>
      </c>
      <c r="U32" s="52"/>
      <c r="V32" s="52"/>
      <c r="W32" s="56">
        <f>ROUND(BA87+SUM(CE93:CE97),2)</f>
        <v>0</v>
      </c>
      <c r="X32" s="52"/>
      <c r="Y32" s="52"/>
      <c r="Z32" s="52"/>
      <c r="AA32" s="52"/>
      <c r="AB32" s="52"/>
      <c r="AC32" s="52"/>
      <c r="AD32" s="52"/>
      <c r="AE32" s="52"/>
      <c r="AF32" s="52"/>
      <c r="AG32" s="52"/>
      <c r="AH32" s="52"/>
      <c r="AI32" s="52"/>
      <c r="AJ32" s="52"/>
      <c r="AK32" s="56">
        <f>ROUND(AW87+SUM(BZ93:BZ97),2)</f>
        <v>0</v>
      </c>
      <c r="AL32" s="52"/>
      <c r="AM32" s="52"/>
      <c r="AN32" s="52"/>
      <c r="AO32" s="52"/>
      <c r="AP32" s="52"/>
      <c r="AQ32" s="57"/>
      <c r="BE32" s="36"/>
    </row>
    <row r="33" hidden="1" s="2" customFormat="1" ht="14.4" customHeight="1">
      <c r="B33" s="51"/>
      <c r="C33" s="52"/>
      <c r="D33" s="52"/>
      <c r="E33" s="52"/>
      <c r="F33" s="53" t="s">
        <v>44</v>
      </c>
      <c r="G33" s="52"/>
      <c r="H33" s="52"/>
      <c r="I33" s="52"/>
      <c r="J33" s="52"/>
      <c r="K33" s="52"/>
      <c r="L33" s="54">
        <v>0.20000000000000001</v>
      </c>
      <c r="M33" s="52"/>
      <c r="N33" s="52"/>
      <c r="O33" s="52"/>
      <c r="P33" s="52"/>
      <c r="Q33" s="52"/>
      <c r="R33" s="52"/>
      <c r="S33" s="52"/>
      <c r="T33" s="55" t="s">
        <v>42</v>
      </c>
      <c r="U33" s="52"/>
      <c r="V33" s="52"/>
      <c r="W33" s="56">
        <f>ROUND(BB87+SUM(CF93:CF97),2)</f>
        <v>0</v>
      </c>
      <c r="X33" s="52"/>
      <c r="Y33" s="52"/>
      <c r="Z33" s="52"/>
      <c r="AA33" s="52"/>
      <c r="AB33" s="52"/>
      <c r="AC33" s="52"/>
      <c r="AD33" s="52"/>
      <c r="AE33" s="52"/>
      <c r="AF33" s="52"/>
      <c r="AG33" s="52"/>
      <c r="AH33" s="52"/>
      <c r="AI33" s="52"/>
      <c r="AJ33" s="52"/>
      <c r="AK33" s="56">
        <v>0</v>
      </c>
      <c r="AL33" s="52"/>
      <c r="AM33" s="52"/>
      <c r="AN33" s="52"/>
      <c r="AO33" s="52"/>
      <c r="AP33" s="52"/>
      <c r="AQ33" s="57"/>
      <c r="BE33" s="36"/>
    </row>
    <row r="34" hidden="1" s="2" customFormat="1" ht="14.4" customHeight="1">
      <c r="B34" s="51"/>
      <c r="C34" s="52"/>
      <c r="D34" s="52"/>
      <c r="E34" s="52"/>
      <c r="F34" s="53" t="s">
        <v>45</v>
      </c>
      <c r="G34" s="52"/>
      <c r="H34" s="52"/>
      <c r="I34" s="52"/>
      <c r="J34" s="52"/>
      <c r="K34" s="52"/>
      <c r="L34" s="54">
        <v>0.20000000000000001</v>
      </c>
      <c r="M34" s="52"/>
      <c r="N34" s="52"/>
      <c r="O34" s="52"/>
      <c r="P34" s="52"/>
      <c r="Q34" s="52"/>
      <c r="R34" s="52"/>
      <c r="S34" s="52"/>
      <c r="T34" s="55" t="s">
        <v>42</v>
      </c>
      <c r="U34" s="52"/>
      <c r="V34" s="52"/>
      <c r="W34" s="56">
        <f>ROUND(BC87+SUM(CG93:CG97),2)</f>
        <v>0</v>
      </c>
      <c r="X34" s="52"/>
      <c r="Y34" s="52"/>
      <c r="Z34" s="52"/>
      <c r="AA34" s="52"/>
      <c r="AB34" s="52"/>
      <c r="AC34" s="52"/>
      <c r="AD34" s="52"/>
      <c r="AE34" s="52"/>
      <c r="AF34" s="52"/>
      <c r="AG34" s="52"/>
      <c r="AH34" s="52"/>
      <c r="AI34" s="52"/>
      <c r="AJ34" s="52"/>
      <c r="AK34" s="56">
        <v>0</v>
      </c>
      <c r="AL34" s="52"/>
      <c r="AM34" s="52"/>
      <c r="AN34" s="52"/>
      <c r="AO34" s="52"/>
      <c r="AP34" s="52"/>
      <c r="AQ34" s="57"/>
      <c r="BE34" s="36"/>
    </row>
    <row r="35" hidden="1" s="2" customFormat="1" ht="14.4" customHeight="1">
      <c r="B35" s="51"/>
      <c r="C35" s="52"/>
      <c r="D35" s="52"/>
      <c r="E35" s="52"/>
      <c r="F35" s="53" t="s">
        <v>46</v>
      </c>
      <c r="G35" s="52"/>
      <c r="H35" s="52"/>
      <c r="I35" s="52"/>
      <c r="J35" s="52"/>
      <c r="K35" s="52"/>
      <c r="L35" s="54">
        <v>0</v>
      </c>
      <c r="M35" s="52"/>
      <c r="N35" s="52"/>
      <c r="O35" s="52"/>
      <c r="P35" s="52"/>
      <c r="Q35" s="52"/>
      <c r="R35" s="52"/>
      <c r="S35" s="52"/>
      <c r="T35" s="55" t="s">
        <v>42</v>
      </c>
      <c r="U35" s="52"/>
      <c r="V35" s="52"/>
      <c r="W35" s="56">
        <f>ROUND(BD87+SUM(CH93:CH97),2)</f>
        <v>0</v>
      </c>
      <c r="X35" s="52"/>
      <c r="Y35" s="52"/>
      <c r="Z35" s="52"/>
      <c r="AA35" s="52"/>
      <c r="AB35" s="52"/>
      <c r="AC35" s="52"/>
      <c r="AD35" s="52"/>
      <c r="AE35" s="52"/>
      <c r="AF35" s="52"/>
      <c r="AG35" s="52"/>
      <c r="AH35" s="52"/>
      <c r="AI35" s="52"/>
      <c r="AJ35" s="52"/>
      <c r="AK35" s="56">
        <v>0</v>
      </c>
      <c r="AL35" s="52"/>
      <c r="AM35" s="52"/>
      <c r="AN35" s="52"/>
      <c r="AO35" s="52"/>
      <c r="AP35" s="52"/>
      <c r="AQ35" s="57"/>
    </row>
    <row r="36" s="1" customFormat="1" ht="6.96" customHeight="1">
      <c r="B36" s="45"/>
      <c r="C36" s="46"/>
      <c r="D36" s="46"/>
      <c r="E36" s="46"/>
      <c r="F36" s="46"/>
      <c r="G36" s="46"/>
      <c r="H36" s="46"/>
      <c r="I36" s="46"/>
      <c r="J36" s="46"/>
      <c r="K36" s="46"/>
      <c r="L36" s="46"/>
      <c r="M36" s="46"/>
      <c r="N36" s="46"/>
      <c r="O36" s="46"/>
      <c r="P36" s="46"/>
      <c r="Q36" s="46"/>
      <c r="R36" s="46"/>
      <c r="S36" s="46"/>
      <c r="T36" s="46"/>
      <c r="U36" s="46"/>
      <c r="V36" s="46"/>
      <c r="W36" s="46"/>
      <c r="X36" s="46"/>
      <c r="Y36" s="46"/>
      <c r="Z36" s="46"/>
      <c r="AA36" s="46"/>
      <c r="AB36" s="46"/>
      <c r="AC36" s="46"/>
      <c r="AD36" s="46"/>
      <c r="AE36" s="46"/>
      <c r="AF36" s="46"/>
      <c r="AG36" s="46"/>
      <c r="AH36" s="46"/>
      <c r="AI36" s="46"/>
      <c r="AJ36" s="46"/>
      <c r="AK36" s="46"/>
      <c r="AL36" s="46"/>
      <c r="AM36" s="46"/>
      <c r="AN36" s="46"/>
      <c r="AO36" s="46"/>
      <c r="AP36" s="46"/>
      <c r="AQ36" s="47"/>
    </row>
    <row r="37" s="1" customFormat="1" ht="25.92" customHeight="1">
      <c r="B37" s="45"/>
      <c r="C37" s="58"/>
      <c r="D37" s="59" t="s">
        <v>47</v>
      </c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1" t="s">
        <v>48</v>
      </c>
      <c r="U37" s="60"/>
      <c r="V37" s="60"/>
      <c r="W37" s="60"/>
      <c r="X37" s="62" t="s">
        <v>49</v>
      </c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3">
        <f>SUM(AK29:AK35)</f>
        <v>0</v>
      </c>
      <c r="AL37" s="60"/>
      <c r="AM37" s="60"/>
      <c r="AN37" s="60"/>
      <c r="AO37" s="64"/>
      <c r="AP37" s="58"/>
      <c r="AQ37" s="47"/>
    </row>
    <row r="38" s="1" customFormat="1" ht="14.4" customHeight="1">
      <c r="B38" s="45"/>
      <c r="C38" s="46"/>
      <c r="D38" s="46"/>
      <c r="E38" s="46"/>
      <c r="F38" s="46"/>
      <c r="G38" s="46"/>
      <c r="H38" s="46"/>
      <c r="I38" s="46"/>
      <c r="J38" s="46"/>
      <c r="K38" s="46"/>
      <c r="L38" s="46"/>
      <c r="M38" s="46"/>
      <c r="N38" s="46"/>
      <c r="O38" s="46"/>
      <c r="P38" s="46"/>
      <c r="Q38" s="46"/>
      <c r="R38" s="46"/>
      <c r="S38" s="46"/>
      <c r="T38" s="46"/>
      <c r="U38" s="46"/>
      <c r="V38" s="46"/>
      <c r="W38" s="46"/>
      <c r="X38" s="46"/>
      <c r="Y38" s="46"/>
      <c r="Z38" s="46"/>
      <c r="AA38" s="46"/>
      <c r="AB38" s="46"/>
      <c r="AC38" s="46"/>
      <c r="AD38" s="46"/>
      <c r="AE38" s="46"/>
      <c r="AF38" s="46"/>
      <c r="AG38" s="46"/>
      <c r="AH38" s="46"/>
      <c r="AI38" s="46"/>
      <c r="AJ38" s="46"/>
      <c r="AK38" s="46"/>
      <c r="AL38" s="46"/>
      <c r="AM38" s="46"/>
      <c r="AN38" s="46"/>
      <c r="AO38" s="46"/>
      <c r="AP38" s="46"/>
      <c r="AQ38" s="47"/>
    </row>
    <row r="39">
      <c r="B39" s="25"/>
      <c r="C39" s="30"/>
      <c r="D39" s="30"/>
      <c r="E39" s="30"/>
      <c r="F39" s="30"/>
      <c r="G39" s="30"/>
      <c r="H39" s="30"/>
      <c r="I39" s="30"/>
      <c r="J39" s="30"/>
      <c r="K39" s="30"/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30"/>
      <c r="AI39" s="30"/>
      <c r="AJ39" s="30"/>
      <c r="AK39" s="30"/>
      <c r="AL39" s="30"/>
      <c r="AM39" s="30"/>
      <c r="AN39" s="30"/>
      <c r="AO39" s="30"/>
      <c r="AP39" s="30"/>
      <c r="AQ39" s="28"/>
    </row>
    <row r="40">
      <c r="B40" s="25"/>
      <c r="C40" s="30"/>
      <c r="D40" s="30"/>
      <c r="E40" s="30"/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30"/>
      <c r="AI40" s="30"/>
      <c r="AJ40" s="30"/>
      <c r="AK40" s="30"/>
      <c r="AL40" s="30"/>
      <c r="AM40" s="30"/>
      <c r="AN40" s="30"/>
      <c r="AO40" s="30"/>
      <c r="AP40" s="30"/>
      <c r="AQ40" s="28"/>
    </row>
    <row r="41">
      <c r="B41" s="25"/>
      <c r="C41" s="30"/>
      <c r="D41" s="30"/>
      <c r="E41" s="30"/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30"/>
      <c r="AI41" s="30"/>
      <c r="AJ41" s="30"/>
      <c r="AK41" s="30"/>
      <c r="AL41" s="30"/>
      <c r="AM41" s="30"/>
      <c r="AN41" s="30"/>
      <c r="AO41" s="30"/>
      <c r="AP41" s="30"/>
      <c r="AQ41" s="28"/>
    </row>
    <row r="42">
      <c r="B42" s="25"/>
      <c r="C42" s="30"/>
      <c r="D42" s="30"/>
      <c r="E42" s="30"/>
      <c r="F42" s="30"/>
      <c r="G42" s="30"/>
      <c r="H42" s="30"/>
      <c r="I42" s="30"/>
      <c r="J42" s="30"/>
      <c r="K42" s="30"/>
      <c r="L42" s="30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30"/>
      <c r="AI42" s="30"/>
      <c r="AJ42" s="30"/>
      <c r="AK42" s="30"/>
      <c r="AL42" s="30"/>
      <c r="AM42" s="30"/>
      <c r="AN42" s="30"/>
      <c r="AO42" s="30"/>
      <c r="AP42" s="30"/>
      <c r="AQ42" s="28"/>
    </row>
    <row r="43">
      <c r="B43" s="25"/>
      <c r="C43" s="30"/>
      <c r="D43" s="30"/>
      <c r="E43" s="30"/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30"/>
      <c r="AI43" s="30"/>
      <c r="AJ43" s="30"/>
      <c r="AK43" s="30"/>
      <c r="AL43" s="30"/>
      <c r="AM43" s="30"/>
      <c r="AN43" s="30"/>
      <c r="AO43" s="30"/>
      <c r="AP43" s="30"/>
      <c r="AQ43" s="28"/>
    </row>
    <row r="44">
      <c r="B44" s="25"/>
      <c r="C44" s="30"/>
      <c r="D44" s="30"/>
      <c r="E44" s="30"/>
      <c r="F44" s="30"/>
      <c r="G44" s="30"/>
      <c r="H44" s="30"/>
      <c r="I44" s="30"/>
      <c r="J44" s="30"/>
      <c r="K44" s="30"/>
      <c r="L44" s="30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30"/>
      <c r="AI44" s="30"/>
      <c r="AJ44" s="30"/>
      <c r="AK44" s="30"/>
      <c r="AL44" s="30"/>
      <c r="AM44" s="30"/>
      <c r="AN44" s="30"/>
      <c r="AO44" s="30"/>
      <c r="AP44" s="30"/>
      <c r="AQ44" s="28"/>
    </row>
    <row r="45">
      <c r="B45" s="25"/>
      <c r="C45" s="30"/>
      <c r="D45" s="30"/>
      <c r="E45" s="30"/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30"/>
      <c r="AI45" s="30"/>
      <c r="AJ45" s="30"/>
      <c r="AK45" s="30"/>
      <c r="AL45" s="30"/>
      <c r="AM45" s="30"/>
      <c r="AN45" s="30"/>
      <c r="AO45" s="30"/>
      <c r="AP45" s="30"/>
      <c r="AQ45" s="28"/>
    </row>
    <row r="46">
      <c r="B46" s="25"/>
      <c r="C46" s="30"/>
      <c r="D46" s="30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  <c r="AQ46" s="28"/>
    </row>
    <row r="47">
      <c r="B47" s="25"/>
      <c r="C47" s="30"/>
      <c r="D47" s="30"/>
      <c r="E47" s="30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30"/>
      <c r="AI47" s="30"/>
      <c r="AJ47" s="30"/>
      <c r="AK47" s="30"/>
      <c r="AL47" s="30"/>
      <c r="AM47" s="30"/>
      <c r="AN47" s="30"/>
      <c r="AO47" s="30"/>
      <c r="AP47" s="30"/>
      <c r="AQ47" s="28"/>
    </row>
    <row r="48">
      <c r="B48" s="25"/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30"/>
      <c r="AJ48" s="30"/>
      <c r="AK48" s="30"/>
      <c r="AL48" s="30"/>
      <c r="AM48" s="30"/>
      <c r="AN48" s="30"/>
      <c r="AO48" s="30"/>
      <c r="AP48" s="30"/>
      <c r="AQ48" s="28"/>
    </row>
    <row r="49" s="1" customFormat="1">
      <c r="B49" s="45"/>
      <c r="C49" s="46"/>
      <c r="D49" s="65" t="s">
        <v>50</v>
      </c>
      <c r="E49" s="66"/>
      <c r="F49" s="66"/>
      <c r="G49" s="66"/>
      <c r="H49" s="66"/>
      <c r="I49" s="66"/>
      <c r="J49" s="66"/>
      <c r="K49" s="66"/>
      <c r="L49" s="66"/>
      <c r="M49" s="66"/>
      <c r="N49" s="66"/>
      <c r="O49" s="66"/>
      <c r="P49" s="66"/>
      <c r="Q49" s="66"/>
      <c r="R49" s="66"/>
      <c r="S49" s="66"/>
      <c r="T49" s="66"/>
      <c r="U49" s="66"/>
      <c r="V49" s="66"/>
      <c r="W49" s="66"/>
      <c r="X49" s="66"/>
      <c r="Y49" s="66"/>
      <c r="Z49" s="67"/>
      <c r="AA49" s="46"/>
      <c r="AB49" s="46"/>
      <c r="AC49" s="65" t="s">
        <v>51</v>
      </c>
      <c r="AD49" s="66"/>
      <c r="AE49" s="66"/>
      <c r="AF49" s="66"/>
      <c r="AG49" s="66"/>
      <c r="AH49" s="66"/>
      <c r="AI49" s="66"/>
      <c r="AJ49" s="66"/>
      <c r="AK49" s="66"/>
      <c r="AL49" s="66"/>
      <c r="AM49" s="66"/>
      <c r="AN49" s="66"/>
      <c r="AO49" s="67"/>
      <c r="AP49" s="46"/>
      <c r="AQ49" s="47"/>
    </row>
    <row r="50">
      <c r="B50" s="25"/>
      <c r="C50" s="30"/>
      <c r="D50" s="68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69"/>
      <c r="AA50" s="30"/>
      <c r="AB50" s="30"/>
      <c r="AC50" s="68"/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30"/>
      <c r="AO50" s="69"/>
      <c r="AP50" s="30"/>
      <c r="AQ50" s="28"/>
    </row>
    <row r="51">
      <c r="B51" s="25"/>
      <c r="C51" s="30"/>
      <c r="D51" s="68"/>
      <c r="E51" s="30"/>
      <c r="F51" s="30"/>
      <c r="G51" s="30"/>
      <c r="H51" s="30"/>
      <c r="I51" s="30"/>
      <c r="J51" s="30"/>
      <c r="K51" s="30"/>
      <c r="L51" s="30"/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69"/>
      <c r="AA51" s="30"/>
      <c r="AB51" s="30"/>
      <c r="AC51" s="68"/>
      <c r="AD51" s="30"/>
      <c r="AE51" s="30"/>
      <c r="AF51" s="30"/>
      <c r="AG51" s="30"/>
      <c r="AH51" s="30"/>
      <c r="AI51" s="30"/>
      <c r="AJ51" s="30"/>
      <c r="AK51" s="30"/>
      <c r="AL51" s="30"/>
      <c r="AM51" s="30"/>
      <c r="AN51" s="30"/>
      <c r="AO51" s="69"/>
      <c r="AP51" s="30"/>
      <c r="AQ51" s="28"/>
    </row>
    <row r="52">
      <c r="B52" s="25"/>
      <c r="C52" s="30"/>
      <c r="D52" s="68"/>
      <c r="E52" s="30"/>
      <c r="F52" s="30"/>
      <c r="G52" s="30"/>
      <c r="H52" s="30"/>
      <c r="I52" s="30"/>
      <c r="J52" s="30"/>
      <c r="K52" s="30"/>
      <c r="L52" s="30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69"/>
      <c r="AA52" s="30"/>
      <c r="AB52" s="30"/>
      <c r="AC52" s="68"/>
      <c r="AD52" s="30"/>
      <c r="AE52" s="30"/>
      <c r="AF52" s="30"/>
      <c r="AG52" s="30"/>
      <c r="AH52" s="30"/>
      <c r="AI52" s="30"/>
      <c r="AJ52" s="30"/>
      <c r="AK52" s="30"/>
      <c r="AL52" s="30"/>
      <c r="AM52" s="30"/>
      <c r="AN52" s="30"/>
      <c r="AO52" s="69"/>
      <c r="AP52" s="30"/>
      <c r="AQ52" s="28"/>
    </row>
    <row r="53">
      <c r="B53" s="25"/>
      <c r="C53" s="30"/>
      <c r="D53" s="68"/>
      <c r="E53" s="30"/>
      <c r="F53" s="30"/>
      <c r="G53" s="30"/>
      <c r="H53" s="30"/>
      <c r="I53" s="30"/>
      <c r="J53" s="30"/>
      <c r="K53" s="30"/>
      <c r="L53" s="30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69"/>
      <c r="AA53" s="30"/>
      <c r="AB53" s="30"/>
      <c r="AC53" s="68"/>
      <c r="AD53" s="30"/>
      <c r="AE53" s="30"/>
      <c r="AF53" s="30"/>
      <c r="AG53" s="30"/>
      <c r="AH53" s="30"/>
      <c r="AI53" s="30"/>
      <c r="AJ53" s="30"/>
      <c r="AK53" s="30"/>
      <c r="AL53" s="30"/>
      <c r="AM53" s="30"/>
      <c r="AN53" s="30"/>
      <c r="AO53" s="69"/>
      <c r="AP53" s="30"/>
      <c r="AQ53" s="28"/>
    </row>
    <row r="54">
      <c r="B54" s="25"/>
      <c r="C54" s="30"/>
      <c r="D54" s="68"/>
      <c r="E54" s="30"/>
      <c r="F54" s="30"/>
      <c r="G54" s="30"/>
      <c r="H54" s="30"/>
      <c r="I54" s="30"/>
      <c r="J54" s="30"/>
      <c r="K54" s="30"/>
      <c r="L54" s="30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69"/>
      <c r="AA54" s="30"/>
      <c r="AB54" s="30"/>
      <c r="AC54" s="68"/>
      <c r="AD54" s="30"/>
      <c r="AE54" s="30"/>
      <c r="AF54" s="30"/>
      <c r="AG54" s="30"/>
      <c r="AH54" s="30"/>
      <c r="AI54" s="30"/>
      <c r="AJ54" s="30"/>
      <c r="AK54" s="30"/>
      <c r="AL54" s="30"/>
      <c r="AM54" s="30"/>
      <c r="AN54" s="30"/>
      <c r="AO54" s="69"/>
      <c r="AP54" s="30"/>
      <c r="AQ54" s="28"/>
    </row>
    <row r="55">
      <c r="B55" s="25"/>
      <c r="C55" s="30"/>
      <c r="D55" s="68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69"/>
      <c r="AA55" s="30"/>
      <c r="AB55" s="30"/>
      <c r="AC55" s="68"/>
      <c r="AD55" s="30"/>
      <c r="AE55" s="30"/>
      <c r="AF55" s="30"/>
      <c r="AG55" s="30"/>
      <c r="AH55" s="30"/>
      <c r="AI55" s="30"/>
      <c r="AJ55" s="30"/>
      <c r="AK55" s="30"/>
      <c r="AL55" s="30"/>
      <c r="AM55" s="30"/>
      <c r="AN55" s="30"/>
      <c r="AO55" s="69"/>
      <c r="AP55" s="30"/>
      <c r="AQ55" s="28"/>
    </row>
    <row r="56">
      <c r="B56" s="25"/>
      <c r="C56" s="30"/>
      <c r="D56" s="68"/>
      <c r="E56" s="30"/>
      <c r="F56" s="30"/>
      <c r="G56" s="30"/>
      <c r="H56" s="30"/>
      <c r="I56" s="30"/>
      <c r="J56" s="30"/>
      <c r="K56" s="30"/>
      <c r="L56" s="30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69"/>
      <c r="AA56" s="30"/>
      <c r="AB56" s="30"/>
      <c r="AC56" s="68"/>
      <c r="AD56" s="30"/>
      <c r="AE56" s="30"/>
      <c r="AF56" s="30"/>
      <c r="AG56" s="30"/>
      <c r="AH56" s="30"/>
      <c r="AI56" s="30"/>
      <c r="AJ56" s="30"/>
      <c r="AK56" s="30"/>
      <c r="AL56" s="30"/>
      <c r="AM56" s="30"/>
      <c r="AN56" s="30"/>
      <c r="AO56" s="69"/>
      <c r="AP56" s="30"/>
      <c r="AQ56" s="28"/>
    </row>
    <row r="57">
      <c r="B57" s="25"/>
      <c r="C57" s="30"/>
      <c r="D57" s="68"/>
      <c r="E57" s="30"/>
      <c r="F57" s="30"/>
      <c r="G57" s="30"/>
      <c r="H57" s="30"/>
      <c r="I57" s="30"/>
      <c r="J57" s="30"/>
      <c r="K57" s="30"/>
      <c r="L57" s="30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69"/>
      <c r="AA57" s="30"/>
      <c r="AB57" s="30"/>
      <c r="AC57" s="68"/>
      <c r="AD57" s="30"/>
      <c r="AE57" s="30"/>
      <c r="AF57" s="30"/>
      <c r="AG57" s="30"/>
      <c r="AH57" s="30"/>
      <c r="AI57" s="30"/>
      <c r="AJ57" s="30"/>
      <c r="AK57" s="30"/>
      <c r="AL57" s="30"/>
      <c r="AM57" s="30"/>
      <c r="AN57" s="30"/>
      <c r="AO57" s="69"/>
      <c r="AP57" s="30"/>
      <c r="AQ57" s="28"/>
    </row>
    <row r="58" s="1" customFormat="1">
      <c r="B58" s="45"/>
      <c r="C58" s="46"/>
      <c r="D58" s="70" t="s">
        <v>52</v>
      </c>
      <c r="E58" s="71"/>
      <c r="F58" s="71"/>
      <c r="G58" s="71"/>
      <c r="H58" s="71"/>
      <c r="I58" s="71"/>
      <c r="J58" s="71"/>
      <c r="K58" s="71"/>
      <c r="L58" s="71"/>
      <c r="M58" s="71"/>
      <c r="N58" s="71"/>
      <c r="O58" s="71"/>
      <c r="P58" s="71"/>
      <c r="Q58" s="71"/>
      <c r="R58" s="72" t="s">
        <v>53</v>
      </c>
      <c r="S58" s="71"/>
      <c r="T58" s="71"/>
      <c r="U58" s="71"/>
      <c r="V58" s="71"/>
      <c r="W58" s="71"/>
      <c r="X58" s="71"/>
      <c r="Y58" s="71"/>
      <c r="Z58" s="73"/>
      <c r="AA58" s="46"/>
      <c r="AB58" s="46"/>
      <c r="AC58" s="70" t="s">
        <v>52</v>
      </c>
      <c r="AD58" s="71"/>
      <c r="AE58" s="71"/>
      <c r="AF58" s="71"/>
      <c r="AG58" s="71"/>
      <c r="AH58" s="71"/>
      <c r="AI58" s="71"/>
      <c r="AJ58" s="71"/>
      <c r="AK58" s="71"/>
      <c r="AL58" s="71"/>
      <c r="AM58" s="72" t="s">
        <v>53</v>
      </c>
      <c r="AN58" s="71"/>
      <c r="AO58" s="73"/>
      <c r="AP58" s="46"/>
      <c r="AQ58" s="47"/>
    </row>
    <row r="59">
      <c r="B59" s="25"/>
      <c r="C59" s="30"/>
      <c r="D59" s="30"/>
      <c r="E59" s="30"/>
      <c r="F59" s="30"/>
      <c r="G59" s="30"/>
      <c r="H59" s="30"/>
      <c r="I59" s="30"/>
      <c r="J59" s="30"/>
      <c r="K59" s="30"/>
      <c r="L59" s="30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30"/>
      <c r="AI59" s="30"/>
      <c r="AJ59" s="30"/>
      <c r="AK59" s="30"/>
      <c r="AL59" s="30"/>
      <c r="AM59" s="30"/>
      <c r="AN59" s="30"/>
      <c r="AO59" s="30"/>
      <c r="AP59" s="30"/>
      <c r="AQ59" s="28"/>
    </row>
    <row r="60" s="1" customFormat="1">
      <c r="B60" s="45"/>
      <c r="C60" s="46"/>
      <c r="D60" s="65" t="s">
        <v>54</v>
      </c>
      <c r="E60" s="66"/>
      <c r="F60" s="66"/>
      <c r="G60" s="66"/>
      <c r="H60" s="66"/>
      <c r="I60" s="66"/>
      <c r="J60" s="66"/>
      <c r="K60" s="66"/>
      <c r="L60" s="66"/>
      <c r="M60" s="66"/>
      <c r="N60" s="66"/>
      <c r="O60" s="66"/>
      <c r="P60" s="66"/>
      <c r="Q60" s="66"/>
      <c r="R60" s="66"/>
      <c r="S60" s="66"/>
      <c r="T60" s="66"/>
      <c r="U60" s="66"/>
      <c r="V60" s="66"/>
      <c r="W60" s="66"/>
      <c r="X60" s="66"/>
      <c r="Y60" s="66"/>
      <c r="Z60" s="67"/>
      <c r="AA60" s="46"/>
      <c r="AB60" s="46"/>
      <c r="AC60" s="65" t="s">
        <v>55</v>
      </c>
      <c r="AD60" s="66"/>
      <c r="AE60" s="66"/>
      <c r="AF60" s="66"/>
      <c r="AG60" s="66"/>
      <c r="AH60" s="66"/>
      <c r="AI60" s="66"/>
      <c r="AJ60" s="66"/>
      <c r="AK60" s="66"/>
      <c r="AL60" s="66"/>
      <c r="AM60" s="66"/>
      <c r="AN60" s="66"/>
      <c r="AO60" s="67"/>
      <c r="AP60" s="46"/>
      <c r="AQ60" s="47"/>
    </row>
    <row r="61">
      <c r="B61" s="25"/>
      <c r="C61" s="30"/>
      <c r="D61" s="68"/>
      <c r="E61" s="30"/>
      <c r="F61" s="30"/>
      <c r="G61" s="30"/>
      <c r="H61" s="30"/>
      <c r="I61" s="30"/>
      <c r="J61" s="30"/>
      <c r="K61" s="30"/>
      <c r="L61" s="30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69"/>
      <c r="AA61" s="30"/>
      <c r="AB61" s="30"/>
      <c r="AC61" s="68"/>
      <c r="AD61" s="30"/>
      <c r="AE61" s="30"/>
      <c r="AF61" s="30"/>
      <c r="AG61" s="30"/>
      <c r="AH61" s="30"/>
      <c r="AI61" s="30"/>
      <c r="AJ61" s="30"/>
      <c r="AK61" s="30"/>
      <c r="AL61" s="30"/>
      <c r="AM61" s="30"/>
      <c r="AN61" s="30"/>
      <c r="AO61" s="69"/>
      <c r="AP61" s="30"/>
      <c r="AQ61" s="28"/>
    </row>
    <row r="62">
      <c r="B62" s="25"/>
      <c r="C62" s="30"/>
      <c r="D62" s="68"/>
      <c r="E62" s="30"/>
      <c r="F62" s="30"/>
      <c r="G62" s="30"/>
      <c r="H62" s="30"/>
      <c r="I62" s="30"/>
      <c r="J62" s="30"/>
      <c r="K62" s="30"/>
      <c r="L62" s="30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69"/>
      <c r="AA62" s="30"/>
      <c r="AB62" s="30"/>
      <c r="AC62" s="68"/>
      <c r="AD62" s="30"/>
      <c r="AE62" s="30"/>
      <c r="AF62" s="30"/>
      <c r="AG62" s="30"/>
      <c r="AH62" s="30"/>
      <c r="AI62" s="30"/>
      <c r="AJ62" s="30"/>
      <c r="AK62" s="30"/>
      <c r="AL62" s="30"/>
      <c r="AM62" s="30"/>
      <c r="AN62" s="30"/>
      <c r="AO62" s="69"/>
      <c r="AP62" s="30"/>
      <c r="AQ62" s="28"/>
    </row>
    <row r="63">
      <c r="B63" s="25"/>
      <c r="C63" s="30"/>
      <c r="D63" s="68"/>
      <c r="E63" s="30"/>
      <c r="F63" s="30"/>
      <c r="G63" s="30"/>
      <c r="H63" s="30"/>
      <c r="I63" s="30"/>
      <c r="J63" s="30"/>
      <c r="K63" s="30"/>
      <c r="L63" s="30"/>
      <c r="M63" s="30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0"/>
      <c r="Z63" s="69"/>
      <c r="AA63" s="30"/>
      <c r="AB63" s="30"/>
      <c r="AC63" s="68"/>
      <c r="AD63" s="30"/>
      <c r="AE63" s="30"/>
      <c r="AF63" s="30"/>
      <c r="AG63" s="30"/>
      <c r="AH63" s="30"/>
      <c r="AI63" s="30"/>
      <c r="AJ63" s="30"/>
      <c r="AK63" s="30"/>
      <c r="AL63" s="30"/>
      <c r="AM63" s="30"/>
      <c r="AN63" s="30"/>
      <c r="AO63" s="69"/>
      <c r="AP63" s="30"/>
      <c r="AQ63" s="28"/>
    </row>
    <row r="64">
      <c r="B64" s="25"/>
      <c r="C64" s="30"/>
      <c r="D64" s="68"/>
      <c r="E64" s="30"/>
      <c r="F64" s="30"/>
      <c r="G64" s="30"/>
      <c r="H64" s="30"/>
      <c r="I64" s="30"/>
      <c r="J64" s="30"/>
      <c r="K64" s="30"/>
      <c r="L64" s="30"/>
      <c r="M64" s="30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69"/>
      <c r="AA64" s="30"/>
      <c r="AB64" s="30"/>
      <c r="AC64" s="68"/>
      <c r="AD64" s="30"/>
      <c r="AE64" s="30"/>
      <c r="AF64" s="30"/>
      <c r="AG64" s="30"/>
      <c r="AH64" s="30"/>
      <c r="AI64" s="30"/>
      <c r="AJ64" s="30"/>
      <c r="AK64" s="30"/>
      <c r="AL64" s="30"/>
      <c r="AM64" s="30"/>
      <c r="AN64" s="30"/>
      <c r="AO64" s="69"/>
      <c r="AP64" s="30"/>
      <c r="AQ64" s="28"/>
    </row>
    <row r="65">
      <c r="B65" s="25"/>
      <c r="C65" s="30"/>
      <c r="D65" s="68"/>
      <c r="E65" s="30"/>
      <c r="F65" s="30"/>
      <c r="G65" s="30"/>
      <c r="H65" s="30"/>
      <c r="I65" s="30"/>
      <c r="J65" s="30"/>
      <c r="K65" s="30"/>
      <c r="L65" s="30"/>
      <c r="M65" s="30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69"/>
      <c r="AA65" s="30"/>
      <c r="AB65" s="30"/>
      <c r="AC65" s="68"/>
      <c r="AD65" s="30"/>
      <c r="AE65" s="30"/>
      <c r="AF65" s="30"/>
      <c r="AG65" s="30"/>
      <c r="AH65" s="30"/>
      <c r="AI65" s="30"/>
      <c r="AJ65" s="30"/>
      <c r="AK65" s="30"/>
      <c r="AL65" s="30"/>
      <c r="AM65" s="30"/>
      <c r="AN65" s="30"/>
      <c r="AO65" s="69"/>
      <c r="AP65" s="30"/>
      <c r="AQ65" s="28"/>
    </row>
    <row r="66">
      <c r="B66" s="25"/>
      <c r="C66" s="30"/>
      <c r="D66" s="68"/>
      <c r="E66" s="30"/>
      <c r="F66" s="30"/>
      <c r="G66" s="30"/>
      <c r="H66" s="30"/>
      <c r="I66" s="30"/>
      <c r="J66" s="30"/>
      <c r="K66" s="30"/>
      <c r="L66" s="30"/>
      <c r="M66" s="30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  <c r="Y66" s="30"/>
      <c r="Z66" s="69"/>
      <c r="AA66" s="30"/>
      <c r="AB66" s="30"/>
      <c r="AC66" s="68"/>
      <c r="AD66" s="30"/>
      <c r="AE66" s="30"/>
      <c r="AF66" s="30"/>
      <c r="AG66" s="30"/>
      <c r="AH66" s="30"/>
      <c r="AI66" s="30"/>
      <c r="AJ66" s="30"/>
      <c r="AK66" s="30"/>
      <c r="AL66" s="30"/>
      <c r="AM66" s="30"/>
      <c r="AN66" s="30"/>
      <c r="AO66" s="69"/>
      <c r="AP66" s="30"/>
      <c r="AQ66" s="28"/>
    </row>
    <row r="67">
      <c r="B67" s="25"/>
      <c r="C67" s="30"/>
      <c r="D67" s="68"/>
      <c r="E67" s="30"/>
      <c r="F67" s="30"/>
      <c r="G67" s="30"/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69"/>
      <c r="AA67" s="30"/>
      <c r="AB67" s="30"/>
      <c r="AC67" s="68"/>
      <c r="AD67" s="30"/>
      <c r="AE67" s="30"/>
      <c r="AF67" s="30"/>
      <c r="AG67" s="30"/>
      <c r="AH67" s="30"/>
      <c r="AI67" s="30"/>
      <c r="AJ67" s="30"/>
      <c r="AK67" s="30"/>
      <c r="AL67" s="30"/>
      <c r="AM67" s="30"/>
      <c r="AN67" s="30"/>
      <c r="AO67" s="69"/>
      <c r="AP67" s="30"/>
      <c r="AQ67" s="28"/>
    </row>
    <row r="68">
      <c r="B68" s="25"/>
      <c r="C68" s="30"/>
      <c r="D68" s="68"/>
      <c r="E68" s="30"/>
      <c r="F68" s="30"/>
      <c r="G68" s="30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69"/>
      <c r="AA68" s="30"/>
      <c r="AB68" s="30"/>
      <c r="AC68" s="68"/>
      <c r="AD68" s="30"/>
      <c r="AE68" s="30"/>
      <c r="AF68" s="30"/>
      <c r="AG68" s="30"/>
      <c r="AH68" s="30"/>
      <c r="AI68" s="30"/>
      <c r="AJ68" s="30"/>
      <c r="AK68" s="30"/>
      <c r="AL68" s="30"/>
      <c r="AM68" s="30"/>
      <c r="AN68" s="30"/>
      <c r="AO68" s="69"/>
      <c r="AP68" s="30"/>
      <c r="AQ68" s="28"/>
    </row>
    <row r="69" s="1" customFormat="1">
      <c r="B69" s="45"/>
      <c r="C69" s="46"/>
      <c r="D69" s="70" t="s">
        <v>52</v>
      </c>
      <c r="E69" s="71"/>
      <c r="F69" s="71"/>
      <c r="G69" s="71"/>
      <c r="H69" s="71"/>
      <c r="I69" s="71"/>
      <c r="J69" s="71"/>
      <c r="K69" s="71"/>
      <c r="L69" s="71"/>
      <c r="M69" s="71"/>
      <c r="N69" s="71"/>
      <c r="O69" s="71"/>
      <c r="P69" s="71"/>
      <c r="Q69" s="71"/>
      <c r="R69" s="72" t="s">
        <v>53</v>
      </c>
      <c r="S69" s="71"/>
      <c r="T69" s="71"/>
      <c r="U69" s="71"/>
      <c r="V69" s="71"/>
      <c r="W69" s="71"/>
      <c r="X69" s="71"/>
      <c r="Y69" s="71"/>
      <c r="Z69" s="73"/>
      <c r="AA69" s="46"/>
      <c r="AB69" s="46"/>
      <c r="AC69" s="70" t="s">
        <v>52</v>
      </c>
      <c r="AD69" s="71"/>
      <c r="AE69" s="71"/>
      <c r="AF69" s="71"/>
      <c r="AG69" s="71"/>
      <c r="AH69" s="71"/>
      <c r="AI69" s="71"/>
      <c r="AJ69" s="71"/>
      <c r="AK69" s="71"/>
      <c r="AL69" s="71"/>
      <c r="AM69" s="72" t="s">
        <v>53</v>
      </c>
      <c r="AN69" s="71"/>
      <c r="AO69" s="73"/>
      <c r="AP69" s="46"/>
      <c r="AQ69" s="47"/>
    </row>
    <row r="70" s="1" customFormat="1" ht="6.96" customHeight="1">
      <c r="B70" s="45"/>
      <c r="C70" s="46"/>
      <c r="D70" s="46"/>
      <c r="E70" s="46"/>
      <c r="F70" s="46"/>
      <c r="G70" s="46"/>
      <c r="H70" s="46"/>
      <c r="I70" s="46"/>
      <c r="J70" s="46"/>
      <c r="K70" s="46"/>
      <c r="L70" s="46"/>
      <c r="M70" s="46"/>
      <c r="N70" s="46"/>
      <c r="O70" s="46"/>
      <c r="P70" s="46"/>
      <c r="Q70" s="46"/>
      <c r="R70" s="46"/>
      <c r="S70" s="46"/>
      <c r="T70" s="46"/>
      <c r="U70" s="46"/>
      <c r="V70" s="46"/>
      <c r="W70" s="46"/>
      <c r="X70" s="46"/>
      <c r="Y70" s="46"/>
      <c r="Z70" s="46"/>
      <c r="AA70" s="46"/>
      <c r="AB70" s="46"/>
      <c r="AC70" s="46"/>
      <c r="AD70" s="46"/>
      <c r="AE70" s="46"/>
      <c r="AF70" s="46"/>
      <c r="AG70" s="46"/>
      <c r="AH70" s="46"/>
      <c r="AI70" s="46"/>
      <c r="AJ70" s="46"/>
      <c r="AK70" s="46"/>
      <c r="AL70" s="46"/>
      <c r="AM70" s="46"/>
      <c r="AN70" s="46"/>
      <c r="AO70" s="46"/>
      <c r="AP70" s="46"/>
      <c r="AQ70" s="47"/>
    </row>
    <row r="71" s="1" customFormat="1" ht="6.96" customHeight="1">
      <c r="B71" s="74"/>
      <c r="C71" s="75"/>
      <c r="D71" s="75"/>
      <c r="E71" s="75"/>
      <c r="F71" s="75"/>
      <c r="G71" s="75"/>
      <c r="H71" s="75"/>
      <c r="I71" s="75"/>
      <c r="J71" s="75"/>
      <c r="K71" s="75"/>
      <c r="L71" s="75"/>
      <c r="M71" s="75"/>
      <c r="N71" s="75"/>
      <c r="O71" s="75"/>
      <c r="P71" s="75"/>
      <c r="Q71" s="75"/>
      <c r="R71" s="75"/>
      <c r="S71" s="75"/>
      <c r="T71" s="75"/>
      <c r="U71" s="75"/>
      <c r="V71" s="75"/>
      <c r="W71" s="75"/>
      <c r="X71" s="75"/>
      <c r="Y71" s="75"/>
      <c r="Z71" s="75"/>
      <c r="AA71" s="75"/>
      <c r="AB71" s="75"/>
      <c r="AC71" s="75"/>
      <c r="AD71" s="75"/>
      <c r="AE71" s="75"/>
      <c r="AF71" s="75"/>
      <c r="AG71" s="75"/>
      <c r="AH71" s="75"/>
      <c r="AI71" s="75"/>
      <c r="AJ71" s="75"/>
      <c r="AK71" s="75"/>
      <c r="AL71" s="75"/>
      <c r="AM71" s="75"/>
      <c r="AN71" s="75"/>
      <c r="AO71" s="75"/>
      <c r="AP71" s="75"/>
      <c r="AQ71" s="76"/>
    </row>
    <row r="75" s="1" customFormat="1" ht="6.96" customHeight="1">
      <c r="B75" s="77"/>
      <c r="C75" s="78"/>
      <c r="D75" s="78"/>
      <c r="E75" s="78"/>
      <c r="F75" s="78"/>
      <c r="G75" s="78"/>
      <c r="H75" s="78"/>
      <c r="I75" s="78"/>
      <c r="J75" s="78"/>
      <c r="K75" s="78"/>
      <c r="L75" s="78"/>
      <c r="M75" s="78"/>
      <c r="N75" s="78"/>
      <c r="O75" s="78"/>
      <c r="P75" s="78"/>
      <c r="Q75" s="78"/>
      <c r="R75" s="78"/>
      <c r="S75" s="78"/>
      <c r="T75" s="78"/>
      <c r="U75" s="78"/>
      <c r="V75" s="78"/>
      <c r="W75" s="78"/>
      <c r="X75" s="78"/>
      <c r="Y75" s="78"/>
      <c r="Z75" s="78"/>
      <c r="AA75" s="78"/>
      <c r="AB75" s="78"/>
      <c r="AC75" s="78"/>
      <c r="AD75" s="78"/>
      <c r="AE75" s="78"/>
      <c r="AF75" s="78"/>
      <c r="AG75" s="78"/>
      <c r="AH75" s="78"/>
      <c r="AI75" s="78"/>
      <c r="AJ75" s="78"/>
      <c r="AK75" s="78"/>
      <c r="AL75" s="78"/>
      <c r="AM75" s="78"/>
      <c r="AN75" s="78"/>
      <c r="AO75" s="78"/>
      <c r="AP75" s="78"/>
      <c r="AQ75" s="79"/>
    </row>
    <row r="76" s="1" customFormat="1" ht="36.96" customHeight="1">
      <c r="B76" s="45"/>
      <c r="C76" s="26" t="s">
        <v>56</v>
      </c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7"/>
      <c r="AD76" s="27"/>
      <c r="AE76" s="27"/>
      <c r="AF76" s="27"/>
      <c r="AG76" s="27"/>
      <c r="AH76" s="27"/>
      <c r="AI76" s="27"/>
      <c r="AJ76" s="27"/>
      <c r="AK76" s="27"/>
      <c r="AL76" s="27"/>
      <c r="AM76" s="27"/>
      <c r="AN76" s="27"/>
      <c r="AO76" s="27"/>
      <c r="AP76" s="27"/>
      <c r="AQ76" s="47"/>
    </row>
    <row r="77" s="3" customFormat="1" ht="14.4" customHeight="1">
      <c r="B77" s="80"/>
      <c r="C77" s="37" t="s">
        <v>14</v>
      </c>
      <c r="D77" s="81"/>
      <c r="E77" s="81"/>
      <c r="F77" s="81"/>
      <c r="G77" s="81"/>
      <c r="H77" s="81"/>
      <c r="I77" s="81"/>
      <c r="J77" s="81"/>
      <c r="K77" s="81"/>
      <c r="L77" s="81" t="str">
        <f>K5</f>
        <v>msMalinovskeho2018</v>
      </c>
      <c r="M77" s="81"/>
      <c r="N77" s="81"/>
      <c r="O77" s="81"/>
      <c r="P77" s="81"/>
      <c r="Q77" s="81"/>
      <c r="R77" s="81"/>
      <c r="S77" s="81"/>
      <c r="T77" s="81"/>
      <c r="U77" s="81"/>
      <c r="V77" s="81"/>
      <c r="W77" s="81"/>
      <c r="X77" s="81"/>
      <c r="Y77" s="81"/>
      <c r="Z77" s="81"/>
      <c r="AA77" s="81"/>
      <c r="AB77" s="81"/>
      <c r="AC77" s="81"/>
      <c r="AD77" s="81"/>
      <c r="AE77" s="81"/>
      <c r="AF77" s="81"/>
      <c r="AG77" s="81"/>
      <c r="AH77" s="81"/>
      <c r="AI77" s="81"/>
      <c r="AJ77" s="81"/>
      <c r="AK77" s="81"/>
      <c r="AL77" s="81"/>
      <c r="AM77" s="81"/>
      <c r="AN77" s="81"/>
      <c r="AO77" s="81"/>
      <c r="AP77" s="81"/>
      <c r="AQ77" s="82"/>
    </row>
    <row r="78" s="4" customFormat="1" ht="36.96" customHeight="1">
      <c r="B78" s="83"/>
      <c r="C78" s="84" t="s">
        <v>17</v>
      </c>
      <c r="D78" s="85"/>
      <c r="E78" s="85"/>
      <c r="F78" s="85"/>
      <c r="G78" s="85"/>
      <c r="H78" s="85"/>
      <c r="I78" s="85"/>
      <c r="J78" s="85"/>
      <c r="K78" s="85"/>
      <c r="L78" s="86" t="str">
        <f>K6</f>
        <v>Opravy a doplnenie chodníkov v areáli MŠ Malinovského</v>
      </c>
      <c r="M78" s="85"/>
      <c r="N78" s="85"/>
      <c r="O78" s="85"/>
      <c r="P78" s="85"/>
      <c r="Q78" s="85"/>
      <c r="R78" s="85"/>
      <c r="S78" s="85"/>
      <c r="T78" s="85"/>
      <c r="U78" s="85"/>
      <c r="V78" s="85"/>
      <c r="W78" s="85"/>
      <c r="X78" s="85"/>
      <c r="Y78" s="85"/>
      <c r="Z78" s="85"/>
      <c r="AA78" s="85"/>
      <c r="AB78" s="85"/>
      <c r="AC78" s="85"/>
      <c r="AD78" s="85"/>
      <c r="AE78" s="85"/>
      <c r="AF78" s="85"/>
      <c r="AG78" s="85"/>
      <c r="AH78" s="85"/>
      <c r="AI78" s="85"/>
      <c r="AJ78" s="85"/>
      <c r="AK78" s="85"/>
      <c r="AL78" s="85"/>
      <c r="AM78" s="85"/>
      <c r="AN78" s="85"/>
      <c r="AO78" s="85"/>
      <c r="AP78" s="85"/>
      <c r="AQ78" s="87"/>
    </row>
    <row r="79" s="1" customFormat="1" ht="6.96" customHeight="1">
      <c r="B79" s="45"/>
      <c r="C79" s="46"/>
      <c r="D79" s="46"/>
      <c r="E79" s="46"/>
      <c r="F79" s="46"/>
      <c r="G79" s="46"/>
      <c r="H79" s="46"/>
      <c r="I79" s="46"/>
      <c r="J79" s="46"/>
      <c r="K79" s="46"/>
      <c r="L79" s="46"/>
      <c r="M79" s="46"/>
      <c r="N79" s="46"/>
      <c r="O79" s="46"/>
      <c r="P79" s="46"/>
      <c r="Q79" s="46"/>
      <c r="R79" s="46"/>
      <c r="S79" s="46"/>
      <c r="T79" s="46"/>
      <c r="U79" s="46"/>
      <c r="V79" s="46"/>
      <c r="W79" s="46"/>
      <c r="X79" s="46"/>
      <c r="Y79" s="46"/>
      <c r="Z79" s="46"/>
      <c r="AA79" s="46"/>
      <c r="AB79" s="46"/>
      <c r="AC79" s="46"/>
      <c r="AD79" s="46"/>
      <c r="AE79" s="46"/>
      <c r="AF79" s="46"/>
      <c r="AG79" s="46"/>
      <c r="AH79" s="46"/>
      <c r="AI79" s="46"/>
      <c r="AJ79" s="46"/>
      <c r="AK79" s="46"/>
      <c r="AL79" s="46"/>
      <c r="AM79" s="46"/>
      <c r="AN79" s="46"/>
      <c r="AO79" s="46"/>
      <c r="AP79" s="46"/>
      <c r="AQ79" s="47"/>
    </row>
    <row r="80" s="1" customFormat="1">
      <c r="B80" s="45"/>
      <c r="C80" s="37" t="s">
        <v>22</v>
      </c>
      <c r="D80" s="46"/>
      <c r="E80" s="46"/>
      <c r="F80" s="46"/>
      <c r="G80" s="46"/>
      <c r="H80" s="46"/>
      <c r="I80" s="46"/>
      <c r="J80" s="46"/>
      <c r="K80" s="46"/>
      <c r="L80" s="88" t="str">
        <f>IF(K8="","",K8)</f>
        <v>Partizánske</v>
      </c>
      <c r="M80" s="46"/>
      <c r="N80" s="46"/>
      <c r="O80" s="46"/>
      <c r="P80" s="46"/>
      <c r="Q80" s="46"/>
      <c r="R80" s="46"/>
      <c r="S80" s="46"/>
      <c r="T80" s="46"/>
      <c r="U80" s="46"/>
      <c r="V80" s="46"/>
      <c r="W80" s="46"/>
      <c r="X80" s="46"/>
      <c r="Y80" s="46"/>
      <c r="Z80" s="46"/>
      <c r="AA80" s="46"/>
      <c r="AB80" s="46"/>
      <c r="AC80" s="46"/>
      <c r="AD80" s="46"/>
      <c r="AE80" s="46"/>
      <c r="AF80" s="46"/>
      <c r="AG80" s="46"/>
      <c r="AH80" s="46"/>
      <c r="AI80" s="37" t="s">
        <v>24</v>
      </c>
      <c r="AJ80" s="46"/>
      <c r="AK80" s="46"/>
      <c r="AL80" s="46"/>
      <c r="AM80" s="89" t="str">
        <f> IF(AN8= "","",AN8)</f>
        <v>25. 9. 2018</v>
      </c>
      <c r="AN80" s="46"/>
      <c r="AO80" s="46"/>
      <c r="AP80" s="46"/>
      <c r="AQ80" s="47"/>
    </row>
    <row r="81" s="1" customFormat="1" ht="6.96" customHeight="1">
      <c r="B81" s="45"/>
      <c r="C81" s="46"/>
      <c r="D81" s="46"/>
      <c r="E81" s="46"/>
      <c r="F81" s="46"/>
      <c r="G81" s="46"/>
      <c r="H81" s="46"/>
      <c r="I81" s="46"/>
      <c r="J81" s="46"/>
      <c r="K81" s="46"/>
      <c r="L81" s="46"/>
      <c r="M81" s="46"/>
      <c r="N81" s="46"/>
      <c r="O81" s="46"/>
      <c r="P81" s="46"/>
      <c r="Q81" s="46"/>
      <c r="R81" s="46"/>
      <c r="S81" s="46"/>
      <c r="T81" s="46"/>
      <c r="U81" s="46"/>
      <c r="V81" s="46"/>
      <c r="W81" s="46"/>
      <c r="X81" s="46"/>
      <c r="Y81" s="46"/>
      <c r="Z81" s="46"/>
      <c r="AA81" s="46"/>
      <c r="AB81" s="46"/>
      <c r="AC81" s="46"/>
      <c r="AD81" s="46"/>
      <c r="AE81" s="46"/>
      <c r="AF81" s="46"/>
      <c r="AG81" s="46"/>
      <c r="AH81" s="46"/>
      <c r="AI81" s="46"/>
      <c r="AJ81" s="46"/>
      <c r="AK81" s="46"/>
      <c r="AL81" s="46"/>
      <c r="AM81" s="46"/>
      <c r="AN81" s="46"/>
      <c r="AO81" s="46"/>
      <c r="AP81" s="46"/>
      <c r="AQ81" s="47"/>
    </row>
    <row r="82" s="1" customFormat="1">
      <c r="B82" s="45"/>
      <c r="C82" s="37" t="s">
        <v>26</v>
      </c>
      <c r="D82" s="46"/>
      <c r="E82" s="46"/>
      <c r="F82" s="46"/>
      <c r="G82" s="46"/>
      <c r="H82" s="46"/>
      <c r="I82" s="46"/>
      <c r="J82" s="46"/>
      <c r="K82" s="46"/>
      <c r="L82" s="81" t="str">
        <f>IF(E11= "","",E11)</f>
        <v xml:space="preserve"> </v>
      </c>
      <c r="M82" s="46"/>
      <c r="N82" s="46"/>
      <c r="O82" s="46"/>
      <c r="P82" s="46"/>
      <c r="Q82" s="46"/>
      <c r="R82" s="46"/>
      <c r="S82" s="46"/>
      <c r="T82" s="46"/>
      <c r="U82" s="46"/>
      <c r="V82" s="46"/>
      <c r="W82" s="46"/>
      <c r="X82" s="46"/>
      <c r="Y82" s="46"/>
      <c r="Z82" s="46"/>
      <c r="AA82" s="46"/>
      <c r="AB82" s="46"/>
      <c r="AC82" s="46"/>
      <c r="AD82" s="46"/>
      <c r="AE82" s="46"/>
      <c r="AF82" s="46"/>
      <c r="AG82" s="46"/>
      <c r="AH82" s="46"/>
      <c r="AI82" s="37" t="s">
        <v>32</v>
      </c>
      <c r="AJ82" s="46"/>
      <c r="AK82" s="46"/>
      <c r="AL82" s="46"/>
      <c r="AM82" s="81" t="str">
        <f>IF(E17="","",E17)</f>
        <v xml:space="preserve"> </v>
      </c>
      <c r="AN82" s="81"/>
      <c r="AO82" s="81"/>
      <c r="AP82" s="81"/>
      <c r="AQ82" s="47"/>
      <c r="AS82" s="90" t="s">
        <v>57</v>
      </c>
      <c r="AT82" s="91"/>
      <c r="AU82" s="92"/>
      <c r="AV82" s="92"/>
      <c r="AW82" s="92"/>
      <c r="AX82" s="92"/>
      <c r="AY82" s="92"/>
      <c r="AZ82" s="92"/>
      <c r="BA82" s="92"/>
      <c r="BB82" s="92"/>
      <c r="BC82" s="92"/>
      <c r="BD82" s="93"/>
    </row>
    <row r="83" s="1" customFormat="1">
      <c r="B83" s="45"/>
      <c r="C83" s="37" t="s">
        <v>30</v>
      </c>
      <c r="D83" s="46"/>
      <c r="E83" s="46"/>
      <c r="F83" s="46"/>
      <c r="G83" s="46"/>
      <c r="H83" s="46"/>
      <c r="I83" s="46"/>
      <c r="J83" s="46"/>
      <c r="K83" s="46"/>
      <c r="L83" s="81" t="str">
        <f>IF(E14= "Vyplň údaj","",E14)</f>
        <v/>
      </c>
      <c r="M83" s="46"/>
      <c r="N83" s="46"/>
      <c r="O83" s="46"/>
      <c r="P83" s="46"/>
      <c r="Q83" s="46"/>
      <c r="R83" s="46"/>
      <c r="S83" s="46"/>
      <c r="T83" s="46"/>
      <c r="U83" s="46"/>
      <c r="V83" s="46"/>
      <c r="W83" s="46"/>
      <c r="X83" s="46"/>
      <c r="Y83" s="46"/>
      <c r="Z83" s="46"/>
      <c r="AA83" s="46"/>
      <c r="AB83" s="46"/>
      <c r="AC83" s="46"/>
      <c r="AD83" s="46"/>
      <c r="AE83" s="46"/>
      <c r="AF83" s="46"/>
      <c r="AG83" s="46"/>
      <c r="AH83" s="46"/>
      <c r="AI83" s="37" t="s">
        <v>35</v>
      </c>
      <c r="AJ83" s="46"/>
      <c r="AK83" s="46"/>
      <c r="AL83" s="46"/>
      <c r="AM83" s="81" t="str">
        <f>IF(E20="","",E20)</f>
        <v xml:space="preserve"> </v>
      </c>
      <c r="AN83" s="81"/>
      <c r="AO83" s="81"/>
      <c r="AP83" s="81"/>
      <c r="AQ83" s="47"/>
      <c r="AS83" s="94"/>
      <c r="AT83" s="95"/>
      <c r="AU83" s="96"/>
      <c r="AV83" s="96"/>
      <c r="AW83" s="96"/>
      <c r="AX83" s="96"/>
      <c r="AY83" s="96"/>
      <c r="AZ83" s="96"/>
      <c r="BA83" s="96"/>
      <c r="BB83" s="96"/>
      <c r="BC83" s="96"/>
      <c r="BD83" s="97"/>
    </row>
    <row r="84" s="1" customFormat="1" ht="10.8" customHeight="1">
      <c r="B84" s="45"/>
      <c r="C84" s="46"/>
      <c r="D84" s="46"/>
      <c r="E84" s="46"/>
      <c r="F84" s="46"/>
      <c r="G84" s="46"/>
      <c r="H84" s="46"/>
      <c r="I84" s="46"/>
      <c r="J84" s="46"/>
      <c r="K84" s="46"/>
      <c r="L84" s="46"/>
      <c r="M84" s="46"/>
      <c r="N84" s="46"/>
      <c r="O84" s="46"/>
      <c r="P84" s="46"/>
      <c r="Q84" s="46"/>
      <c r="R84" s="46"/>
      <c r="S84" s="46"/>
      <c r="T84" s="46"/>
      <c r="U84" s="46"/>
      <c r="V84" s="46"/>
      <c r="W84" s="46"/>
      <c r="X84" s="46"/>
      <c r="Y84" s="46"/>
      <c r="Z84" s="46"/>
      <c r="AA84" s="46"/>
      <c r="AB84" s="46"/>
      <c r="AC84" s="46"/>
      <c r="AD84" s="46"/>
      <c r="AE84" s="46"/>
      <c r="AF84" s="46"/>
      <c r="AG84" s="46"/>
      <c r="AH84" s="46"/>
      <c r="AI84" s="46"/>
      <c r="AJ84" s="46"/>
      <c r="AK84" s="46"/>
      <c r="AL84" s="46"/>
      <c r="AM84" s="46"/>
      <c r="AN84" s="46"/>
      <c r="AO84" s="46"/>
      <c r="AP84" s="46"/>
      <c r="AQ84" s="47"/>
      <c r="AS84" s="98"/>
      <c r="AT84" s="53"/>
      <c r="AU84" s="46"/>
      <c r="AV84" s="46"/>
      <c r="AW84" s="46"/>
      <c r="AX84" s="46"/>
      <c r="AY84" s="46"/>
      <c r="AZ84" s="46"/>
      <c r="BA84" s="46"/>
      <c r="BB84" s="46"/>
      <c r="BC84" s="46"/>
      <c r="BD84" s="99"/>
    </row>
    <row r="85" s="1" customFormat="1" ht="29.28" customHeight="1">
      <c r="B85" s="45"/>
      <c r="C85" s="100" t="s">
        <v>58</v>
      </c>
      <c r="D85" s="101"/>
      <c r="E85" s="101"/>
      <c r="F85" s="101"/>
      <c r="G85" s="101"/>
      <c r="H85" s="102"/>
      <c r="I85" s="103" t="s">
        <v>59</v>
      </c>
      <c r="J85" s="101"/>
      <c r="K85" s="101"/>
      <c r="L85" s="101"/>
      <c r="M85" s="101"/>
      <c r="N85" s="101"/>
      <c r="O85" s="101"/>
      <c r="P85" s="101"/>
      <c r="Q85" s="101"/>
      <c r="R85" s="101"/>
      <c r="S85" s="101"/>
      <c r="T85" s="101"/>
      <c r="U85" s="101"/>
      <c r="V85" s="101"/>
      <c r="W85" s="101"/>
      <c r="X85" s="101"/>
      <c r="Y85" s="101"/>
      <c r="Z85" s="101"/>
      <c r="AA85" s="101"/>
      <c r="AB85" s="101"/>
      <c r="AC85" s="101"/>
      <c r="AD85" s="101"/>
      <c r="AE85" s="101"/>
      <c r="AF85" s="101"/>
      <c r="AG85" s="103" t="s">
        <v>60</v>
      </c>
      <c r="AH85" s="101"/>
      <c r="AI85" s="101"/>
      <c r="AJ85" s="101"/>
      <c r="AK85" s="101"/>
      <c r="AL85" s="101"/>
      <c r="AM85" s="101"/>
      <c r="AN85" s="103" t="s">
        <v>61</v>
      </c>
      <c r="AO85" s="101"/>
      <c r="AP85" s="104"/>
      <c r="AQ85" s="47"/>
      <c r="AS85" s="105" t="s">
        <v>62</v>
      </c>
      <c r="AT85" s="106" t="s">
        <v>63</v>
      </c>
      <c r="AU85" s="106" t="s">
        <v>64</v>
      </c>
      <c r="AV85" s="106" t="s">
        <v>65</v>
      </c>
      <c r="AW85" s="106" t="s">
        <v>66</v>
      </c>
      <c r="AX85" s="106" t="s">
        <v>67</v>
      </c>
      <c r="AY85" s="106" t="s">
        <v>68</v>
      </c>
      <c r="AZ85" s="106" t="s">
        <v>69</v>
      </c>
      <c r="BA85" s="106" t="s">
        <v>70</v>
      </c>
      <c r="BB85" s="106" t="s">
        <v>71</v>
      </c>
      <c r="BC85" s="106" t="s">
        <v>72</v>
      </c>
      <c r="BD85" s="107" t="s">
        <v>73</v>
      </c>
    </row>
    <row r="86" s="1" customFormat="1" ht="10.8" customHeight="1">
      <c r="B86" s="45"/>
      <c r="C86" s="46"/>
      <c r="D86" s="46"/>
      <c r="E86" s="46"/>
      <c r="F86" s="46"/>
      <c r="G86" s="46"/>
      <c r="H86" s="46"/>
      <c r="I86" s="46"/>
      <c r="J86" s="46"/>
      <c r="K86" s="46"/>
      <c r="L86" s="46"/>
      <c r="M86" s="46"/>
      <c r="N86" s="46"/>
      <c r="O86" s="46"/>
      <c r="P86" s="46"/>
      <c r="Q86" s="46"/>
      <c r="R86" s="46"/>
      <c r="S86" s="46"/>
      <c r="T86" s="46"/>
      <c r="U86" s="46"/>
      <c r="V86" s="46"/>
      <c r="W86" s="46"/>
      <c r="X86" s="46"/>
      <c r="Y86" s="46"/>
      <c r="Z86" s="46"/>
      <c r="AA86" s="46"/>
      <c r="AB86" s="46"/>
      <c r="AC86" s="46"/>
      <c r="AD86" s="46"/>
      <c r="AE86" s="46"/>
      <c r="AF86" s="46"/>
      <c r="AG86" s="46"/>
      <c r="AH86" s="46"/>
      <c r="AI86" s="46"/>
      <c r="AJ86" s="46"/>
      <c r="AK86" s="46"/>
      <c r="AL86" s="46"/>
      <c r="AM86" s="46"/>
      <c r="AN86" s="46"/>
      <c r="AO86" s="46"/>
      <c r="AP86" s="46"/>
      <c r="AQ86" s="47"/>
      <c r="AS86" s="108"/>
      <c r="AT86" s="66"/>
      <c r="AU86" s="66"/>
      <c r="AV86" s="66"/>
      <c r="AW86" s="66"/>
      <c r="AX86" s="66"/>
      <c r="AY86" s="66"/>
      <c r="AZ86" s="66"/>
      <c r="BA86" s="66"/>
      <c r="BB86" s="66"/>
      <c r="BC86" s="66"/>
      <c r="BD86" s="67"/>
    </row>
    <row r="87" s="4" customFormat="1" ht="32.4" customHeight="1">
      <c r="B87" s="83"/>
      <c r="C87" s="109" t="s">
        <v>74</v>
      </c>
      <c r="D87" s="110"/>
      <c r="E87" s="110"/>
      <c r="F87" s="110"/>
      <c r="G87" s="110"/>
      <c r="H87" s="110"/>
      <c r="I87" s="110"/>
      <c r="J87" s="110"/>
      <c r="K87" s="110"/>
      <c r="L87" s="110"/>
      <c r="M87" s="110"/>
      <c r="N87" s="110"/>
      <c r="O87" s="110"/>
      <c r="P87" s="110"/>
      <c r="Q87" s="110"/>
      <c r="R87" s="110"/>
      <c r="S87" s="110"/>
      <c r="T87" s="110"/>
      <c r="U87" s="110"/>
      <c r="V87" s="110"/>
      <c r="W87" s="110"/>
      <c r="X87" s="110"/>
      <c r="Y87" s="110"/>
      <c r="Z87" s="110"/>
      <c r="AA87" s="110"/>
      <c r="AB87" s="110"/>
      <c r="AC87" s="110"/>
      <c r="AD87" s="110"/>
      <c r="AE87" s="110"/>
      <c r="AF87" s="110"/>
      <c r="AG87" s="111">
        <f>ROUND(SUM(AG88:AG90),2)</f>
        <v>0</v>
      </c>
      <c r="AH87" s="111"/>
      <c r="AI87" s="111"/>
      <c r="AJ87" s="111"/>
      <c r="AK87" s="111"/>
      <c r="AL87" s="111"/>
      <c r="AM87" s="111"/>
      <c r="AN87" s="112">
        <f>SUM(AG87,AT87)</f>
        <v>0</v>
      </c>
      <c r="AO87" s="112"/>
      <c r="AP87" s="112"/>
      <c r="AQ87" s="87"/>
      <c r="AS87" s="113">
        <f>ROUND(SUM(AS88:AS90),2)</f>
        <v>0</v>
      </c>
      <c r="AT87" s="114">
        <f>ROUND(SUM(AV87:AW87),2)</f>
        <v>0</v>
      </c>
      <c r="AU87" s="115">
        <f>ROUND(SUM(AU88:AU90),5)</f>
        <v>0</v>
      </c>
      <c r="AV87" s="114">
        <f>ROUND(AZ87*L31,2)</f>
        <v>0</v>
      </c>
      <c r="AW87" s="114">
        <f>ROUND(BA87*L32,2)</f>
        <v>0</v>
      </c>
      <c r="AX87" s="114">
        <f>ROUND(BB87*L31,2)</f>
        <v>0</v>
      </c>
      <c r="AY87" s="114">
        <f>ROUND(BC87*L32,2)</f>
        <v>0</v>
      </c>
      <c r="AZ87" s="114">
        <f>ROUND(SUM(AZ88:AZ90),2)</f>
        <v>0</v>
      </c>
      <c r="BA87" s="114">
        <f>ROUND(SUM(BA88:BA90),2)</f>
        <v>0</v>
      </c>
      <c r="BB87" s="114">
        <f>ROUND(SUM(BB88:BB90),2)</f>
        <v>0</v>
      </c>
      <c r="BC87" s="114">
        <f>ROUND(SUM(BC88:BC90),2)</f>
        <v>0</v>
      </c>
      <c r="BD87" s="116">
        <f>ROUND(SUM(BD88:BD90),2)</f>
        <v>0</v>
      </c>
      <c r="BS87" s="117" t="s">
        <v>75</v>
      </c>
      <c r="BT87" s="117" t="s">
        <v>76</v>
      </c>
      <c r="BU87" s="118" t="s">
        <v>77</v>
      </c>
      <c r="BV87" s="117" t="s">
        <v>78</v>
      </c>
      <c r="BW87" s="117" t="s">
        <v>79</v>
      </c>
      <c r="BX87" s="117" t="s">
        <v>80</v>
      </c>
    </row>
    <row r="88" s="5" customFormat="1" ht="31.5" customHeight="1">
      <c r="A88" s="119" t="s">
        <v>81</v>
      </c>
      <c r="B88" s="120"/>
      <c r="C88" s="121"/>
      <c r="D88" s="122" t="s">
        <v>82</v>
      </c>
      <c r="E88" s="122"/>
      <c r="F88" s="122"/>
      <c r="G88" s="122"/>
      <c r="H88" s="122"/>
      <c r="I88" s="123"/>
      <c r="J88" s="122" t="s">
        <v>83</v>
      </c>
      <c r="K88" s="122"/>
      <c r="L88" s="122"/>
      <c r="M88" s="122"/>
      <c r="N88" s="122"/>
      <c r="O88" s="122"/>
      <c r="P88" s="122"/>
      <c r="Q88" s="122"/>
      <c r="R88" s="122"/>
      <c r="S88" s="122"/>
      <c r="T88" s="122"/>
      <c r="U88" s="122"/>
      <c r="V88" s="122"/>
      <c r="W88" s="122"/>
      <c r="X88" s="122"/>
      <c r="Y88" s="122"/>
      <c r="Z88" s="122"/>
      <c r="AA88" s="122"/>
      <c r="AB88" s="122"/>
      <c r="AC88" s="122"/>
      <c r="AD88" s="122"/>
      <c r="AE88" s="122"/>
      <c r="AF88" s="122"/>
      <c r="AG88" s="124">
        <f>'1 - Chodník od bránky po ...'!M30</f>
        <v>0</v>
      </c>
      <c r="AH88" s="123"/>
      <c r="AI88" s="123"/>
      <c r="AJ88" s="123"/>
      <c r="AK88" s="123"/>
      <c r="AL88" s="123"/>
      <c r="AM88" s="123"/>
      <c r="AN88" s="124">
        <f>SUM(AG88,AT88)</f>
        <v>0</v>
      </c>
      <c r="AO88" s="123"/>
      <c r="AP88" s="123"/>
      <c r="AQ88" s="125"/>
      <c r="AS88" s="126">
        <f>'1 - Chodník od bránky po ...'!M28</f>
        <v>0</v>
      </c>
      <c r="AT88" s="127">
        <f>ROUND(SUM(AV88:AW88),2)</f>
        <v>0</v>
      </c>
      <c r="AU88" s="128">
        <f>'1 - Chodník od bránky po ...'!W120</f>
        <v>0</v>
      </c>
      <c r="AV88" s="127">
        <f>'1 - Chodník od bránky po ...'!M32</f>
        <v>0</v>
      </c>
      <c r="AW88" s="127">
        <f>'1 - Chodník od bránky po ...'!M33</f>
        <v>0</v>
      </c>
      <c r="AX88" s="127">
        <f>'1 - Chodník od bránky po ...'!M34</f>
        <v>0</v>
      </c>
      <c r="AY88" s="127">
        <f>'1 - Chodník od bránky po ...'!M35</f>
        <v>0</v>
      </c>
      <c r="AZ88" s="127">
        <f>'1 - Chodník od bránky po ...'!H32</f>
        <v>0</v>
      </c>
      <c r="BA88" s="127">
        <f>'1 - Chodník od bránky po ...'!H33</f>
        <v>0</v>
      </c>
      <c r="BB88" s="127">
        <f>'1 - Chodník od bránky po ...'!H34</f>
        <v>0</v>
      </c>
      <c r="BC88" s="127">
        <f>'1 - Chodník od bránky po ...'!H35</f>
        <v>0</v>
      </c>
      <c r="BD88" s="129">
        <f>'1 - Chodník od bránky po ...'!H36</f>
        <v>0</v>
      </c>
      <c r="BT88" s="130" t="s">
        <v>82</v>
      </c>
      <c r="BV88" s="130" t="s">
        <v>78</v>
      </c>
      <c r="BW88" s="130" t="s">
        <v>84</v>
      </c>
      <c r="BX88" s="130" t="s">
        <v>79</v>
      </c>
    </row>
    <row r="89" s="5" customFormat="1" ht="47.25" customHeight="1">
      <c r="A89" s="119" t="s">
        <v>81</v>
      </c>
      <c r="B89" s="120"/>
      <c r="C89" s="121"/>
      <c r="D89" s="122" t="s">
        <v>85</v>
      </c>
      <c r="E89" s="122"/>
      <c r="F89" s="122"/>
      <c r="G89" s="122"/>
      <c r="H89" s="122"/>
      <c r="I89" s="123"/>
      <c r="J89" s="122" t="s">
        <v>86</v>
      </c>
      <c r="K89" s="122"/>
      <c r="L89" s="122"/>
      <c r="M89" s="122"/>
      <c r="N89" s="122"/>
      <c r="O89" s="122"/>
      <c r="P89" s="122"/>
      <c r="Q89" s="122"/>
      <c r="R89" s="122"/>
      <c r="S89" s="122"/>
      <c r="T89" s="122"/>
      <c r="U89" s="122"/>
      <c r="V89" s="122"/>
      <c r="W89" s="122"/>
      <c r="X89" s="122"/>
      <c r="Y89" s="122"/>
      <c r="Z89" s="122"/>
      <c r="AA89" s="122"/>
      <c r="AB89" s="122"/>
      <c r="AC89" s="122"/>
      <c r="AD89" s="122"/>
      <c r="AE89" s="122"/>
      <c r="AF89" s="122"/>
      <c r="AG89" s="124">
        <f>'2 - Chodník medzi kotolňo...'!M30</f>
        <v>0</v>
      </c>
      <c r="AH89" s="123"/>
      <c r="AI89" s="123"/>
      <c r="AJ89" s="123"/>
      <c r="AK89" s="123"/>
      <c r="AL89" s="123"/>
      <c r="AM89" s="123"/>
      <c r="AN89" s="124">
        <f>SUM(AG89,AT89)</f>
        <v>0</v>
      </c>
      <c r="AO89" s="123"/>
      <c r="AP89" s="123"/>
      <c r="AQ89" s="125"/>
      <c r="AS89" s="126">
        <f>'2 - Chodník medzi kotolňo...'!M28</f>
        <v>0</v>
      </c>
      <c r="AT89" s="127">
        <f>ROUND(SUM(AV89:AW89),2)</f>
        <v>0</v>
      </c>
      <c r="AU89" s="128">
        <f>'2 - Chodník medzi kotolňo...'!W120</f>
        <v>0</v>
      </c>
      <c r="AV89" s="127">
        <f>'2 - Chodník medzi kotolňo...'!M32</f>
        <v>0</v>
      </c>
      <c r="AW89" s="127">
        <f>'2 - Chodník medzi kotolňo...'!M33</f>
        <v>0</v>
      </c>
      <c r="AX89" s="127">
        <f>'2 - Chodník medzi kotolňo...'!M34</f>
        <v>0</v>
      </c>
      <c r="AY89" s="127">
        <f>'2 - Chodník medzi kotolňo...'!M35</f>
        <v>0</v>
      </c>
      <c r="AZ89" s="127">
        <f>'2 - Chodník medzi kotolňo...'!H32</f>
        <v>0</v>
      </c>
      <c r="BA89" s="127">
        <f>'2 - Chodník medzi kotolňo...'!H33</f>
        <v>0</v>
      </c>
      <c r="BB89" s="127">
        <f>'2 - Chodník medzi kotolňo...'!H34</f>
        <v>0</v>
      </c>
      <c r="BC89" s="127">
        <f>'2 - Chodník medzi kotolňo...'!H35</f>
        <v>0</v>
      </c>
      <c r="BD89" s="129">
        <f>'2 - Chodník medzi kotolňo...'!H36</f>
        <v>0</v>
      </c>
      <c r="BT89" s="130" t="s">
        <v>82</v>
      </c>
      <c r="BV89" s="130" t="s">
        <v>78</v>
      </c>
      <c r="BW89" s="130" t="s">
        <v>87</v>
      </c>
      <c r="BX89" s="130" t="s">
        <v>79</v>
      </c>
    </row>
    <row r="90" s="5" customFormat="1" ht="31.5" customHeight="1">
      <c r="A90" s="119" t="s">
        <v>81</v>
      </c>
      <c r="B90" s="120"/>
      <c r="C90" s="121"/>
      <c r="D90" s="122" t="s">
        <v>88</v>
      </c>
      <c r="E90" s="122"/>
      <c r="F90" s="122"/>
      <c r="G90" s="122"/>
      <c r="H90" s="122"/>
      <c r="I90" s="123"/>
      <c r="J90" s="122" t="s">
        <v>89</v>
      </c>
      <c r="K90" s="122"/>
      <c r="L90" s="122"/>
      <c r="M90" s="122"/>
      <c r="N90" s="122"/>
      <c r="O90" s="122"/>
      <c r="P90" s="122"/>
      <c r="Q90" s="122"/>
      <c r="R90" s="122"/>
      <c r="S90" s="122"/>
      <c r="T90" s="122"/>
      <c r="U90" s="122"/>
      <c r="V90" s="122"/>
      <c r="W90" s="122"/>
      <c r="X90" s="122"/>
      <c r="Y90" s="122"/>
      <c r="Z90" s="122"/>
      <c r="AA90" s="122"/>
      <c r="AB90" s="122"/>
      <c r="AC90" s="122"/>
      <c r="AD90" s="122"/>
      <c r="AE90" s="122"/>
      <c r="AF90" s="122"/>
      <c r="AG90" s="124">
        <f>'3 - Prepadnutá spevnená p...'!M30</f>
        <v>0</v>
      </c>
      <c r="AH90" s="123"/>
      <c r="AI90" s="123"/>
      <c r="AJ90" s="123"/>
      <c r="AK90" s="123"/>
      <c r="AL90" s="123"/>
      <c r="AM90" s="123"/>
      <c r="AN90" s="124">
        <f>SUM(AG90,AT90)</f>
        <v>0</v>
      </c>
      <c r="AO90" s="123"/>
      <c r="AP90" s="123"/>
      <c r="AQ90" s="125"/>
      <c r="AS90" s="131">
        <f>'3 - Prepadnutá spevnená p...'!M28</f>
        <v>0</v>
      </c>
      <c r="AT90" s="132">
        <f>ROUND(SUM(AV90:AW90),2)</f>
        <v>0</v>
      </c>
      <c r="AU90" s="133">
        <f>'3 - Prepadnutá spevnená p...'!W121</f>
        <v>0</v>
      </c>
      <c r="AV90" s="132">
        <f>'3 - Prepadnutá spevnená p...'!M32</f>
        <v>0</v>
      </c>
      <c r="AW90" s="132">
        <f>'3 - Prepadnutá spevnená p...'!M33</f>
        <v>0</v>
      </c>
      <c r="AX90" s="132">
        <f>'3 - Prepadnutá spevnená p...'!M34</f>
        <v>0</v>
      </c>
      <c r="AY90" s="132">
        <f>'3 - Prepadnutá spevnená p...'!M35</f>
        <v>0</v>
      </c>
      <c r="AZ90" s="132">
        <f>'3 - Prepadnutá spevnená p...'!H32</f>
        <v>0</v>
      </c>
      <c r="BA90" s="132">
        <f>'3 - Prepadnutá spevnená p...'!H33</f>
        <v>0</v>
      </c>
      <c r="BB90" s="132">
        <f>'3 - Prepadnutá spevnená p...'!H34</f>
        <v>0</v>
      </c>
      <c r="BC90" s="132">
        <f>'3 - Prepadnutá spevnená p...'!H35</f>
        <v>0</v>
      </c>
      <c r="BD90" s="134">
        <f>'3 - Prepadnutá spevnená p...'!H36</f>
        <v>0</v>
      </c>
      <c r="BT90" s="130" t="s">
        <v>82</v>
      </c>
      <c r="BV90" s="130" t="s">
        <v>78</v>
      </c>
      <c r="BW90" s="130" t="s">
        <v>90</v>
      </c>
      <c r="BX90" s="130" t="s">
        <v>79</v>
      </c>
    </row>
    <row r="91">
      <c r="B91" s="25"/>
      <c r="C91" s="30"/>
      <c r="D91" s="30"/>
      <c r="E91" s="30"/>
      <c r="F91" s="30"/>
      <c r="G91" s="30"/>
      <c r="H91" s="30"/>
      <c r="I91" s="30"/>
      <c r="J91" s="30"/>
      <c r="K91" s="30"/>
      <c r="L91" s="30"/>
      <c r="M91" s="30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  <c r="AA91" s="30"/>
      <c r="AB91" s="30"/>
      <c r="AC91" s="30"/>
      <c r="AD91" s="30"/>
      <c r="AE91" s="30"/>
      <c r="AF91" s="30"/>
      <c r="AG91" s="30"/>
      <c r="AH91" s="30"/>
      <c r="AI91" s="30"/>
      <c r="AJ91" s="30"/>
      <c r="AK91" s="30"/>
      <c r="AL91" s="30"/>
      <c r="AM91" s="30"/>
      <c r="AN91" s="30"/>
      <c r="AO91" s="30"/>
      <c r="AP91" s="30"/>
      <c r="AQ91" s="28"/>
    </row>
    <row r="92" s="1" customFormat="1" ht="30" customHeight="1">
      <c r="B92" s="45"/>
      <c r="C92" s="109" t="s">
        <v>91</v>
      </c>
      <c r="D92" s="46"/>
      <c r="E92" s="46"/>
      <c r="F92" s="46"/>
      <c r="G92" s="46"/>
      <c r="H92" s="46"/>
      <c r="I92" s="46"/>
      <c r="J92" s="46"/>
      <c r="K92" s="46"/>
      <c r="L92" s="46"/>
      <c r="M92" s="46"/>
      <c r="N92" s="46"/>
      <c r="O92" s="46"/>
      <c r="P92" s="46"/>
      <c r="Q92" s="46"/>
      <c r="R92" s="46"/>
      <c r="S92" s="46"/>
      <c r="T92" s="46"/>
      <c r="U92" s="46"/>
      <c r="V92" s="46"/>
      <c r="W92" s="46"/>
      <c r="X92" s="46"/>
      <c r="Y92" s="46"/>
      <c r="Z92" s="46"/>
      <c r="AA92" s="46"/>
      <c r="AB92" s="46"/>
      <c r="AC92" s="46"/>
      <c r="AD92" s="46"/>
      <c r="AE92" s="46"/>
      <c r="AF92" s="46"/>
      <c r="AG92" s="112">
        <f>ROUND(SUM(AG93:AG96),2)</f>
        <v>0</v>
      </c>
      <c r="AH92" s="112"/>
      <c r="AI92" s="112"/>
      <c r="AJ92" s="112"/>
      <c r="AK92" s="112"/>
      <c r="AL92" s="112"/>
      <c r="AM92" s="112"/>
      <c r="AN92" s="112">
        <f>ROUND(SUM(AN93:AN96),2)</f>
        <v>0</v>
      </c>
      <c r="AO92" s="112"/>
      <c r="AP92" s="112"/>
      <c r="AQ92" s="47"/>
      <c r="AS92" s="105" t="s">
        <v>92</v>
      </c>
      <c r="AT92" s="106" t="s">
        <v>93</v>
      </c>
      <c r="AU92" s="106" t="s">
        <v>40</v>
      </c>
      <c r="AV92" s="107" t="s">
        <v>63</v>
      </c>
    </row>
    <row r="93" s="1" customFormat="1" ht="19.92" customHeight="1">
      <c r="B93" s="45"/>
      <c r="C93" s="46"/>
      <c r="D93" s="135" t="s">
        <v>94</v>
      </c>
      <c r="E93" s="46"/>
      <c r="F93" s="46"/>
      <c r="G93" s="46"/>
      <c r="H93" s="46"/>
      <c r="I93" s="46"/>
      <c r="J93" s="46"/>
      <c r="K93" s="46"/>
      <c r="L93" s="46"/>
      <c r="M93" s="46"/>
      <c r="N93" s="46"/>
      <c r="O93" s="46"/>
      <c r="P93" s="46"/>
      <c r="Q93" s="46"/>
      <c r="R93" s="46"/>
      <c r="S93" s="46"/>
      <c r="T93" s="46"/>
      <c r="U93" s="46"/>
      <c r="V93" s="46"/>
      <c r="W93" s="46"/>
      <c r="X93" s="46"/>
      <c r="Y93" s="46"/>
      <c r="Z93" s="46"/>
      <c r="AA93" s="46"/>
      <c r="AB93" s="46"/>
      <c r="AC93" s="46"/>
      <c r="AD93" s="46"/>
      <c r="AE93" s="46"/>
      <c r="AF93" s="46"/>
      <c r="AG93" s="136">
        <f>ROUND(AG87*AS93,2)</f>
        <v>0</v>
      </c>
      <c r="AH93" s="137"/>
      <c r="AI93" s="137"/>
      <c r="AJ93" s="137"/>
      <c r="AK93" s="137"/>
      <c r="AL93" s="137"/>
      <c r="AM93" s="137"/>
      <c r="AN93" s="137">
        <f>ROUND(AG93+AV93,2)</f>
        <v>0</v>
      </c>
      <c r="AO93" s="137"/>
      <c r="AP93" s="137"/>
      <c r="AQ93" s="47"/>
      <c r="AS93" s="138">
        <v>0</v>
      </c>
      <c r="AT93" s="139" t="s">
        <v>95</v>
      </c>
      <c r="AU93" s="139" t="s">
        <v>41</v>
      </c>
      <c r="AV93" s="140">
        <f>ROUND(IF(AU93="základná",AG93*L31,IF(AU93="znížená",AG93*L32,0)),2)</f>
        <v>0</v>
      </c>
      <c r="BV93" s="21" t="s">
        <v>96</v>
      </c>
      <c r="BY93" s="141">
        <f>IF(AU93="základná",AV93,0)</f>
        <v>0</v>
      </c>
      <c r="BZ93" s="141">
        <f>IF(AU93="znížená",AV93,0)</f>
        <v>0</v>
      </c>
      <c r="CA93" s="141">
        <v>0</v>
      </c>
      <c r="CB93" s="141">
        <v>0</v>
      </c>
      <c r="CC93" s="141">
        <v>0</v>
      </c>
      <c r="CD93" s="141">
        <f>IF(AU93="základná",AG93,0)</f>
        <v>0</v>
      </c>
      <c r="CE93" s="141">
        <f>IF(AU93="znížená",AG93,0)</f>
        <v>0</v>
      </c>
      <c r="CF93" s="141">
        <f>IF(AU93="zákl. prenesená",AG93,0)</f>
        <v>0</v>
      </c>
      <c r="CG93" s="141">
        <f>IF(AU93="zníž. prenesená",AG93,0)</f>
        <v>0</v>
      </c>
      <c r="CH93" s="141">
        <f>IF(AU93="nulová",AG93,0)</f>
        <v>0</v>
      </c>
      <c r="CI93" s="21">
        <f>IF(AU93="základná",1,IF(AU93="znížená",2,IF(AU93="zákl. prenesená",4,IF(AU93="zníž. prenesená",5,3))))</f>
        <v>1</v>
      </c>
      <c r="CJ93" s="21">
        <f>IF(AT93="stavebná časť",1,IF(8893="investičná časť",2,3))</f>
        <v>1</v>
      </c>
      <c r="CK93" s="21" t="str">
        <f>IF(D93="Vyplň vlastné","","x")</f>
        <v>x</v>
      </c>
    </row>
    <row r="94" s="1" customFormat="1" ht="19.92" customHeight="1">
      <c r="B94" s="45"/>
      <c r="C94" s="46"/>
      <c r="D94" s="142" t="s">
        <v>97</v>
      </c>
      <c r="E94" s="135"/>
      <c r="F94" s="135"/>
      <c r="G94" s="135"/>
      <c r="H94" s="135"/>
      <c r="I94" s="135"/>
      <c r="J94" s="135"/>
      <c r="K94" s="135"/>
      <c r="L94" s="135"/>
      <c r="M94" s="135"/>
      <c r="N94" s="135"/>
      <c r="O94" s="135"/>
      <c r="P94" s="135"/>
      <c r="Q94" s="135"/>
      <c r="R94" s="135"/>
      <c r="S94" s="135"/>
      <c r="T94" s="135"/>
      <c r="U94" s="135"/>
      <c r="V94" s="135"/>
      <c r="W94" s="135"/>
      <c r="X94" s="135"/>
      <c r="Y94" s="135"/>
      <c r="Z94" s="135"/>
      <c r="AA94" s="135"/>
      <c r="AB94" s="135"/>
      <c r="AC94" s="46"/>
      <c r="AD94" s="46"/>
      <c r="AE94" s="46"/>
      <c r="AF94" s="46"/>
      <c r="AG94" s="136">
        <f>AG87*AS94</f>
        <v>0</v>
      </c>
      <c r="AH94" s="137"/>
      <c r="AI94" s="137"/>
      <c r="AJ94" s="137"/>
      <c r="AK94" s="137"/>
      <c r="AL94" s="137"/>
      <c r="AM94" s="137"/>
      <c r="AN94" s="137">
        <f>AG94+AV94</f>
        <v>0</v>
      </c>
      <c r="AO94" s="137"/>
      <c r="AP94" s="137"/>
      <c r="AQ94" s="47"/>
      <c r="AS94" s="143">
        <v>0</v>
      </c>
      <c r="AT94" s="144" t="s">
        <v>95</v>
      </c>
      <c r="AU94" s="144" t="s">
        <v>41</v>
      </c>
      <c r="AV94" s="145">
        <f>ROUND(IF(AU94="nulová",0,IF(OR(AU94="základná",AU94="zákl. prenesená"),AG94*L31,AG94*L32)),2)</f>
        <v>0</v>
      </c>
      <c r="BV94" s="21" t="s">
        <v>98</v>
      </c>
      <c r="BY94" s="141">
        <f>IF(AU94="základná",AV94,0)</f>
        <v>0</v>
      </c>
      <c r="BZ94" s="141">
        <f>IF(AU94="znížená",AV94,0)</f>
        <v>0</v>
      </c>
      <c r="CA94" s="141">
        <f>IF(AU94="zákl. prenesená",AV94,0)</f>
        <v>0</v>
      </c>
      <c r="CB94" s="141">
        <f>IF(AU94="zníž. prenesená",AV94,0)</f>
        <v>0</v>
      </c>
      <c r="CC94" s="141">
        <f>IF(AU94="nulová",AV94,0)</f>
        <v>0</v>
      </c>
      <c r="CD94" s="141">
        <f>IF(AU94="základná",AG94,0)</f>
        <v>0</v>
      </c>
      <c r="CE94" s="141">
        <f>IF(AU94="znížená",AG94,0)</f>
        <v>0</v>
      </c>
      <c r="CF94" s="141">
        <f>IF(AU94="zákl. prenesená",AG94,0)</f>
        <v>0</v>
      </c>
      <c r="CG94" s="141">
        <f>IF(AU94="zníž. prenesená",AG94,0)</f>
        <v>0</v>
      </c>
      <c r="CH94" s="141">
        <f>IF(AU94="nulová",AG94,0)</f>
        <v>0</v>
      </c>
      <c r="CI94" s="21">
        <f>IF(AU94="základná",1,IF(AU94="znížená",2,IF(AU94="zákl. prenesená",4,IF(AU94="zníž. prenesená",5,3))))</f>
        <v>1</v>
      </c>
      <c r="CJ94" s="21">
        <f>IF(AT94="stavebná časť",1,IF(8894="investičná časť",2,3))</f>
        <v>1</v>
      </c>
      <c r="CK94" s="21" t="str">
        <f>IF(D94="Vyplň vlastné","","x")</f>
        <v/>
      </c>
    </row>
    <row r="95" s="1" customFormat="1" ht="19.92" customHeight="1">
      <c r="B95" s="45"/>
      <c r="C95" s="46"/>
      <c r="D95" s="142" t="s">
        <v>97</v>
      </c>
      <c r="E95" s="135"/>
      <c r="F95" s="135"/>
      <c r="G95" s="135"/>
      <c r="H95" s="135"/>
      <c r="I95" s="135"/>
      <c r="J95" s="135"/>
      <c r="K95" s="135"/>
      <c r="L95" s="135"/>
      <c r="M95" s="135"/>
      <c r="N95" s="135"/>
      <c r="O95" s="135"/>
      <c r="P95" s="135"/>
      <c r="Q95" s="135"/>
      <c r="R95" s="135"/>
      <c r="S95" s="135"/>
      <c r="T95" s="135"/>
      <c r="U95" s="135"/>
      <c r="V95" s="135"/>
      <c r="W95" s="135"/>
      <c r="X95" s="135"/>
      <c r="Y95" s="135"/>
      <c r="Z95" s="135"/>
      <c r="AA95" s="135"/>
      <c r="AB95" s="135"/>
      <c r="AC95" s="46"/>
      <c r="AD95" s="46"/>
      <c r="AE95" s="46"/>
      <c r="AF95" s="46"/>
      <c r="AG95" s="136">
        <f>AG87*AS95</f>
        <v>0</v>
      </c>
      <c r="AH95" s="137"/>
      <c r="AI95" s="137"/>
      <c r="AJ95" s="137"/>
      <c r="AK95" s="137"/>
      <c r="AL95" s="137"/>
      <c r="AM95" s="137"/>
      <c r="AN95" s="137">
        <f>AG95+AV95</f>
        <v>0</v>
      </c>
      <c r="AO95" s="137"/>
      <c r="AP95" s="137"/>
      <c r="AQ95" s="47"/>
      <c r="AS95" s="143">
        <v>0</v>
      </c>
      <c r="AT95" s="144" t="s">
        <v>95</v>
      </c>
      <c r="AU95" s="144" t="s">
        <v>41</v>
      </c>
      <c r="AV95" s="145">
        <f>ROUND(IF(AU95="nulová",0,IF(OR(AU95="základná",AU95="zákl. prenesená"),AG95*L31,AG95*L32)),2)</f>
        <v>0</v>
      </c>
      <c r="BV95" s="21" t="s">
        <v>98</v>
      </c>
      <c r="BY95" s="141">
        <f>IF(AU95="základná",AV95,0)</f>
        <v>0</v>
      </c>
      <c r="BZ95" s="141">
        <f>IF(AU95="znížená",AV95,0)</f>
        <v>0</v>
      </c>
      <c r="CA95" s="141">
        <f>IF(AU95="zákl. prenesená",AV95,0)</f>
        <v>0</v>
      </c>
      <c r="CB95" s="141">
        <f>IF(AU95="zníž. prenesená",AV95,0)</f>
        <v>0</v>
      </c>
      <c r="CC95" s="141">
        <f>IF(AU95="nulová",AV95,0)</f>
        <v>0</v>
      </c>
      <c r="CD95" s="141">
        <f>IF(AU95="základná",AG95,0)</f>
        <v>0</v>
      </c>
      <c r="CE95" s="141">
        <f>IF(AU95="znížená",AG95,0)</f>
        <v>0</v>
      </c>
      <c r="CF95" s="141">
        <f>IF(AU95="zákl. prenesená",AG95,0)</f>
        <v>0</v>
      </c>
      <c r="CG95" s="141">
        <f>IF(AU95="zníž. prenesená",AG95,0)</f>
        <v>0</v>
      </c>
      <c r="CH95" s="141">
        <f>IF(AU95="nulová",AG95,0)</f>
        <v>0</v>
      </c>
      <c r="CI95" s="21">
        <f>IF(AU95="základná",1,IF(AU95="znížená",2,IF(AU95="zákl. prenesená",4,IF(AU95="zníž. prenesená",5,3))))</f>
        <v>1</v>
      </c>
      <c r="CJ95" s="21">
        <f>IF(AT95="stavebná časť",1,IF(8895="investičná časť",2,3))</f>
        <v>1</v>
      </c>
      <c r="CK95" s="21" t="str">
        <f>IF(D95="Vyplň vlastné","","x")</f>
        <v/>
      </c>
    </row>
    <row r="96" s="1" customFormat="1" ht="19.92" customHeight="1">
      <c r="B96" s="45"/>
      <c r="C96" s="46"/>
      <c r="D96" s="142" t="s">
        <v>97</v>
      </c>
      <c r="E96" s="135"/>
      <c r="F96" s="135"/>
      <c r="G96" s="135"/>
      <c r="H96" s="135"/>
      <c r="I96" s="135"/>
      <c r="J96" s="135"/>
      <c r="K96" s="135"/>
      <c r="L96" s="135"/>
      <c r="M96" s="135"/>
      <c r="N96" s="135"/>
      <c r="O96" s="135"/>
      <c r="P96" s="135"/>
      <c r="Q96" s="135"/>
      <c r="R96" s="135"/>
      <c r="S96" s="135"/>
      <c r="T96" s="135"/>
      <c r="U96" s="135"/>
      <c r="V96" s="135"/>
      <c r="W96" s="135"/>
      <c r="X96" s="135"/>
      <c r="Y96" s="135"/>
      <c r="Z96" s="135"/>
      <c r="AA96" s="135"/>
      <c r="AB96" s="135"/>
      <c r="AC96" s="46"/>
      <c r="AD96" s="46"/>
      <c r="AE96" s="46"/>
      <c r="AF96" s="46"/>
      <c r="AG96" s="136">
        <f>AG87*AS96</f>
        <v>0</v>
      </c>
      <c r="AH96" s="137"/>
      <c r="AI96" s="137"/>
      <c r="AJ96" s="137"/>
      <c r="AK96" s="137"/>
      <c r="AL96" s="137"/>
      <c r="AM96" s="137"/>
      <c r="AN96" s="137">
        <f>AG96+AV96</f>
        <v>0</v>
      </c>
      <c r="AO96" s="137"/>
      <c r="AP96" s="137"/>
      <c r="AQ96" s="47"/>
      <c r="AS96" s="146">
        <v>0</v>
      </c>
      <c r="AT96" s="147" t="s">
        <v>95</v>
      </c>
      <c r="AU96" s="147" t="s">
        <v>41</v>
      </c>
      <c r="AV96" s="148">
        <f>ROUND(IF(AU96="nulová",0,IF(OR(AU96="základná",AU96="zákl. prenesená"),AG96*L31,AG96*L32)),2)</f>
        <v>0</v>
      </c>
      <c r="BV96" s="21" t="s">
        <v>98</v>
      </c>
      <c r="BY96" s="141">
        <f>IF(AU96="základná",AV96,0)</f>
        <v>0</v>
      </c>
      <c r="BZ96" s="141">
        <f>IF(AU96="znížená",AV96,0)</f>
        <v>0</v>
      </c>
      <c r="CA96" s="141">
        <f>IF(AU96="zákl. prenesená",AV96,0)</f>
        <v>0</v>
      </c>
      <c r="CB96" s="141">
        <f>IF(AU96="zníž. prenesená",AV96,0)</f>
        <v>0</v>
      </c>
      <c r="CC96" s="141">
        <f>IF(AU96="nulová",AV96,0)</f>
        <v>0</v>
      </c>
      <c r="CD96" s="141">
        <f>IF(AU96="základná",AG96,0)</f>
        <v>0</v>
      </c>
      <c r="CE96" s="141">
        <f>IF(AU96="znížená",AG96,0)</f>
        <v>0</v>
      </c>
      <c r="CF96" s="141">
        <f>IF(AU96="zákl. prenesená",AG96,0)</f>
        <v>0</v>
      </c>
      <c r="CG96" s="141">
        <f>IF(AU96="zníž. prenesená",AG96,0)</f>
        <v>0</v>
      </c>
      <c r="CH96" s="141">
        <f>IF(AU96="nulová",AG96,0)</f>
        <v>0</v>
      </c>
      <c r="CI96" s="21">
        <f>IF(AU96="základná",1,IF(AU96="znížená",2,IF(AU96="zákl. prenesená",4,IF(AU96="zníž. prenesená",5,3))))</f>
        <v>1</v>
      </c>
      <c r="CJ96" s="21">
        <f>IF(AT96="stavebná časť",1,IF(8896="investičná časť",2,3))</f>
        <v>1</v>
      </c>
      <c r="CK96" s="21" t="str">
        <f>IF(D96="Vyplň vlastné","","x")</f>
        <v/>
      </c>
    </row>
    <row r="97" s="1" customFormat="1" ht="10.8" customHeight="1">
      <c r="B97" s="45"/>
      <c r="C97" s="46"/>
      <c r="D97" s="46"/>
      <c r="E97" s="46"/>
      <c r="F97" s="46"/>
      <c r="G97" s="46"/>
      <c r="H97" s="46"/>
      <c r="I97" s="46"/>
      <c r="J97" s="46"/>
      <c r="K97" s="46"/>
      <c r="L97" s="46"/>
      <c r="M97" s="46"/>
      <c r="N97" s="46"/>
      <c r="O97" s="46"/>
      <c r="P97" s="46"/>
      <c r="Q97" s="46"/>
      <c r="R97" s="46"/>
      <c r="S97" s="46"/>
      <c r="T97" s="46"/>
      <c r="U97" s="46"/>
      <c r="V97" s="46"/>
      <c r="W97" s="46"/>
      <c r="X97" s="46"/>
      <c r="Y97" s="46"/>
      <c r="Z97" s="46"/>
      <c r="AA97" s="46"/>
      <c r="AB97" s="46"/>
      <c r="AC97" s="46"/>
      <c r="AD97" s="46"/>
      <c r="AE97" s="46"/>
      <c r="AF97" s="46"/>
      <c r="AG97" s="46"/>
      <c r="AH97" s="46"/>
      <c r="AI97" s="46"/>
      <c r="AJ97" s="46"/>
      <c r="AK97" s="46"/>
      <c r="AL97" s="46"/>
      <c r="AM97" s="46"/>
      <c r="AN97" s="46"/>
      <c r="AO97" s="46"/>
      <c r="AP97" s="46"/>
      <c r="AQ97" s="47"/>
    </row>
    <row r="98" s="1" customFormat="1" ht="30" customHeight="1">
      <c r="B98" s="45"/>
      <c r="C98" s="149" t="s">
        <v>99</v>
      </c>
      <c r="D98" s="150"/>
      <c r="E98" s="150"/>
      <c r="F98" s="150"/>
      <c r="G98" s="150"/>
      <c r="H98" s="150"/>
      <c r="I98" s="150"/>
      <c r="J98" s="150"/>
      <c r="K98" s="150"/>
      <c r="L98" s="150"/>
      <c r="M98" s="150"/>
      <c r="N98" s="150"/>
      <c r="O98" s="150"/>
      <c r="P98" s="150"/>
      <c r="Q98" s="150"/>
      <c r="R98" s="150"/>
      <c r="S98" s="150"/>
      <c r="T98" s="150"/>
      <c r="U98" s="150"/>
      <c r="V98" s="150"/>
      <c r="W98" s="150"/>
      <c r="X98" s="150"/>
      <c r="Y98" s="150"/>
      <c r="Z98" s="150"/>
      <c r="AA98" s="150"/>
      <c r="AB98" s="150"/>
      <c r="AC98" s="150"/>
      <c r="AD98" s="150"/>
      <c r="AE98" s="150"/>
      <c r="AF98" s="150"/>
      <c r="AG98" s="151">
        <f>ROUND(AG87+AG92,2)</f>
        <v>0</v>
      </c>
      <c r="AH98" s="151"/>
      <c r="AI98" s="151"/>
      <c r="AJ98" s="151"/>
      <c r="AK98" s="151"/>
      <c r="AL98" s="151"/>
      <c r="AM98" s="151"/>
      <c r="AN98" s="151">
        <f>AN87+AN92</f>
        <v>0</v>
      </c>
      <c r="AO98" s="151"/>
      <c r="AP98" s="151"/>
      <c r="AQ98" s="47"/>
    </row>
    <row r="99" s="1" customFormat="1" ht="6.96" customHeight="1">
      <c r="B99" s="74"/>
      <c r="C99" s="75"/>
      <c r="D99" s="75"/>
      <c r="E99" s="75"/>
      <c r="F99" s="75"/>
      <c r="G99" s="75"/>
      <c r="H99" s="75"/>
      <c r="I99" s="75"/>
      <c r="J99" s="75"/>
      <c r="K99" s="75"/>
      <c r="L99" s="75"/>
      <c r="M99" s="75"/>
      <c r="N99" s="75"/>
      <c r="O99" s="75"/>
      <c r="P99" s="75"/>
      <c r="Q99" s="75"/>
      <c r="R99" s="75"/>
      <c r="S99" s="75"/>
      <c r="T99" s="75"/>
      <c r="U99" s="75"/>
      <c r="V99" s="75"/>
      <c r="W99" s="75"/>
      <c r="X99" s="75"/>
      <c r="Y99" s="75"/>
      <c r="Z99" s="75"/>
      <c r="AA99" s="75"/>
      <c r="AB99" s="75"/>
      <c r="AC99" s="75"/>
      <c r="AD99" s="75"/>
      <c r="AE99" s="75"/>
      <c r="AF99" s="75"/>
      <c r="AG99" s="75"/>
      <c r="AH99" s="75"/>
      <c r="AI99" s="75"/>
      <c r="AJ99" s="75"/>
      <c r="AK99" s="75"/>
      <c r="AL99" s="75"/>
      <c r="AM99" s="75"/>
      <c r="AN99" s="75"/>
      <c r="AO99" s="75"/>
      <c r="AP99" s="75"/>
      <c r="AQ99" s="76"/>
    </row>
  </sheetData>
  <sheetProtection sheet="1" formatColumns="0" formatRows="0" objects="1" scenarios="1" spinCount="10" saltValue="HFa/HjKlOIWl1kqVhGFdXwGloD0xZ5FJgzKtvSePZeyqaOaaxUfAWOyCyq1M8qmZgxsuDVkjJLpjPLbwEuv6iA==" hashValue="Og634y2UN3a1621qPoNWMI9u6J6FxPev6jtU0I1AfHLHK6KYVaA1XqoUWpQaBN1/vsnmGJub6eWBPfEuhuL6YQ==" algorithmName="SHA-512" password="CC35"/>
  <mergeCells count="66">
    <mergeCell ref="L34:O34"/>
    <mergeCell ref="L33:O33"/>
    <mergeCell ref="BE5:BE34"/>
    <mergeCell ref="E14:AJ14"/>
    <mergeCell ref="E23:AN23"/>
    <mergeCell ref="AK26:AO26"/>
    <mergeCell ref="AK27:AO27"/>
    <mergeCell ref="AK29:AO29"/>
    <mergeCell ref="L31:O31"/>
    <mergeCell ref="W31:AE31"/>
    <mergeCell ref="AK31:AO31"/>
    <mergeCell ref="L32:O32"/>
    <mergeCell ref="W32:AE32"/>
    <mergeCell ref="AK32:AO32"/>
    <mergeCell ref="W33:AE33"/>
    <mergeCell ref="C2:AP2"/>
    <mergeCell ref="C4:AP4"/>
    <mergeCell ref="AR2:BE2"/>
    <mergeCell ref="K5:AO5"/>
    <mergeCell ref="AK33:AO33"/>
    <mergeCell ref="AN96:AP96"/>
    <mergeCell ref="AN89:AP89"/>
    <mergeCell ref="AN88:AP88"/>
    <mergeCell ref="AN90:AP90"/>
    <mergeCell ref="AN93:AP93"/>
    <mergeCell ref="AN94:AP94"/>
    <mergeCell ref="AN95:AP95"/>
    <mergeCell ref="AN92:AP92"/>
    <mergeCell ref="K6:AO6"/>
    <mergeCell ref="W34:AE34"/>
    <mergeCell ref="AK34:AO34"/>
    <mergeCell ref="L35:O35"/>
    <mergeCell ref="W35:AE35"/>
    <mergeCell ref="AK35:AO35"/>
    <mergeCell ref="X37:AB37"/>
    <mergeCell ref="AK37:AO37"/>
    <mergeCell ref="C76:AP76"/>
    <mergeCell ref="L78:AO78"/>
    <mergeCell ref="C85:G85"/>
    <mergeCell ref="I85:AF85"/>
    <mergeCell ref="AG85:AM85"/>
    <mergeCell ref="D88:H88"/>
    <mergeCell ref="J88:AF88"/>
    <mergeCell ref="D89:H89"/>
    <mergeCell ref="J89:AF89"/>
    <mergeCell ref="D90:H90"/>
    <mergeCell ref="J90:AF90"/>
    <mergeCell ref="D94:AB94"/>
    <mergeCell ref="AG94:AM94"/>
    <mergeCell ref="D95:AB95"/>
    <mergeCell ref="AG95:AM95"/>
    <mergeCell ref="D96:AB96"/>
    <mergeCell ref="AG96:AM96"/>
    <mergeCell ref="AM82:AP82"/>
    <mergeCell ref="AS82:AT84"/>
    <mergeCell ref="AM83:AP83"/>
    <mergeCell ref="AN85:AP85"/>
    <mergeCell ref="AG88:AM88"/>
    <mergeCell ref="AG89:AM89"/>
    <mergeCell ref="AG90:AM90"/>
    <mergeCell ref="AG93:AM93"/>
    <mergeCell ref="AG87:AM87"/>
    <mergeCell ref="AN87:AP87"/>
    <mergeCell ref="AG92:AM92"/>
    <mergeCell ref="AG98:AM98"/>
    <mergeCell ref="AN98:AP98"/>
  </mergeCells>
  <dataValidations count="2">
    <dataValidation type="list" allowBlank="1" showInputMessage="1" showErrorMessage="1" error="Povolené sú hodnoty základná, znížená, nulová." sqref="AU93:AU97">
      <formula1>"základná, znížená, nulová"</formula1>
    </dataValidation>
    <dataValidation type="list" allowBlank="1" showInputMessage="1" showErrorMessage="1" error="Povolené sú hodnoty stavebná časť, technologická časť, investičná časť." sqref="AT93:AT97">
      <formula1>"stavebná časť, technologická časť, investičná časť"</formula1>
    </dataValidation>
  </dataValidations>
  <hyperlinks>
    <hyperlink ref="K1:S1" location="C2" display="1) Súhrnný list stavby"/>
    <hyperlink ref="W1:AF1" location="C87" display="2) Rekapitulácia objektov"/>
    <hyperlink ref="A88" location="'1 - Chodník od bránky po ...'!C2" display="/"/>
    <hyperlink ref="A89" location="'2 - Chodník medzi kotolňo...'!C2" display="/"/>
    <hyperlink ref="A90" location="'3 - Prepadnutá spevnená p...'!C2" display="/"/>
  </hyperlinks>
  <pageMargins left="0.5833333" right="0.5833333" top="0.5" bottom="0.4666667" header="0" footer="0"/>
  <pageSetup paperSize="9" blackAndWhite="1" fitToHeight="100"/>
  <headerFooter>
    <oddFooter>&amp;CStrana &amp;P z &amp;N</oddFooter>
  </headerFooter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>
      <pane activePane="bottomLeft" state="frozen" topLeftCell="A2" ySplit="1"/>
    </sheetView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11.17" customWidth="1"/>
    <col min="7" max="7" width="11.17" customWidth="1"/>
    <col min="8" max="8" width="12.5" customWidth="1"/>
    <col min="9" max="9" width="7" customWidth="1"/>
    <col min="10" max="10" width="5.17" customWidth="1"/>
    <col min="11" max="11" width="11.5" customWidth="1"/>
    <col min="12" max="12" width="12" customWidth="1"/>
    <col min="13" max="13" width="6" customWidth="1"/>
    <col min="14" max="14" width="6" customWidth="1"/>
    <col min="15" max="15" width="2" customWidth="1"/>
    <col min="16" max="16" width="12.5" customWidth="1"/>
    <col min="17" max="17" width="4.17" customWidth="1"/>
    <col min="18" max="18" width="1.67" customWidth="1"/>
    <col min="19" max="19" width="8.17" customWidth="1"/>
    <col min="20" max="20" width="29.67" hidden="1" customWidth="1"/>
    <col min="21" max="21" width="16.33" hidden="1" customWidth="1"/>
    <col min="22" max="22" width="12.33" hidden="1" customWidth="1"/>
    <col min="23" max="23" width="16.33" hidden="1" customWidth="1"/>
    <col min="24" max="24" width="12.17" hidden="1" customWidth="1"/>
    <col min="25" max="25" width="15" hidden="1" customWidth="1"/>
    <col min="26" max="26" width="11" hidden="1" customWidth="1"/>
    <col min="27" max="27" width="15" hidden="1" customWidth="1"/>
    <col min="28" max="28" width="16.33" hidden="1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1" ht="21.84" customHeight="1">
      <c r="A1" s="152"/>
      <c r="B1" s="12"/>
      <c r="C1" s="12"/>
      <c r="D1" s="13" t="s">
        <v>1</v>
      </c>
      <c r="E1" s="12"/>
      <c r="F1" s="14" t="s">
        <v>100</v>
      </c>
      <c r="G1" s="14"/>
      <c r="H1" s="153" t="s">
        <v>101</v>
      </c>
      <c r="I1" s="153"/>
      <c r="J1" s="153"/>
      <c r="K1" s="153"/>
      <c r="L1" s="14" t="s">
        <v>102</v>
      </c>
      <c r="M1" s="12"/>
      <c r="N1" s="12"/>
      <c r="O1" s="13" t="s">
        <v>103</v>
      </c>
      <c r="P1" s="12"/>
      <c r="Q1" s="12"/>
      <c r="R1" s="12"/>
      <c r="S1" s="14" t="s">
        <v>104</v>
      </c>
      <c r="T1" s="14"/>
      <c r="U1" s="152"/>
      <c r="V1" s="152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  <c r="AY1" s="15"/>
      <c r="AZ1" s="15"/>
      <c r="BA1" s="15"/>
      <c r="BB1" s="15"/>
      <c r="BC1" s="15"/>
      <c r="BD1" s="15"/>
      <c r="BE1" s="15"/>
      <c r="BF1" s="15"/>
      <c r="BG1" s="15"/>
      <c r="BH1" s="15"/>
      <c r="BI1" s="15"/>
      <c r="BJ1" s="15"/>
      <c r="BK1" s="15"/>
      <c r="BL1" s="15"/>
      <c r="BM1" s="15"/>
      <c r="BN1" s="15"/>
    </row>
    <row r="2" ht="36.96" customHeight="1">
      <c r="C2" s="18" t="s">
        <v>7</v>
      </c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S2" s="20" t="s">
        <v>8</v>
      </c>
      <c r="AT2" s="21" t="s">
        <v>84</v>
      </c>
    </row>
    <row r="3" ht="6.96" customHeight="1">
      <c r="B3" s="22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4"/>
      <c r="AT3" s="21" t="s">
        <v>76</v>
      </c>
    </row>
    <row r="4" ht="36.96" customHeight="1">
      <c r="B4" s="25"/>
      <c r="C4" s="26" t="s">
        <v>105</v>
      </c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8"/>
      <c r="T4" s="19" t="s">
        <v>12</v>
      </c>
      <c r="AT4" s="21" t="s">
        <v>6</v>
      </c>
    </row>
    <row r="5" ht="6.96" customHeight="1">
      <c r="B5" s="25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28"/>
    </row>
    <row r="6" ht="25.44" customHeight="1">
      <c r="B6" s="25"/>
      <c r="C6" s="30"/>
      <c r="D6" s="37" t="s">
        <v>17</v>
      </c>
      <c r="E6" s="30"/>
      <c r="F6" s="154" t="str">
        <f>'Rekapitulácia stavby'!K6</f>
        <v>Opravy a doplnenie chodníkov v areáli MŠ Malinovského</v>
      </c>
      <c r="G6" s="37"/>
      <c r="H6" s="37"/>
      <c r="I6" s="37"/>
      <c r="J6" s="37"/>
      <c r="K6" s="37"/>
      <c r="L6" s="37"/>
      <c r="M6" s="37"/>
      <c r="N6" s="37"/>
      <c r="O6" s="37"/>
      <c r="P6" s="37"/>
      <c r="Q6" s="30"/>
      <c r="R6" s="28"/>
    </row>
    <row r="7" s="1" customFormat="1" ht="32.88" customHeight="1">
      <c r="B7" s="45"/>
      <c r="C7" s="46"/>
      <c r="D7" s="34" t="s">
        <v>106</v>
      </c>
      <c r="E7" s="46"/>
      <c r="F7" s="35" t="s">
        <v>107</v>
      </c>
      <c r="G7" s="46"/>
      <c r="H7" s="46"/>
      <c r="I7" s="46"/>
      <c r="J7" s="46"/>
      <c r="K7" s="46"/>
      <c r="L7" s="46"/>
      <c r="M7" s="46"/>
      <c r="N7" s="46"/>
      <c r="O7" s="46"/>
      <c r="P7" s="46"/>
      <c r="Q7" s="46"/>
      <c r="R7" s="47"/>
    </row>
    <row r="8" s="1" customFormat="1" ht="14.4" customHeight="1">
      <c r="B8" s="45"/>
      <c r="C8" s="46"/>
      <c r="D8" s="37" t="s">
        <v>19</v>
      </c>
      <c r="E8" s="46"/>
      <c r="F8" s="32" t="s">
        <v>20</v>
      </c>
      <c r="G8" s="46"/>
      <c r="H8" s="46"/>
      <c r="I8" s="46"/>
      <c r="J8" s="46"/>
      <c r="K8" s="46"/>
      <c r="L8" s="46"/>
      <c r="M8" s="37" t="s">
        <v>21</v>
      </c>
      <c r="N8" s="46"/>
      <c r="O8" s="32" t="s">
        <v>20</v>
      </c>
      <c r="P8" s="46"/>
      <c r="Q8" s="46"/>
      <c r="R8" s="47"/>
    </row>
    <row r="9" s="1" customFormat="1" ht="14.4" customHeight="1">
      <c r="B9" s="45"/>
      <c r="C9" s="46"/>
      <c r="D9" s="37" t="s">
        <v>22</v>
      </c>
      <c r="E9" s="46"/>
      <c r="F9" s="32" t="s">
        <v>23</v>
      </c>
      <c r="G9" s="46"/>
      <c r="H9" s="46"/>
      <c r="I9" s="46"/>
      <c r="J9" s="46"/>
      <c r="K9" s="46"/>
      <c r="L9" s="46"/>
      <c r="M9" s="37" t="s">
        <v>24</v>
      </c>
      <c r="N9" s="46"/>
      <c r="O9" s="155" t="str">
        <f>'Rekapitulácia stavby'!AN8</f>
        <v>25. 9. 2018</v>
      </c>
      <c r="P9" s="89"/>
      <c r="Q9" s="46"/>
      <c r="R9" s="47"/>
    </row>
    <row r="10" s="1" customFormat="1" ht="10.8" customHeight="1">
      <c r="B10" s="45"/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7"/>
    </row>
    <row r="11" s="1" customFormat="1" ht="14.4" customHeight="1">
      <c r="B11" s="45"/>
      <c r="C11" s="46"/>
      <c r="D11" s="37" t="s">
        <v>26</v>
      </c>
      <c r="E11" s="46"/>
      <c r="F11" s="46"/>
      <c r="G11" s="46"/>
      <c r="H11" s="46"/>
      <c r="I11" s="46"/>
      <c r="J11" s="46"/>
      <c r="K11" s="46"/>
      <c r="L11" s="46"/>
      <c r="M11" s="37" t="s">
        <v>27</v>
      </c>
      <c r="N11" s="46"/>
      <c r="O11" s="32" t="str">
        <f>IF('Rekapitulácia stavby'!AN10="","",'Rekapitulácia stavby'!AN10)</f>
        <v/>
      </c>
      <c r="P11" s="32"/>
      <c r="Q11" s="46"/>
      <c r="R11" s="47"/>
    </row>
    <row r="12" s="1" customFormat="1" ht="18" customHeight="1">
      <c r="B12" s="45"/>
      <c r="C12" s="46"/>
      <c r="D12" s="46"/>
      <c r="E12" s="32" t="str">
        <f>IF('Rekapitulácia stavby'!E11="","",'Rekapitulácia stavby'!E11)</f>
        <v xml:space="preserve"> </v>
      </c>
      <c r="F12" s="46"/>
      <c r="G12" s="46"/>
      <c r="H12" s="46"/>
      <c r="I12" s="46"/>
      <c r="J12" s="46"/>
      <c r="K12" s="46"/>
      <c r="L12" s="46"/>
      <c r="M12" s="37" t="s">
        <v>29</v>
      </c>
      <c r="N12" s="46"/>
      <c r="O12" s="32" t="str">
        <f>IF('Rekapitulácia stavby'!AN11="","",'Rekapitulácia stavby'!AN11)</f>
        <v/>
      </c>
      <c r="P12" s="32"/>
      <c r="Q12" s="46"/>
      <c r="R12" s="47"/>
    </row>
    <row r="13" s="1" customFormat="1" ht="6.96" customHeight="1">
      <c r="B13" s="45"/>
      <c r="C13" s="46"/>
      <c r="D13" s="46"/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6"/>
      <c r="P13" s="46"/>
      <c r="Q13" s="46"/>
      <c r="R13" s="47"/>
    </row>
    <row r="14" s="1" customFormat="1" ht="14.4" customHeight="1">
      <c r="B14" s="45"/>
      <c r="C14" s="46"/>
      <c r="D14" s="37" t="s">
        <v>30</v>
      </c>
      <c r="E14" s="46"/>
      <c r="F14" s="46"/>
      <c r="G14" s="46"/>
      <c r="H14" s="46"/>
      <c r="I14" s="46"/>
      <c r="J14" s="46"/>
      <c r="K14" s="46"/>
      <c r="L14" s="46"/>
      <c r="M14" s="37" t="s">
        <v>27</v>
      </c>
      <c r="N14" s="46"/>
      <c r="O14" s="38" t="str">
        <f>IF('Rekapitulácia stavby'!AN13="","",'Rekapitulácia stavby'!AN13)</f>
        <v>Vyplň údaj</v>
      </c>
      <c r="P14" s="32"/>
      <c r="Q14" s="46"/>
      <c r="R14" s="47"/>
    </row>
    <row r="15" s="1" customFormat="1" ht="18" customHeight="1">
      <c r="B15" s="45"/>
      <c r="C15" s="46"/>
      <c r="D15" s="46"/>
      <c r="E15" s="38" t="str">
        <f>IF('Rekapitulácia stavby'!E14="","",'Rekapitulácia stavby'!E14)</f>
        <v>Vyplň údaj</v>
      </c>
      <c r="F15" s="156"/>
      <c r="G15" s="156"/>
      <c r="H15" s="156"/>
      <c r="I15" s="156"/>
      <c r="J15" s="156"/>
      <c r="K15" s="156"/>
      <c r="L15" s="156"/>
      <c r="M15" s="37" t="s">
        <v>29</v>
      </c>
      <c r="N15" s="46"/>
      <c r="O15" s="38" t="str">
        <f>IF('Rekapitulácia stavby'!AN14="","",'Rekapitulácia stavby'!AN14)</f>
        <v>Vyplň údaj</v>
      </c>
      <c r="P15" s="32"/>
      <c r="Q15" s="46"/>
      <c r="R15" s="47"/>
    </row>
    <row r="16" s="1" customFormat="1" ht="6.96" customHeight="1">
      <c r="B16" s="45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7"/>
    </row>
    <row r="17" s="1" customFormat="1" ht="14.4" customHeight="1">
      <c r="B17" s="45"/>
      <c r="C17" s="46"/>
      <c r="D17" s="37" t="s">
        <v>32</v>
      </c>
      <c r="E17" s="46"/>
      <c r="F17" s="46"/>
      <c r="G17" s="46"/>
      <c r="H17" s="46"/>
      <c r="I17" s="46"/>
      <c r="J17" s="46"/>
      <c r="K17" s="46"/>
      <c r="L17" s="46"/>
      <c r="M17" s="37" t="s">
        <v>27</v>
      </c>
      <c r="N17" s="46"/>
      <c r="O17" s="32" t="str">
        <f>IF('Rekapitulácia stavby'!AN16="","",'Rekapitulácia stavby'!AN16)</f>
        <v/>
      </c>
      <c r="P17" s="32"/>
      <c r="Q17" s="46"/>
      <c r="R17" s="47"/>
    </row>
    <row r="18" s="1" customFormat="1" ht="18" customHeight="1">
      <c r="B18" s="45"/>
      <c r="C18" s="46"/>
      <c r="D18" s="46"/>
      <c r="E18" s="32" t="str">
        <f>IF('Rekapitulácia stavby'!E17="","",'Rekapitulácia stavby'!E17)</f>
        <v xml:space="preserve"> </v>
      </c>
      <c r="F18" s="46"/>
      <c r="G18" s="46"/>
      <c r="H18" s="46"/>
      <c r="I18" s="46"/>
      <c r="J18" s="46"/>
      <c r="K18" s="46"/>
      <c r="L18" s="46"/>
      <c r="M18" s="37" t="s">
        <v>29</v>
      </c>
      <c r="N18" s="46"/>
      <c r="O18" s="32" t="str">
        <f>IF('Rekapitulácia stavby'!AN17="","",'Rekapitulácia stavby'!AN17)</f>
        <v/>
      </c>
      <c r="P18" s="32"/>
      <c r="Q18" s="46"/>
      <c r="R18" s="47"/>
    </row>
    <row r="19" s="1" customFormat="1" ht="6.96" customHeight="1">
      <c r="B19" s="45"/>
      <c r="C19" s="46"/>
      <c r="D19" s="46"/>
      <c r="E19" s="46"/>
      <c r="F19" s="46"/>
      <c r="G19" s="46"/>
      <c r="H19" s="46"/>
      <c r="I19" s="46"/>
      <c r="J19" s="46"/>
      <c r="K19" s="46"/>
      <c r="L19" s="46"/>
      <c r="M19" s="46"/>
      <c r="N19" s="46"/>
      <c r="O19" s="46"/>
      <c r="P19" s="46"/>
      <c r="Q19" s="46"/>
      <c r="R19" s="47"/>
    </row>
    <row r="20" s="1" customFormat="1" ht="14.4" customHeight="1">
      <c r="B20" s="45"/>
      <c r="C20" s="46"/>
      <c r="D20" s="37" t="s">
        <v>35</v>
      </c>
      <c r="E20" s="46"/>
      <c r="F20" s="46"/>
      <c r="G20" s="46"/>
      <c r="H20" s="46"/>
      <c r="I20" s="46"/>
      <c r="J20" s="46"/>
      <c r="K20" s="46"/>
      <c r="L20" s="46"/>
      <c r="M20" s="37" t="s">
        <v>27</v>
      </c>
      <c r="N20" s="46"/>
      <c r="O20" s="32" t="str">
        <f>IF('Rekapitulácia stavby'!AN19="","",'Rekapitulácia stavby'!AN19)</f>
        <v/>
      </c>
      <c r="P20" s="32"/>
      <c r="Q20" s="46"/>
      <c r="R20" s="47"/>
    </row>
    <row r="21" s="1" customFormat="1" ht="18" customHeight="1">
      <c r="B21" s="45"/>
      <c r="C21" s="46"/>
      <c r="D21" s="46"/>
      <c r="E21" s="32" t="str">
        <f>IF('Rekapitulácia stavby'!E20="","",'Rekapitulácia stavby'!E20)</f>
        <v xml:space="preserve"> </v>
      </c>
      <c r="F21" s="46"/>
      <c r="G21" s="46"/>
      <c r="H21" s="46"/>
      <c r="I21" s="46"/>
      <c r="J21" s="46"/>
      <c r="K21" s="46"/>
      <c r="L21" s="46"/>
      <c r="M21" s="37" t="s">
        <v>29</v>
      </c>
      <c r="N21" s="46"/>
      <c r="O21" s="32" t="str">
        <f>IF('Rekapitulácia stavby'!AN20="","",'Rekapitulácia stavby'!AN20)</f>
        <v/>
      </c>
      <c r="P21" s="32"/>
      <c r="Q21" s="46"/>
      <c r="R21" s="47"/>
    </row>
    <row r="22" s="1" customFormat="1" ht="6.96" customHeight="1">
      <c r="B22" s="45"/>
      <c r="C22" s="46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7"/>
    </row>
    <row r="23" s="1" customFormat="1" ht="14.4" customHeight="1">
      <c r="B23" s="45"/>
      <c r="C23" s="46"/>
      <c r="D23" s="37" t="s">
        <v>36</v>
      </c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7"/>
    </row>
    <row r="24" s="1" customFormat="1" ht="16.5" customHeight="1">
      <c r="B24" s="45"/>
      <c r="C24" s="46"/>
      <c r="D24" s="46"/>
      <c r="E24" s="41" t="s">
        <v>20</v>
      </c>
      <c r="F24" s="41"/>
      <c r="G24" s="41"/>
      <c r="H24" s="41"/>
      <c r="I24" s="41"/>
      <c r="J24" s="41"/>
      <c r="K24" s="41"/>
      <c r="L24" s="41"/>
      <c r="M24" s="46"/>
      <c r="N24" s="46"/>
      <c r="O24" s="46"/>
      <c r="P24" s="46"/>
      <c r="Q24" s="46"/>
      <c r="R24" s="47"/>
    </row>
    <row r="25" s="1" customFormat="1" ht="6.96" customHeight="1">
      <c r="B25" s="45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7"/>
    </row>
    <row r="26" s="1" customFormat="1" ht="6.96" customHeight="1">
      <c r="B26" s="45"/>
      <c r="C26" s="46"/>
      <c r="D26" s="66"/>
      <c r="E26" s="66"/>
      <c r="F26" s="66"/>
      <c r="G26" s="66"/>
      <c r="H26" s="66"/>
      <c r="I26" s="66"/>
      <c r="J26" s="66"/>
      <c r="K26" s="66"/>
      <c r="L26" s="66"/>
      <c r="M26" s="66"/>
      <c r="N26" s="66"/>
      <c r="O26" s="66"/>
      <c r="P26" s="66"/>
      <c r="Q26" s="46"/>
      <c r="R26" s="47"/>
    </row>
    <row r="27" s="1" customFormat="1" ht="14.4" customHeight="1">
      <c r="B27" s="45"/>
      <c r="C27" s="46"/>
      <c r="D27" s="157" t="s">
        <v>108</v>
      </c>
      <c r="E27" s="46"/>
      <c r="F27" s="46"/>
      <c r="G27" s="46"/>
      <c r="H27" s="46"/>
      <c r="I27" s="46"/>
      <c r="J27" s="46"/>
      <c r="K27" s="46"/>
      <c r="L27" s="46"/>
      <c r="M27" s="44">
        <f>N88</f>
        <v>0</v>
      </c>
      <c r="N27" s="44"/>
      <c r="O27" s="44"/>
      <c r="P27" s="44"/>
      <c r="Q27" s="46"/>
      <c r="R27" s="47"/>
    </row>
    <row r="28" s="1" customFormat="1" ht="14.4" customHeight="1">
      <c r="B28" s="45"/>
      <c r="C28" s="46"/>
      <c r="D28" s="43" t="s">
        <v>94</v>
      </c>
      <c r="E28" s="46"/>
      <c r="F28" s="46"/>
      <c r="G28" s="46"/>
      <c r="H28" s="46"/>
      <c r="I28" s="46"/>
      <c r="J28" s="46"/>
      <c r="K28" s="46"/>
      <c r="L28" s="46"/>
      <c r="M28" s="44">
        <f>N95</f>
        <v>0</v>
      </c>
      <c r="N28" s="44"/>
      <c r="O28" s="44"/>
      <c r="P28" s="44"/>
      <c r="Q28" s="46"/>
      <c r="R28" s="47"/>
    </row>
    <row r="29" s="1" customFormat="1" ht="6.96" customHeight="1">
      <c r="B29" s="45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7"/>
    </row>
    <row r="30" s="1" customFormat="1" ht="25.44" customHeight="1">
      <c r="B30" s="45"/>
      <c r="C30" s="46"/>
      <c r="D30" s="158" t="s">
        <v>39</v>
      </c>
      <c r="E30" s="46"/>
      <c r="F30" s="46"/>
      <c r="G30" s="46"/>
      <c r="H30" s="46"/>
      <c r="I30" s="46"/>
      <c r="J30" s="46"/>
      <c r="K30" s="46"/>
      <c r="L30" s="46"/>
      <c r="M30" s="159">
        <f>ROUND(M27+M28,2)</f>
        <v>0</v>
      </c>
      <c r="N30" s="46"/>
      <c r="O30" s="46"/>
      <c r="P30" s="46"/>
      <c r="Q30" s="46"/>
      <c r="R30" s="47"/>
    </row>
    <row r="31" s="1" customFormat="1" ht="6.96" customHeight="1">
      <c r="B31" s="45"/>
      <c r="C31" s="46"/>
      <c r="D31" s="66"/>
      <c r="E31" s="66"/>
      <c r="F31" s="66"/>
      <c r="G31" s="66"/>
      <c r="H31" s="66"/>
      <c r="I31" s="66"/>
      <c r="J31" s="66"/>
      <c r="K31" s="66"/>
      <c r="L31" s="66"/>
      <c r="M31" s="66"/>
      <c r="N31" s="66"/>
      <c r="O31" s="66"/>
      <c r="P31" s="66"/>
      <c r="Q31" s="46"/>
      <c r="R31" s="47"/>
    </row>
    <row r="32" s="1" customFormat="1" ht="14.4" customHeight="1">
      <c r="B32" s="45"/>
      <c r="C32" s="46"/>
      <c r="D32" s="53" t="s">
        <v>40</v>
      </c>
      <c r="E32" s="53" t="s">
        <v>41</v>
      </c>
      <c r="F32" s="54">
        <v>0.20000000000000001</v>
      </c>
      <c r="G32" s="160" t="s">
        <v>42</v>
      </c>
      <c r="H32" s="161">
        <f>(SUM(BE95:BE102)+SUM(BE120:BE155))</f>
        <v>0</v>
      </c>
      <c r="I32" s="46"/>
      <c r="J32" s="46"/>
      <c r="K32" s="46"/>
      <c r="L32" s="46"/>
      <c r="M32" s="161">
        <f>ROUND((SUM(BE95:BE102)+SUM(BE120:BE155)), 2)*F32</f>
        <v>0</v>
      </c>
      <c r="N32" s="46"/>
      <c r="O32" s="46"/>
      <c r="P32" s="46"/>
      <c r="Q32" s="46"/>
      <c r="R32" s="47"/>
    </row>
    <row r="33" s="1" customFormat="1" ht="14.4" customHeight="1">
      <c r="B33" s="45"/>
      <c r="C33" s="46"/>
      <c r="D33" s="46"/>
      <c r="E33" s="53" t="s">
        <v>43</v>
      </c>
      <c r="F33" s="54">
        <v>0.20000000000000001</v>
      </c>
      <c r="G33" s="160" t="s">
        <v>42</v>
      </c>
      <c r="H33" s="161">
        <f>(SUM(BF95:BF102)+SUM(BF120:BF155))</f>
        <v>0</v>
      </c>
      <c r="I33" s="46"/>
      <c r="J33" s="46"/>
      <c r="K33" s="46"/>
      <c r="L33" s="46"/>
      <c r="M33" s="161">
        <f>ROUND((SUM(BF95:BF102)+SUM(BF120:BF155)), 2)*F33</f>
        <v>0</v>
      </c>
      <c r="N33" s="46"/>
      <c r="O33" s="46"/>
      <c r="P33" s="46"/>
      <c r="Q33" s="46"/>
      <c r="R33" s="47"/>
    </row>
    <row r="34" hidden="1" s="1" customFormat="1" ht="14.4" customHeight="1">
      <c r="B34" s="45"/>
      <c r="C34" s="46"/>
      <c r="D34" s="46"/>
      <c r="E34" s="53" t="s">
        <v>44</v>
      </c>
      <c r="F34" s="54">
        <v>0.20000000000000001</v>
      </c>
      <c r="G34" s="160" t="s">
        <v>42</v>
      </c>
      <c r="H34" s="161">
        <f>(SUM(BG95:BG102)+SUM(BG120:BG155))</f>
        <v>0</v>
      </c>
      <c r="I34" s="46"/>
      <c r="J34" s="46"/>
      <c r="K34" s="46"/>
      <c r="L34" s="46"/>
      <c r="M34" s="161">
        <v>0</v>
      </c>
      <c r="N34" s="46"/>
      <c r="O34" s="46"/>
      <c r="P34" s="46"/>
      <c r="Q34" s="46"/>
      <c r="R34" s="47"/>
    </row>
    <row r="35" hidden="1" s="1" customFormat="1" ht="14.4" customHeight="1">
      <c r="B35" s="45"/>
      <c r="C35" s="46"/>
      <c r="D35" s="46"/>
      <c r="E35" s="53" t="s">
        <v>45</v>
      </c>
      <c r="F35" s="54">
        <v>0.20000000000000001</v>
      </c>
      <c r="G35" s="160" t="s">
        <v>42</v>
      </c>
      <c r="H35" s="161">
        <f>(SUM(BH95:BH102)+SUM(BH120:BH155))</f>
        <v>0</v>
      </c>
      <c r="I35" s="46"/>
      <c r="J35" s="46"/>
      <c r="K35" s="46"/>
      <c r="L35" s="46"/>
      <c r="M35" s="161">
        <v>0</v>
      </c>
      <c r="N35" s="46"/>
      <c r="O35" s="46"/>
      <c r="P35" s="46"/>
      <c r="Q35" s="46"/>
      <c r="R35" s="47"/>
    </row>
    <row r="36" hidden="1" s="1" customFormat="1" ht="14.4" customHeight="1">
      <c r="B36" s="45"/>
      <c r="C36" s="46"/>
      <c r="D36" s="46"/>
      <c r="E36" s="53" t="s">
        <v>46</v>
      </c>
      <c r="F36" s="54">
        <v>0</v>
      </c>
      <c r="G36" s="160" t="s">
        <v>42</v>
      </c>
      <c r="H36" s="161">
        <f>(SUM(BI95:BI102)+SUM(BI120:BI155))</f>
        <v>0</v>
      </c>
      <c r="I36" s="46"/>
      <c r="J36" s="46"/>
      <c r="K36" s="46"/>
      <c r="L36" s="46"/>
      <c r="M36" s="161">
        <v>0</v>
      </c>
      <c r="N36" s="46"/>
      <c r="O36" s="46"/>
      <c r="P36" s="46"/>
      <c r="Q36" s="46"/>
      <c r="R36" s="47"/>
    </row>
    <row r="37" s="1" customFormat="1" ht="6.96" customHeight="1">
      <c r="B37" s="45"/>
      <c r="C37" s="46"/>
      <c r="D37" s="46"/>
      <c r="E37" s="46"/>
      <c r="F37" s="46"/>
      <c r="G37" s="46"/>
      <c r="H37" s="46"/>
      <c r="I37" s="46"/>
      <c r="J37" s="46"/>
      <c r="K37" s="46"/>
      <c r="L37" s="46"/>
      <c r="M37" s="46"/>
      <c r="N37" s="46"/>
      <c r="O37" s="46"/>
      <c r="P37" s="46"/>
      <c r="Q37" s="46"/>
      <c r="R37" s="47"/>
    </row>
    <row r="38" s="1" customFormat="1" ht="25.44" customHeight="1">
      <c r="B38" s="45"/>
      <c r="C38" s="150"/>
      <c r="D38" s="162" t="s">
        <v>47</v>
      </c>
      <c r="E38" s="102"/>
      <c r="F38" s="102"/>
      <c r="G38" s="163" t="s">
        <v>48</v>
      </c>
      <c r="H38" s="164" t="s">
        <v>49</v>
      </c>
      <c r="I38" s="102"/>
      <c r="J38" s="102"/>
      <c r="K38" s="102"/>
      <c r="L38" s="165">
        <f>SUM(M30:M36)</f>
        <v>0</v>
      </c>
      <c r="M38" s="165"/>
      <c r="N38" s="165"/>
      <c r="O38" s="165"/>
      <c r="P38" s="166"/>
      <c r="Q38" s="150"/>
      <c r="R38" s="47"/>
    </row>
    <row r="39" s="1" customFormat="1" ht="14.4" customHeight="1">
      <c r="B39" s="45"/>
      <c r="C39" s="46"/>
      <c r="D39" s="46"/>
      <c r="E39" s="46"/>
      <c r="F39" s="46"/>
      <c r="G39" s="46"/>
      <c r="H39" s="46"/>
      <c r="I39" s="46"/>
      <c r="J39" s="46"/>
      <c r="K39" s="46"/>
      <c r="L39" s="46"/>
      <c r="M39" s="46"/>
      <c r="N39" s="46"/>
      <c r="O39" s="46"/>
      <c r="P39" s="46"/>
      <c r="Q39" s="46"/>
      <c r="R39" s="47"/>
    </row>
    <row r="40" s="1" customFormat="1" ht="14.4" customHeight="1">
      <c r="B40" s="45"/>
      <c r="C40" s="46"/>
      <c r="D40" s="46"/>
      <c r="E40" s="46"/>
      <c r="F40" s="46"/>
      <c r="G40" s="46"/>
      <c r="H40" s="46"/>
      <c r="I40" s="46"/>
      <c r="J40" s="46"/>
      <c r="K40" s="46"/>
      <c r="L40" s="46"/>
      <c r="M40" s="46"/>
      <c r="N40" s="46"/>
      <c r="O40" s="46"/>
      <c r="P40" s="46"/>
      <c r="Q40" s="46"/>
      <c r="R40" s="47"/>
    </row>
    <row r="41">
      <c r="B41" s="25"/>
      <c r="C41" s="30"/>
      <c r="D41" s="30"/>
      <c r="E41" s="30"/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30"/>
      <c r="Q41" s="30"/>
      <c r="R41" s="28"/>
    </row>
    <row r="42">
      <c r="B42" s="25"/>
      <c r="C42" s="30"/>
      <c r="D42" s="30"/>
      <c r="E42" s="30"/>
      <c r="F42" s="30"/>
      <c r="G42" s="30"/>
      <c r="H42" s="30"/>
      <c r="I42" s="30"/>
      <c r="J42" s="30"/>
      <c r="K42" s="30"/>
      <c r="L42" s="30"/>
      <c r="M42" s="30"/>
      <c r="N42" s="30"/>
      <c r="O42" s="30"/>
      <c r="P42" s="30"/>
      <c r="Q42" s="30"/>
      <c r="R42" s="28"/>
    </row>
    <row r="43">
      <c r="B43" s="25"/>
      <c r="C43" s="30"/>
      <c r="D43" s="30"/>
      <c r="E43" s="30"/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0"/>
      <c r="R43" s="28"/>
    </row>
    <row r="44">
      <c r="B44" s="25"/>
      <c r="C44" s="30"/>
      <c r="D44" s="30"/>
      <c r="E44" s="30"/>
      <c r="F44" s="30"/>
      <c r="G44" s="30"/>
      <c r="H44" s="30"/>
      <c r="I44" s="30"/>
      <c r="J44" s="30"/>
      <c r="K44" s="30"/>
      <c r="L44" s="30"/>
      <c r="M44" s="30"/>
      <c r="N44" s="30"/>
      <c r="O44" s="30"/>
      <c r="P44" s="30"/>
      <c r="Q44" s="30"/>
      <c r="R44" s="28"/>
    </row>
    <row r="45">
      <c r="B45" s="25"/>
      <c r="C45" s="30"/>
      <c r="D45" s="30"/>
      <c r="E45" s="30"/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30"/>
      <c r="Q45" s="30"/>
      <c r="R45" s="28"/>
    </row>
    <row r="46">
      <c r="B46" s="25"/>
      <c r="C46" s="30"/>
      <c r="D46" s="30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0"/>
      <c r="R46" s="28"/>
    </row>
    <row r="47">
      <c r="B47" s="25"/>
      <c r="C47" s="30"/>
      <c r="D47" s="30"/>
      <c r="E47" s="30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28"/>
    </row>
    <row r="48">
      <c r="B48" s="25"/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28"/>
    </row>
    <row r="49">
      <c r="B49" s="25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28"/>
    </row>
    <row r="50" s="1" customFormat="1">
      <c r="B50" s="45"/>
      <c r="C50" s="46"/>
      <c r="D50" s="65" t="s">
        <v>50</v>
      </c>
      <c r="E50" s="66"/>
      <c r="F50" s="66"/>
      <c r="G50" s="66"/>
      <c r="H50" s="67"/>
      <c r="I50" s="46"/>
      <c r="J50" s="65" t="s">
        <v>51</v>
      </c>
      <c r="K50" s="66"/>
      <c r="L50" s="66"/>
      <c r="M50" s="66"/>
      <c r="N50" s="66"/>
      <c r="O50" s="66"/>
      <c r="P50" s="67"/>
      <c r="Q50" s="46"/>
      <c r="R50" s="47"/>
    </row>
    <row r="51">
      <c r="B51" s="25"/>
      <c r="C51" s="30"/>
      <c r="D51" s="68"/>
      <c r="E51" s="30"/>
      <c r="F51" s="30"/>
      <c r="G51" s="30"/>
      <c r="H51" s="69"/>
      <c r="I51" s="30"/>
      <c r="J51" s="68"/>
      <c r="K51" s="30"/>
      <c r="L51" s="30"/>
      <c r="M51" s="30"/>
      <c r="N51" s="30"/>
      <c r="O51" s="30"/>
      <c r="P51" s="69"/>
      <c r="Q51" s="30"/>
      <c r="R51" s="28"/>
    </row>
    <row r="52">
      <c r="B52" s="25"/>
      <c r="C52" s="30"/>
      <c r="D52" s="68"/>
      <c r="E52" s="30"/>
      <c r="F52" s="30"/>
      <c r="G52" s="30"/>
      <c r="H52" s="69"/>
      <c r="I52" s="30"/>
      <c r="J52" s="68"/>
      <c r="K52" s="30"/>
      <c r="L52" s="30"/>
      <c r="M52" s="30"/>
      <c r="N52" s="30"/>
      <c r="O52" s="30"/>
      <c r="P52" s="69"/>
      <c r="Q52" s="30"/>
      <c r="R52" s="28"/>
    </row>
    <row r="53">
      <c r="B53" s="25"/>
      <c r="C53" s="30"/>
      <c r="D53" s="68"/>
      <c r="E53" s="30"/>
      <c r="F53" s="30"/>
      <c r="G53" s="30"/>
      <c r="H53" s="69"/>
      <c r="I53" s="30"/>
      <c r="J53" s="68"/>
      <c r="K53" s="30"/>
      <c r="L53" s="30"/>
      <c r="M53" s="30"/>
      <c r="N53" s="30"/>
      <c r="O53" s="30"/>
      <c r="P53" s="69"/>
      <c r="Q53" s="30"/>
      <c r="R53" s="28"/>
    </row>
    <row r="54">
      <c r="B54" s="25"/>
      <c r="C54" s="30"/>
      <c r="D54" s="68"/>
      <c r="E54" s="30"/>
      <c r="F54" s="30"/>
      <c r="G54" s="30"/>
      <c r="H54" s="69"/>
      <c r="I54" s="30"/>
      <c r="J54" s="68"/>
      <c r="K54" s="30"/>
      <c r="L54" s="30"/>
      <c r="M54" s="30"/>
      <c r="N54" s="30"/>
      <c r="O54" s="30"/>
      <c r="P54" s="69"/>
      <c r="Q54" s="30"/>
      <c r="R54" s="28"/>
    </row>
    <row r="55">
      <c r="B55" s="25"/>
      <c r="C55" s="30"/>
      <c r="D55" s="68"/>
      <c r="E55" s="30"/>
      <c r="F55" s="30"/>
      <c r="G55" s="30"/>
      <c r="H55" s="69"/>
      <c r="I55" s="30"/>
      <c r="J55" s="68"/>
      <c r="K55" s="30"/>
      <c r="L55" s="30"/>
      <c r="M55" s="30"/>
      <c r="N55" s="30"/>
      <c r="O55" s="30"/>
      <c r="P55" s="69"/>
      <c r="Q55" s="30"/>
      <c r="R55" s="28"/>
    </row>
    <row r="56">
      <c r="B56" s="25"/>
      <c r="C56" s="30"/>
      <c r="D56" s="68"/>
      <c r="E56" s="30"/>
      <c r="F56" s="30"/>
      <c r="G56" s="30"/>
      <c r="H56" s="69"/>
      <c r="I56" s="30"/>
      <c r="J56" s="68"/>
      <c r="K56" s="30"/>
      <c r="L56" s="30"/>
      <c r="M56" s="30"/>
      <c r="N56" s="30"/>
      <c r="O56" s="30"/>
      <c r="P56" s="69"/>
      <c r="Q56" s="30"/>
      <c r="R56" s="28"/>
    </row>
    <row r="57">
      <c r="B57" s="25"/>
      <c r="C57" s="30"/>
      <c r="D57" s="68"/>
      <c r="E57" s="30"/>
      <c r="F57" s="30"/>
      <c r="G57" s="30"/>
      <c r="H57" s="69"/>
      <c r="I57" s="30"/>
      <c r="J57" s="68"/>
      <c r="K57" s="30"/>
      <c r="L57" s="30"/>
      <c r="M57" s="30"/>
      <c r="N57" s="30"/>
      <c r="O57" s="30"/>
      <c r="P57" s="69"/>
      <c r="Q57" s="30"/>
      <c r="R57" s="28"/>
    </row>
    <row r="58">
      <c r="B58" s="25"/>
      <c r="C58" s="30"/>
      <c r="D58" s="68"/>
      <c r="E58" s="30"/>
      <c r="F58" s="30"/>
      <c r="G58" s="30"/>
      <c r="H58" s="69"/>
      <c r="I58" s="30"/>
      <c r="J58" s="68"/>
      <c r="K58" s="30"/>
      <c r="L58" s="30"/>
      <c r="M58" s="30"/>
      <c r="N58" s="30"/>
      <c r="O58" s="30"/>
      <c r="P58" s="69"/>
      <c r="Q58" s="30"/>
      <c r="R58" s="28"/>
    </row>
    <row r="59" s="1" customFormat="1">
      <c r="B59" s="45"/>
      <c r="C59" s="46"/>
      <c r="D59" s="70" t="s">
        <v>52</v>
      </c>
      <c r="E59" s="71"/>
      <c r="F59" s="71"/>
      <c r="G59" s="72" t="s">
        <v>53</v>
      </c>
      <c r="H59" s="73"/>
      <c r="I59" s="46"/>
      <c r="J59" s="70" t="s">
        <v>52</v>
      </c>
      <c r="K59" s="71"/>
      <c r="L59" s="71"/>
      <c r="M59" s="71"/>
      <c r="N59" s="72" t="s">
        <v>53</v>
      </c>
      <c r="O59" s="71"/>
      <c r="P59" s="73"/>
      <c r="Q59" s="46"/>
      <c r="R59" s="47"/>
    </row>
    <row r="60">
      <c r="B60" s="25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28"/>
    </row>
    <row r="61" s="1" customFormat="1">
      <c r="B61" s="45"/>
      <c r="C61" s="46"/>
      <c r="D61" s="65" t="s">
        <v>54</v>
      </c>
      <c r="E61" s="66"/>
      <c r="F61" s="66"/>
      <c r="G61" s="66"/>
      <c r="H61" s="67"/>
      <c r="I61" s="46"/>
      <c r="J61" s="65" t="s">
        <v>55</v>
      </c>
      <c r="K61" s="66"/>
      <c r="L61" s="66"/>
      <c r="M61" s="66"/>
      <c r="N61" s="66"/>
      <c r="O61" s="66"/>
      <c r="P61" s="67"/>
      <c r="Q61" s="46"/>
      <c r="R61" s="47"/>
    </row>
    <row r="62">
      <c r="B62" s="25"/>
      <c r="C62" s="30"/>
      <c r="D62" s="68"/>
      <c r="E62" s="30"/>
      <c r="F62" s="30"/>
      <c r="G62" s="30"/>
      <c r="H62" s="69"/>
      <c r="I62" s="30"/>
      <c r="J62" s="68"/>
      <c r="K62" s="30"/>
      <c r="L62" s="30"/>
      <c r="M62" s="30"/>
      <c r="N62" s="30"/>
      <c r="O62" s="30"/>
      <c r="P62" s="69"/>
      <c r="Q62" s="30"/>
      <c r="R62" s="28"/>
    </row>
    <row r="63">
      <c r="B63" s="25"/>
      <c r="C63" s="30"/>
      <c r="D63" s="68"/>
      <c r="E63" s="30"/>
      <c r="F63" s="30"/>
      <c r="G63" s="30"/>
      <c r="H63" s="69"/>
      <c r="I63" s="30"/>
      <c r="J63" s="68"/>
      <c r="K63" s="30"/>
      <c r="L63" s="30"/>
      <c r="M63" s="30"/>
      <c r="N63" s="30"/>
      <c r="O63" s="30"/>
      <c r="P63" s="69"/>
      <c r="Q63" s="30"/>
      <c r="R63" s="28"/>
    </row>
    <row r="64">
      <c r="B64" s="25"/>
      <c r="C64" s="30"/>
      <c r="D64" s="68"/>
      <c r="E64" s="30"/>
      <c r="F64" s="30"/>
      <c r="G64" s="30"/>
      <c r="H64" s="69"/>
      <c r="I64" s="30"/>
      <c r="J64" s="68"/>
      <c r="K64" s="30"/>
      <c r="L64" s="30"/>
      <c r="M64" s="30"/>
      <c r="N64" s="30"/>
      <c r="O64" s="30"/>
      <c r="P64" s="69"/>
      <c r="Q64" s="30"/>
      <c r="R64" s="28"/>
    </row>
    <row r="65">
      <c r="B65" s="25"/>
      <c r="C65" s="30"/>
      <c r="D65" s="68"/>
      <c r="E65" s="30"/>
      <c r="F65" s="30"/>
      <c r="G65" s="30"/>
      <c r="H65" s="69"/>
      <c r="I65" s="30"/>
      <c r="J65" s="68"/>
      <c r="K65" s="30"/>
      <c r="L65" s="30"/>
      <c r="M65" s="30"/>
      <c r="N65" s="30"/>
      <c r="O65" s="30"/>
      <c r="P65" s="69"/>
      <c r="Q65" s="30"/>
      <c r="R65" s="28"/>
    </row>
    <row r="66">
      <c r="B66" s="25"/>
      <c r="C66" s="30"/>
      <c r="D66" s="68"/>
      <c r="E66" s="30"/>
      <c r="F66" s="30"/>
      <c r="G66" s="30"/>
      <c r="H66" s="69"/>
      <c r="I66" s="30"/>
      <c r="J66" s="68"/>
      <c r="K66" s="30"/>
      <c r="L66" s="30"/>
      <c r="M66" s="30"/>
      <c r="N66" s="30"/>
      <c r="O66" s="30"/>
      <c r="P66" s="69"/>
      <c r="Q66" s="30"/>
      <c r="R66" s="28"/>
    </row>
    <row r="67">
      <c r="B67" s="25"/>
      <c r="C67" s="30"/>
      <c r="D67" s="68"/>
      <c r="E67" s="30"/>
      <c r="F67" s="30"/>
      <c r="G67" s="30"/>
      <c r="H67" s="69"/>
      <c r="I67" s="30"/>
      <c r="J67" s="68"/>
      <c r="K67" s="30"/>
      <c r="L67" s="30"/>
      <c r="M67" s="30"/>
      <c r="N67" s="30"/>
      <c r="O67" s="30"/>
      <c r="P67" s="69"/>
      <c r="Q67" s="30"/>
      <c r="R67" s="28"/>
    </row>
    <row r="68">
      <c r="B68" s="25"/>
      <c r="C68" s="30"/>
      <c r="D68" s="68"/>
      <c r="E68" s="30"/>
      <c r="F68" s="30"/>
      <c r="G68" s="30"/>
      <c r="H68" s="69"/>
      <c r="I68" s="30"/>
      <c r="J68" s="68"/>
      <c r="K68" s="30"/>
      <c r="L68" s="30"/>
      <c r="M68" s="30"/>
      <c r="N68" s="30"/>
      <c r="O68" s="30"/>
      <c r="P68" s="69"/>
      <c r="Q68" s="30"/>
      <c r="R68" s="28"/>
    </row>
    <row r="69">
      <c r="B69" s="25"/>
      <c r="C69" s="30"/>
      <c r="D69" s="68"/>
      <c r="E69" s="30"/>
      <c r="F69" s="30"/>
      <c r="G69" s="30"/>
      <c r="H69" s="69"/>
      <c r="I69" s="30"/>
      <c r="J69" s="68"/>
      <c r="K69" s="30"/>
      <c r="L69" s="30"/>
      <c r="M69" s="30"/>
      <c r="N69" s="30"/>
      <c r="O69" s="30"/>
      <c r="P69" s="69"/>
      <c r="Q69" s="30"/>
      <c r="R69" s="28"/>
    </row>
    <row r="70" s="1" customFormat="1">
      <c r="B70" s="45"/>
      <c r="C70" s="46"/>
      <c r="D70" s="70" t="s">
        <v>52</v>
      </c>
      <c r="E70" s="71"/>
      <c r="F70" s="71"/>
      <c r="G70" s="72" t="s">
        <v>53</v>
      </c>
      <c r="H70" s="73"/>
      <c r="I70" s="46"/>
      <c r="J70" s="70" t="s">
        <v>52</v>
      </c>
      <c r="K70" s="71"/>
      <c r="L70" s="71"/>
      <c r="M70" s="71"/>
      <c r="N70" s="72" t="s">
        <v>53</v>
      </c>
      <c r="O70" s="71"/>
      <c r="P70" s="73"/>
      <c r="Q70" s="46"/>
      <c r="R70" s="47"/>
    </row>
    <row r="71" s="1" customFormat="1" ht="14.4" customHeight="1">
      <c r="B71" s="74"/>
      <c r="C71" s="75"/>
      <c r="D71" s="75"/>
      <c r="E71" s="75"/>
      <c r="F71" s="75"/>
      <c r="G71" s="75"/>
      <c r="H71" s="75"/>
      <c r="I71" s="75"/>
      <c r="J71" s="75"/>
      <c r="K71" s="75"/>
      <c r="L71" s="75"/>
      <c r="M71" s="75"/>
      <c r="N71" s="75"/>
      <c r="O71" s="75"/>
      <c r="P71" s="75"/>
      <c r="Q71" s="75"/>
      <c r="R71" s="76"/>
    </row>
    <row r="75" s="1" customFormat="1" ht="6.96" customHeight="1">
      <c r="B75" s="167"/>
      <c r="C75" s="168"/>
      <c r="D75" s="168"/>
      <c r="E75" s="168"/>
      <c r="F75" s="168"/>
      <c r="G75" s="168"/>
      <c r="H75" s="168"/>
      <c r="I75" s="168"/>
      <c r="J75" s="168"/>
      <c r="K75" s="168"/>
      <c r="L75" s="168"/>
      <c r="M75" s="168"/>
      <c r="N75" s="168"/>
      <c r="O75" s="168"/>
      <c r="P75" s="168"/>
      <c r="Q75" s="168"/>
      <c r="R75" s="169"/>
    </row>
    <row r="76" s="1" customFormat="1" ht="36.96" customHeight="1">
      <c r="B76" s="45"/>
      <c r="C76" s="26" t="s">
        <v>109</v>
      </c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47"/>
      <c r="T76" s="170"/>
      <c r="U76" s="170"/>
    </row>
    <row r="77" s="1" customFormat="1" ht="6.96" customHeight="1">
      <c r="B77" s="45"/>
      <c r="C77" s="46"/>
      <c r="D77" s="46"/>
      <c r="E77" s="46"/>
      <c r="F77" s="46"/>
      <c r="G77" s="46"/>
      <c r="H77" s="46"/>
      <c r="I77" s="46"/>
      <c r="J77" s="46"/>
      <c r="K77" s="46"/>
      <c r="L77" s="46"/>
      <c r="M77" s="46"/>
      <c r="N77" s="46"/>
      <c r="O77" s="46"/>
      <c r="P77" s="46"/>
      <c r="Q77" s="46"/>
      <c r="R77" s="47"/>
      <c r="T77" s="170"/>
      <c r="U77" s="170"/>
    </row>
    <row r="78" s="1" customFormat="1" ht="30" customHeight="1">
      <c r="B78" s="45"/>
      <c r="C78" s="37" t="s">
        <v>17</v>
      </c>
      <c r="D78" s="46"/>
      <c r="E78" s="46"/>
      <c r="F78" s="154" t="str">
        <f>F6</f>
        <v>Opravy a doplnenie chodníkov v areáli MŠ Malinovského</v>
      </c>
      <c r="G78" s="37"/>
      <c r="H78" s="37"/>
      <c r="I78" s="37"/>
      <c r="J78" s="37"/>
      <c r="K78" s="37"/>
      <c r="L78" s="37"/>
      <c r="M78" s="37"/>
      <c r="N78" s="37"/>
      <c r="O78" s="37"/>
      <c r="P78" s="37"/>
      <c r="Q78" s="46"/>
      <c r="R78" s="47"/>
      <c r="T78" s="170"/>
      <c r="U78" s="170"/>
    </row>
    <row r="79" s="1" customFormat="1" ht="36.96" customHeight="1">
      <c r="B79" s="45"/>
      <c r="C79" s="84" t="s">
        <v>106</v>
      </c>
      <c r="D79" s="46"/>
      <c r="E79" s="46"/>
      <c r="F79" s="86" t="str">
        <f>F7</f>
        <v>1 - Chodník od bránky po vstup do budovy MŠ</v>
      </c>
      <c r="G79" s="46"/>
      <c r="H79" s="46"/>
      <c r="I79" s="46"/>
      <c r="J79" s="46"/>
      <c r="K79" s="46"/>
      <c r="L79" s="46"/>
      <c r="M79" s="46"/>
      <c r="N79" s="46"/>
      <c r="O79" s="46"/>
      <c r="P79" s="46"/>
      <c r="Q79" s="46"/>
      <c r="R79" s="47"/>
      <c r="T79" s="170"/>
      <c r="U79" s="170"/>
    </row>
    <row r="80" s="1" customFormat="1" ht="6.96" customHeight="1">
      <c r="B80" s="45"/>
      <c r="C80" s="46"/>
      <c r="D80" s="46"/>
      <c r="E80" s="46"/>
      <c r="F80" s="46"/>
      <c r="G80" s="46"/>
      <c r="H80" s="46"/>
      <c r="I80" s="46"/>
      <c r="J80" s="46"/>
      <c r="K80" s="46"/>
      <c r="L80" s="46"/>
      <c r="M80" s="46"/>
      <c r="N80" s="46"/>
      <c r="O80" s="46"/>
      <c r="P80" s="46"/>
      <c r="Q80" s="46"/>
      <c r="R80" s="47"/>
      <c r="T80" s="170"/>
      <c r="U80" s="170"/>
    </row>
    <row r="81" s="1" customFormat="1" ht="18" customHeight="1">
      <c r="B81" s="45"/>
      <c r="C81" s="37" t="s">
        <v>22</v>
      </c>
      <c r="D81" s="46"/>
      <c r="E81" s="46"/>
      <c r="F81" s="32" t="str">
        <f>F9</f>
        <v>Partizánske</v>
      </c>
      <c r="G81" s="46"/>
      <c r="H81" s="46"/>
      <c r="I81" s="46"/>
      <c r="J81" s="46"/>
      <c r="K81" s="37" t="s">
        <v>24</v>
      </c>
      <c r="L81" s="46"/>
      <c r="M81" s="89" t="str">
        <f>IF(O9="","",O9)</f>
        <v>25. 9. 2018</v>
      </c>
      <c r="N81" s="89"/>
      <c r="O81" s="89"/>
      <c r="P81" s="89"/>
      <c r="Q81" s="46"/>
      <c r="R81" s="47"/>
      <c r="T81" s="170"/>
      <c r="U81" s="170"/>
    </row>
    <row r="82" s="1" customFormat="1" ht="6.96" customHeight="1">
      <c r="B82" s="45"/>
      <c r="C82" s="46"/>
      <c r="D82" s="46"/>
      <c r="E82" s="46"/>
      <c r="F82" s="46"/>
      <c r="G82" s="46"/>
      <c r="H82" s="46"/>
      <c r="I82" s="46"/>
      <c r="J82" s="46"/>
      <c r="K82" s="46"/>
      <c r="L82" s="46"/>
      <c r="M82" s="46"/>
      <c r="N82" s="46"/>
      <c r="O82" s="46"/>
      <c r="P82" s="46"/>
      <c r="Q82" s="46"/>
      <c r="R82" s="47"/>
      <c r="T82" s="170"/>
      <c r="U82" s="170"/>
    </row>
    <row r="83" s="1" customFormat="1">
      <c r="B83" s="45"/>
      <c r="C83" s="37" t="s">
        <v>26</v>
      </c>
      <c r="D83" s="46"/>
      <c r="E83" s="46"/>
      <c r="F83" s="32" t="str">
        <f>E12</f>
        <v xml:space="preserve"> </v>
      </c>
      <c r="G83" s="46"/>
      <c r="H83" s="46"/>
      <c r="I83" s="46"/>
      <c r="J83" s="46"/>
      <c r="K83" s="37" t="s">
        <v>32</v>
      </c>
      <c r="L83" s="46"/>
      <c r="M83" s="32" t="str">
        <f>E18</f>
        <v xml:space="preserve"> </v>
      </c>
      <c r="N83" s="32"/>
      <c r="O83" s="32"/>
      <c r="P83" s="32"/>
      <c r="Q83" s="32"/>
      <c r="R83" s="47"/>
      <c r="T83" s="170"/>
      <c r="U83" s="170"/>
    </row>
    <row r="84" s="1" customFormat="1" ht="14.4" customHeight="1">
      <c r="B84" s="45"/>
      <c r="C84" s="37" t="s">
        <v>30</v>
      </c>
      <c r="D84" s="46"/>
      <c r="E84" s="46"/>
      <c r="F84" s="32" t="str">
        <f>IF(E15="","",E15)</f>
        <v>Vyplň údaj</v>
      </c>
      <c r="G84" s="46"/>
      <c r="H84" s="46"/>
      <c r="I84" s="46"/>
      <c r="J84" s="46"/>
      <c r="K84" s="37" t="s">
        <v>35</v>
      </c>
      <c r="L84" s="46"/>
      <c r="M84" s="32" t="str">
        <f>E21</f>
        <v xml:space="preserve"> </v>
      </c>
      <c r="N84" s="32"/>
      <c r="O84" s="32"/>
      <c r="P84" s="32"/>
      <c r="Q84" s="32"/>
      <c r="R84" s="47"/>
      <c r="T84" s="170"/>
      <c r="U84" s="170"/>
    </row>
    <row r="85" s="1" customFormat="1" ht="10.32" customHeight="1">
      <c r="B85" s="45"/>
      <c r="C85" s="46"/>
      <c r="D85" s="46"/>
      <c r="E85" s="46"/>
      <c r="F85" s="46"/>
      <c r="G85" s="46"/>
      <c r="H85" s="46"/>
      <c r="I85" s="46"/>
      <c r="J85" s="46"/>
      <c r="K85" s="46"/>
      <c r="L85" s="46"/>
      <c r="M85" s="46"/>
      <c r="N85" s="46"/>
      <c r="O85" s="46"/>
      <c r="P85" s="46"/>
      <c r="Q85" s="46"/>
      <c r="R85" s="47"/>
      <c r="T85" s="170"/>
      <c r="U85" s="170"/>
    </row>
    <row r="86" s="1" customFormat="1" ht="29.28" customHeight="1">
      <c r="B86" s="45"/>
      <c r="C86" s="171" t="s">
        <v>110</v>
      </c>
      <c r="D86" s="150"/>
      <c r="E86" s="150"/>
      <c r="F86" s="150"/>
      <c r="G86" s="150"/>
      <c r="H86" s="150"/>
      <c r="I86" s="150"/>
      <c r="J86" s="150"/>
      <c r="K86" s="150"/>
      <c r="L86" s="150"/>
      <c r="M86" s="150"/>
      <c r="N86" s="171" t="s">
        <v>111</v>
      </c>
      <c r="O86" s="150"/>
      <c r="P86" s="150"/>
      <c r="Q86" s="150"/>
      <c r="R86" s="47"/>
      <c r="T86" s="170"/>
      <c r="U86" s="170"/>
    </row>
    <row r="87" s="1" customFormat="1" ht="10.32" customHeight="1">
      <c r="B87" s="45"/>
      <c r="C87" s="46"/>
      <c r="D87" s="46"/>
      <c r="E87" s="46"/>
      <c r="F87" s="46"/>
      <c r="G87" s="46"/>
      <c r="H87" s="46"/>
      <c r="I87" s="46"/>
      <c r="J87" s="46"/>
      <c r="K87" s="46"/>
      <c r="L87" s="46"/>
      <c r="M87" s="46"/>
      <c r="N87" s="46"/>
      <c r="O87" s="46"/>
      <c r="P87" s="46"/>
      <c r="Q87" s="46"/>
      <c r="R87" s="47"/>
      <c r="T87" s="170"/>
      <c r="U87" s="170"/>
    </row>
    <row r="88" s="1" customFormat="1" ht="29.28" customHeight="1">
      <c r="B88" s="45"/>
      <c r="C88" s="172" t="s">
        <v>112</v>
      </c>
      <c r="D88" s="46"/>
      <c r="E88" s="46"/>
      <c r="F88" s="46"/>
      <c r="G88" s="46"/>
      <c r="H88" s="46"/>
      <c r="I88" s="46"/>
      <c r="J88" s="46"/>
      <c r="K88" s="46"/>
      <c r="L88" s="46"/>
      <c r="M88" s="46"/>
      <c r="N88" s="112">
        <f>N120</f>
        <v>0</v>
      </c>
      <c r="O88" s="173"/>
      <c r="P88" s="173"/>
      <c r="Q88" s="173"/>
      <c r="R88" s="47"/>
      <c r="T88" s="170"/>
      <c r="U88" s="170"/>
      <c r="AU88" s="21" t="s">
        <v>113</v>
      </c>
    </row>
    <row r="89" s="6" customFormat="1" ht="24.96" customHeight="1">
      <c r="B89" s="174"/>
      <c r="C89" s="175"/>
      <c r="D89" s="176" t="s">
        <v>114</v>
      </c>
      <c r="E89" s="175"/>
      <c r="F89" s="175"/>
      <c r="G89" s="175"/>
      <c r="H89" s="175"/>
      <c r="I89" s="175"/>
      <c r="J89" s="175"/>
      <c r="K89" s="175"/>
      <c r="L89" s="175"/>
      <c r="M89" s="175"/>
      <c r="N89" s="177">
        <f>N121</f>
        <v>0</v>
      </c>
      <c r="O89" s="175"/>
      <c r="P89" s="175"/>
      <c r="Q89" s="175"/>
      <c r="R89" s="178"/>
      <c r="T89" s="179"/>
      <c r="U89" s="179"/>
    </row>
    <row r="90" s="7" customFormat="1" ht="19.92" customHeight="1">
      <c r="B90" s="180"/>
      <c r="C90" s="181"/>
      <c r="D90" s="135" t="s">
        <v>115</v>
      </c>
      <c r="E90" s="181"/>
      <c r="F90" s="181"/>
      <c r="G90" s="181"/>
      <c r="H90" s="181"/>
      <c r="I90" s="181"/>
      <c r="J90" s="181"/>
      <c r="K90" s="181"/>
      <c r="L90" s="181"/>
      <c r="M90" s="181"/>
      <c r="N90" s="137">
        <f>N122</f>
        <v>0</v>
      </c>
      <c r="O90" s="181"/>
      <c r="P90" s="181"/>
      <c r="Q90" s="181"/>
      <c r="R90" s="182"/>
      <c r="T90" s="183"/>
      <c r="U90" s="183"/>
    </row>
    <row r="91" s="7" customFormat="1" ht="19.92" customHeight="1">
      <c r="B91" s="180"/>
      <c r="C91" s="181"/>
      <c r="D91" s="135" t="s">
        <v>116</v>
      </c>
      <c r="E91" s="181"/>
      <c r="F91" s="181"/>
      <c r="G91" s="181"/>
      <c r="H91" s="181"/>
      <c r="I91" s="181"/>
      <c r="J91" s="181"/>
      <c r="K91" s="181"/>
      <c r="L91" s="181"/>
      <c r="M91" s="181"/>
      <c r="N91" s="137">
        <f>N132</f>
        <v>0</v>
      </c>
      <c r="O91" s="181"/>
      <c r="P91" s="181"/>
      <c r="Q91" s="181"/>
      <c r="R91" s="182"/>
      <c r="T91" s="183"/>
      <c r="U91" s="183"/>
    </row>
    <row r="92" s="7" customFormat="1" ht="19.92" customHeight="1">
      <c r="B92" s="180"/>
      <c r="C92" s="181"/>
      <c r="D92" s="135" t="s">
        <v>117</v>
      </c>
      <c r="E92" s="181"/>
      <c r="F92" s="181"/>
      <c r="G92" s="181"/>
      <c r="H92" s="181"/>
      <c r="I92" s="181"/>
      <c r="J92" s="181"/>
      <c r="K92" s="181"/>
      <c r="L92" s="181"/>
      <c r="M92" s="181"/>
      <c r="N92" s="137">
        <f>N137</f>
        <v>0</v>
      </c>
      <c r="O92" s="181"/>
      <c r="P92" s="181"/>
      <c r="Q92" s="181"/>
      <c r="R92" s="182"/>
      <c r="T92" s="183"/>
      <c r="U92" s="183"/>
    </row>
    <row r="93" s="7" customFormat="1" ht="19.92" customHeight="1">
      <c r="B93" s="180"/>
      <c r="C93" s="181"/>
      <c r="D93" s="135" t="s">
        <v>118</v>
      </c>
      <c r="E93" s="181"/>
      <c r="F93" s="181"/>
      <c r="G93" s="181"/>
      <c r="H93" s="181"/>
      <c r="I93" s="181"/>
      <c r="J93" s="181"/>
      <c r="K93" s="181"/>
      <c r="L93" s="181"/>
      <c r="M93" s="181"/>
      <c r="N93" s="137">
        <f>N154</f>
        <v>0</v>
      </c>
      <c r="O93" s="181"/>
      <c r="P93" s="181"/>
      <c r="Q93" s="181"/>
      <c r="R93" s="182"/>
      <c r="T93" s="183"/>
      <c r="U93" s="183"/>
    </row>
    <row r="94" s="1" customFormat="1" ht="21.84" customHeight="1">
      <c r="B94" s="45"/>
      <c r="C94" s="46"/>
      <c r="D94" s="46"/>
      <c r="E94" s="46"/>
      <c r="F94" s="46"/>
      <c r="G94" s="46"/>
      <c r="H94" s="46"/>
      <c r="I94" s="46"/>
      <c r="J94" s="46"/>
      <c r="K94" s="46"/>
      <c r="L94" s="46"/>
      <c r="M94" s="46"/>
      <c r="N94" s="46"/>
      <c r="O94" s="46"/>
      <c r="P94" s="46"/>
      <c r="Q94" s="46"/>
      <c r="R94" s="47"/>
      <c r="T94" s="170"/>
      <c r="U94" s="170"/>
    </row>
    <row r="95" s="1" customFormat="1" ht="29.28" customHeight="1">
      <c r="B95" s="45"/>
      <c r="C95" s="172" t="s">
        <v>119</v>
      </c>
      <c r="D95" s="46"/>
      <c r="E95" s="46"/>
      <c r="F95" s="46"/>
      <c r="G95" s="46"/>
      <c r="H95" s="46"/>
      <c r="I95" s="46"/>
      <c r="J95" s="46"/>
      <c r="K95" s="46"/>
      <c r="L95" s="46"/>
      <c r="M95" s="46"/>
      <c r="N95" s="173">
        <f>ROUND(N96+N97+N98+N99+N100+N101,2)</f>
        <v>0</v>
      </c>
      <c r="O95" s="184"/>
      <c r="P95" s="184"/>
      <c r="Q95" s="184"/>
      <c r="R95" s="47"/>
      <c r="T95" s="185"/>
      <c r="U95" s="186" t="s">
        <v>40</v>
      </c>
    </row>
    <row r="96" s="1" customFormat="1" ht="18" customHeight="1">
      <c r="B96" s="45"/>
      <c r="C96" s="46"/>
      <c r="D96" s="142" t="s">
        <v>120</v>
      </c>
      <c r="E96" s="135"/>
      <c r="F96" s="135"/>
      <c r="G96" s="135"/>
      <c r="H96" s="135"/>
      <c r="I96" s="46"/>
      <c r="J96" s="46"/>
      <c r="K96" s="46"/>
      <c r="L96" s="46"/>
      <c r="M96" s="46"/>
      <c r="N96" s="136">
        <f>ROUND(N88*T96,2)</f>
        <v>0</v>
      </c>
      <c r="O96" s="137"/>
      <c r="P96" s="137"/>
      <c r="Q96" s="137"/>
      <c r="R96" s="47"/>
      <c r="S96" s="187"/>
      <c r="T96" s="188"/>
      <c r="U96" s="189" t="s">
        <v>43</v>
      </c>
      <c r="V96" s="187"/>
      <c r="W96" s="187"/>
      <c r="X96" s="187"/>
      <c r="Y96" s="187"/>
      <c r="Z96" s="187"/>
      <c r="AA96" s="187"/>
      <c r="AB96" s="187"/>
      <c r="AC96" s="187"/>
      <c r="AD96" s="187"/>
      <c r="AE96" s="187"/>
      <c r="AF96" s="187"/>
      <c r="AG96" s="187"/>
      <c r="AH96" s="187"/>
      <c r="AI96" s="187"/>
      <c r="AJ96" s="187"/>
      <c r="AK96" s="187"/>
      <c r="AL96" s="187"/>
      <c r="AM96" s="187"/>
      <c r="AN96" s="187"/>
      <c r="AO96" s="187"/>
      <c r="AP96" s="187"/>
      <c r="AQ96" s="187"/>
      <c r="AR96" s="187"/>
      <c r="AS96" s="187"/>
      <c r="AT96" s="187"/>
      <c r="AU96" s="187"/>
      <c r="AV96" s="187"/>
      <c r="AW96" s="187"/>
      <c r="AX96" s="187"/>
      <c r="AY96" s="190" t="s">
        <v>121</v>
      </c>
      <c r="AZ96" s="187"/>
      <c r="BA96" s="187"/>
      <c r="BB96" s="187"/>
      <c r="BC96" s="187"/>
      <c r="BD96" s="187"/>
      <c r="BE96" s="191">
        <f>IF(U96="základná",N96,0)</f>
        <v>0</v>
      </c>
      <c r="BF96" s="191">
        <f>IF(U96="znížená",N96,0)</f>
        <v>0</v>
      </c>
      <c r="BG96" s="191">
        <f>IF(U96="zákl. prenesená",N96,0)</f>
        <v>0</v>
      </c>
      <c r="BH96" s="191">
        <f>IF(U96="zníž. prenesená",N96,0)</f>
        <v>0</v>
      </c>
      <c r="BI96" s="191">
        <f>IF(U96="nulová",N96,0)</f>
        <v>0</v>
      </c>
      <c r="BJ96" s="190" t="s">
        <v>85</v>
      </c>
      <c r="BK96" s="187"/>
      <c r="BL96" s="187"/>
      <c r="BM96" s="187"/>
    </row>
    <row r="97" s="1" customFormat="1" ht="18" customHeight="1">
      <c r="B97" s="45"/>
      <c r="C97" s="46"/>
      <c r="D97" s="142" t="s">
        <v>122</v>
      </c>
      <c r="E97" s="135"/>
      <c r="F97" s="135"/>
      <c r="G97" s="135"/>
      <c r="H97" s="135"/>
      <c r="I97" s="46"/>
      <c r="J97" s="46"/>
      <c r="K97" s="46"/>
      <c r="L97" s="46"/>
      <c r="M97" s="46"/>
      <c r="N97" s="136">
        <f>ROUND(N88*T97,2)</f>
        <v>0</v>
      </c>
      <c r="O97" s="137"/>
      <c r="P97" s="137"/>
      <c r="Q97" s="137"/>
      <c r="R97" s="47"/>
      <c r="S97" s="187"/>
      <c r="T97" s="188"/>
      <c r="U97" s="189" t="s">
        <v>43</v>
      </c>
      <c r="V97" s="187"/>
      <c r="W97" s="187"/>
      <c r="X97" s="187"/>
      <c r="Y97" s="187"/>
      <c r="Z97" s="187"/>
      <c r="AA97" s="187"/>
      <c r="AB97" s="187"/>
      <c r="AC97" s="187"/>
      <c r="AD97" s="187"/>
      <c r="AE97" s="187"/>
      <c r="AF97" s="187"/>
      <c r="AG97" s="187"/>
      <c r="AH97" s="187"/>
      <c r="AI97" s="187"/>
      <c r="AJ97" s="187"/>
      <c r="AK97" s="187"/>
      <c r="AL97" s="187"/>
      <c r="AM97" s="187"/>
      <c r="AN97" s="187"/>
      <c r="AO97" s="187"/>
      <c r="AP97" s="187"/>
      <c r="AQ97" s="187"/>
      <c r="AR97" s="187"/>
      <c r="AS97" s="187"/>
      <c r="AT97" s="187"/>
      <c r="AU97" s="187"/>
      <c r="AV97" s="187"/>
      <c r="AW97" s="187"/>
      <c r="AX97" s="187"/>
      <c r="AY97" s="190" t="s">
        <v>121</v>
      </c>
      <c r="AZ97" s="187"/>
      <c r="BA97" s="187"/>
      <c r="BB97" s="187"/>
      <c r="BC97" s="187"/>
      <c r="BD97" s="187"/>
      <c r="BE97" s="191">
        <f>IF(U97="základná",N97,0)</f>
        <v>0</v>
      </c>
      <c r="BF97" s="191">
        <f>IF(U97="znížená",N97,0)</f>
        <v>0</v>
      </c>
      <c r="BG97" s="191">
        <f>IF(U97="zákl. prenesená",N97,0)</f>
        <v>0</v>
      </c>
      <c r="BH97" s="191">
        <f>IF(U97="zníž. prenesená",N97,0)</f>
        <v>0</v>
      </c>
      <c r="BI97" s="191">
        <f>IF(U97="nulová",N97,0)</f>
        <v>0</v>
      </c>
      <c r="BJ97" s="190" t="s">
        <v>85</v>
      </c>
      <c r="BK97" s="187"/>
      <c r="BL97" s="187"/>
      <c r="BM97" s="187"/>
    </row>
    <row r="98" s="1" customFormat="1" ht="18" customHeight="1">
      <c r="B98" s="45"/>
      <c r="C98" s="46"/>
      <c r="D98" s="142" t="s">
        <v>123</v>
      </c>
      <c r="E98" s="135"/>
      <c r="F98" s="135"/>
      <c r="G98" s="135"/>
      <c r="H98" s="135"/>
      <c r="I98" s="46"/>
      <c r="J98" s="46"/>
      <c r="K98" s="46"/>
      <c r="L98" s="46"/>
      <c r="M98" s="46"/>
      <c r="N98" s="136">
        <f>ROUND(N88*T98,2)</f>
        <v>0</v>
      </c>
      <c r="O98" s="137"/>
      <c r="P98" s="137"/>
      <c r="Q98" s="137"/>
      <c r="R98" s="47"/>
      <c r="S98" s="187"/>
      <c r="T98" s="188"/>
      <c r="U98" s="189" t="s">
        <v>43</v>
      </c>
      <c r="V98" s="187"/>
      <c r="W98" s="187"/>
      <c r="X98" s="187"/>
      <c r="Y98" s="187"/>
      <c r="Z98" s="187"/>
      <c r="AA98" s="187"/>
      <c r="AB98" s="187"/>
      <c r="AC98" s="187"/>
      <c r="AD98" s="187"/>
      <c r="AE98" s="187"/>
      <c r="AF98" s="187"/>
      <c r="AG98" s="187"/>
      <c r="AH98" s="187"/>
      <c r="AI98" s="187"/>
      <c r="AJ98" s="187"/>
      <c r="AK98" s="187"/>
      <c r="AL98" s="187"/>
      <c r="AM98" s="187"/>
      <c r="AN98" s="187"/>
      <c r="AO98" s="187"/>
      <c r="AP98" s="187"/>
      <c r="AQ98" s="187"/>
      <c r="AR98" s="187"/>
      <c r="AS98" s="187"/>
      <c r="AT98" s="187"/>
      <c r="AU98" s="187"/>
      <c r="AV98" s="187"/>
      <c r="AW98" s="187"/>
      <c r="AX98" s="187"/>
      <c r="AY98" s="190" t="s">
        <v>121</v>
      </c>
      <c r="AZ98" s="187"/>
      <c r="BA98" s="187"/>
      <c r="BB98" s="187"/>
      <c r="BC98" s="187"/>
      <c r="BD98" s="187"/>
      <c r="BE98" s="191">
        <f>IF(U98="základná",N98,0)</f>
        <v>0</v>
      </c>
      <c r="BF98" s="191">
        <f>IF(U98="znížená",N98,0)</f>
        <v>0</v>
      </c>
      <c r="BG98" s="191">
        <f>IF(U98="zákl. prenesená",N98,0)</f>
        <v>0</v>
      </c>
      <c r="BH98" s="191">
        <f>IF(U98="zníž. prenesená",N98,0)</f>
        <v>0</v>
      </c>
      <c r="BI98" s="191">
        <f>IF(U98="nulová",N98,0)</f>
        <v>0</v>
      </c>
      <c r="BJ98" s="190" t="s">
        <v>85</v>
      </c>
      <c r="BK98" s="187"/>
      <c r="BL98" s="187"/>
      <c r="BM98" s="187"/>
    </row>
    <row r="99" s="1" customFormat="1" ht="18" customHeight="1">
      <c r="B99" s="45"/>
      <c r="C99" s="46"/>
      <c r="D99" s="142" t="s">
        <v>124</v>
      </c>
      <c r="E99" s="135"/>
      <c r="F99" s="135"/>
      <c r="G99" s="135"/>
      <c r="H99" s="135"/>
      <c r="I99" s="46"/>
      <c r="J99" s="46"/>
      <c r="K99" s="46"/>
      <c r="L99" s="46"/>
      <c r="M99" s="46"/>
      <c r="N99" s="136">
        <f>ROUND(N88*T99,2)</f>
        <v>0</v>
      </c>
      <c r="O99" s="137"/>
      <c r="P99" s="137"/>
      <c r="Q99" s="137"/>
      <c r="R99" s="47"/>
      <c r="S99" s="187"/>
      <c r="T99" s="188"/>
      <c r="U99" s="189" t="s">
        <v>43</v>
      </c>
      <c r="V99" s="187"/>
      <c r="W99" s="187"/>
      <c r="X99" s="187"/>
      <c r="Y99" s="187"/>
      <c r="Z99" s="187"/>
      <c r="AA99" s="187"/>
      <c r="AB99" s="187"/>
      <c r="AC99" s="187"/>
      <c r="AD99" s="187"/>
      <c r="AE99" s="187"/>
      <c r="AF99" s="187"/>
      <c r="AG99" s="187"/>
      <c r="AH99" s="187"/>
      <c r="AI99" s="187"/>
      <c r="AJ99" s="187"/>
      <c r="AK99" s="187"/>
      <c r="AL99" s="187"/>
      <c r="AM99" s="187"/>
      <c r="AN99" s="187"/>
      <c r="AO99" s="187"/>
      <c r="AP99" s="187"/>
      <c r="AQ99" s="187"/>
      <c r="AR99" s="187"/>
      <c r="AS99" s="187"/>
      <c r="AT99" s="187"/>
      <c r="AU99" s="187"/>
      <c r="AV99" s="187"/>
      <c r="AW99" s="187"/>
      <c r="AX99" s="187"/>
      <c r="AY99" s="190" t="s">
        <v>121</v>
      </c>
      <c r="AZ99" s="187"/>
      <c r="BA99" s="187"/>
      <c r="BB99" s="187"/>
      <c r="BC99" s="187"/>
      <c r="BD99" s="187"/>
      <c r="BE99" s="191">
        <f>IF(U99="základná",N99,0)</f>
        <v>0</v>
      </c>
      <c r="BF99" s="191">
        <f>IF(U99="znížená",N99,0)</f>
        <v>0</v>
      </c>
      <c r="BG99" s="191">
        <f>IF(U99="zákl. prenesená",N99,0)</f>
        <v>0</v>
      </c>
      <c r="BH99" s="191">
        <f>IF(U99="zníž. prenesená",N99,0)</f>
        <v>0</v>
      </c>
      <c r="BI99" s="191">
        <f>IF(U99="nulová",N99,0)</f>
        <v>0</v>
      </c>
      <c r="BJ99" s="190" t="s">
        <v>85</v>
      </c>
      <c r="BK99" s="187"/>
      <c r="BL99" s="187"/>
      <c r="BM99" s="187"/>
    </row>
    <row r="100" s="1" customFormat="1" ht="18" customHeight="1">
      <c r="B100" s="45"/>
      <c r="C100" s="46"/>
      <c r="D100" s="142" t="s">
        <v>125</v>
      </c>
      <c r="E100" s="135"/>
      <c r="F100" s="135"/>
      <c r="G100" s="135"/>
      <c r="H100" s="135"/>
      <c r="I100" s="46"/>
      <c r="J100" s="46"/>
      <c r="K100" s="46"/>
      <c r="L100" s="46"/>
      <c r="M100" s="46"/>
      <c r="N100" s="136">
        <f>ROUND(N88*T100,2)</f>
        <v>0</v>
      </c>
      <c r="O100" s="137"/>
      <c r="P100" s="137"/>
      <c r="Q100" s="137"/>
      <c r="R100" s="47"/>
      <c r="S100" s="187"/>
      <c r="T100" s="188"/>
      <c r="U100" s="189" t="s">
        <v>43</v>
      </c>
      <c r="V100" s="187"/>
      <c r="W100" s="187"/>
      <c r="X100" s="187"/>
      <c r="Y100" s="187"/>
      <c r="Z100" s="187"/>
      <c r="AA100" s="187"/>
      <c r="AB100" s="187"/>
      <c r="AC100" s="187"/>
      <c r="AD100" s="187"/>
      <c r="AE100" s="187"/>
      <c r="AF100" s="187"/>
      <c r="AG100" s="187"/>
      <c r="AH100" s="187"/>
      <c r="AI100" s="187"/>
      <c r="AJ100" s="187"/>
      <c r="AK100" s="187"/>
      <c r="AL100" s="187"/>
      <c r="AM100" s="187"/>
      <c r="AN100" s="187"/>
      <c r="AO100" s="187"/>
      <c r="AP100" s="187"/>
      <c r="AQ100" s="187"/>
      <c r="AR100" s="187"/>
      <c r="AS100" s="187"/>
      <c r="AT100" s="187"/>
      <c r="AU100" s="187"/>
      <c r="AV100" s="187"/>
      <c r="AW100" s="187"/>
      <c r="AX100" s="187"/>
      <c r="AY100" s="190" t="s">
        <v>121</v>
      </c>
      <c r="AZ100" s="187"/>
      <c r="BA100" s="187"/>
      <c r="BB100" s="187"/>
      <c r="BC100" s="187"/>
      <c r="BD100" s="187"/>
      <c r="BE100" s="191">
        <f>IF(U100="základná",N100,0)</f>
        <v>0</v>
      </c>
      <c r="BF100" s="191">
        <f>IF(U100="znížená",N100,0)</f>
        <v>0</v>
      </c>
      <c r="BG100" s="191">
        <f>IF(U100="zákl. prenesená",N100,0)</f>
        <v>0</v>
      </c>
      <c r="BH100" s="191">
        <f>IF(U100="zníž. prenesená",N100,0)</f>
        <v>0</v>
      </c>
      <c r="BI100" s="191">
        <f>IF(U100="nulová",N100,0)</f>
        <v>0</v>
      </c>
      <c r="BJ100" s="190" t="s">
        <v>85</v>
      </c>
      <c r="BK100" s="187"/>
      <c r="BL100" s="187"/>
      <c r="BM100" s="187"/>
    </row>
    <row r="101" s="1" customFormat="1" ht="18" customHeight="1">
      <c r="B101" s="45"/>
      <c r="C101" s="46"/>
      <c r="D101" s="135" t="s">
        <v>126</v>
      </c>
      <c r="E101" s="46"/>
      <c r="F101" s="46"/>
      <c r="G101" s="46"/>
      <c r="H101" s="46"/>
      <c r="I101" s="46"/>
      <c r="J101" s="46"/>
      <c r="K101" s="46"/>
      <c r="L101" s="46"/>
      <c r="M101" s="46"/>
      <c r="N101" s="136">
        <f>ROUND(N88*T101,2)</f>
        <v>0</v>
      </c>
      <c r="O101" s="137"/>
      <c r="P101" s="137"/>
      <c r="Q101" s="137"/>
      <c r="R101" s="47"/>
      <c r="S101" s="187"/>
      <c r="T101" s="192"/>
      <c r="U101" s="193" t="s">
        <v>43</v>
      </c>
      <c r="V101" s="187"/>
      <c r="W101" s="187"/>
      <c r="X101" s="187"/>
      <c r="Y101" s="187"/>
      <c r="Z101" s="187"/>
      <c r="AA101" s="187"/>
      <c r="AB101" s="187"/>
      <c r="AC101" s="187"/>
      <c r="AD101" s="187"/>
      <c r="AE101" s="187"/>
      <c r="AF101" s="187"/>
      <c r="AG101" s="187"/>
      <c r="AH101" s="187"/>
      <c r="AI101" s="187"/>
      <c r="AJ101" s="187"/>
      <c r="AK101" s="187"/>
      <c r="AL101" s="187"/>
      <c r="AM101" s="187"/>
      <c r="AN101" s="187"/>
      <c r="AO101" s="187"/>
      <c r="AP101" s="187"/>
      <c r="AQ101" s="187"/>
      <c r="AR101" s="187"/>
      <c r="AS101" s="187"/>
      <c r="AT101" s="187"/>
      <c r="AU101" s="187"/>
      <c r="AV101" s="187"/>
      <c r="AW101" s="187"/>
      <c r="AX101" s="187"/>
      <c r="AY101" s="190" t="s">
        <v>127</v>
      </c>
      <c r="AZ101" s="187"/>
      <c r="BA101" s="187"/>
      <c r="BB101" s="187"/>
      <c r="BC101" s="187"/>
      <c r="BD101" s="187"/>
      <c r="BE101" s="191">
        <f>IF(U101="základná",N101,0)</f>
        <v>0</v>
      </c>
      <c r="BF101" s="191">
        <f>IF(U101="znížená",N101,0)</f>
        <v>0</v>
      </c>
      <c r="BG101" s="191">
        <f>IF(U101="zákl. prenesená",N101,0)</f>
        <v>0</v>
      </c>
      <c r="BH101" s="191">
        <f>IF(U101="zníž. prenesená",N101,0)</f>
        <v>0</v>
      </c>
      <c r="BI101" s="191">
        <f>IF(U101="nulová",N101,0)</f>
        <v>0</v>
      </c>
      <c r="BJ101" s="190" t="s">
        <v>85</v>
      </c>
      <c r="BK101" s="187"/>
      <c r="BL101" s="187"/>
      <c r="BM101" s="187"/>
    </row>
    <row r="102" s="1" customFormat="1">
      <c r="B102" s="45"/>
      <c r="C102" s="46"/>
      <c r="D102" s="46"/>
      <c r="E102" s="46"/>
      <c r="F102" s="46"/>
      <c r="G102" s="46"/>
      <c r="H102" s="46"/>
      <c r="I102" s="46"/>
      <c r="J102" s="46"/>
      <c r="K102" s="46"/>
      <c r="L102" s="46"/>
      <c r="M102" s="46"/>
      <c r="N102" s="46"/>
      <c r="O102" s="46"/>
      <c r="P102" s="46"/>
      <c r="Q102" s="46"/>
      <c r="R102" s="47"/>
      <c r="T102" s="170"/>
      <c r="U102" s="170"/>
    </row>
    <row r="103" s="1" customFormat="1" ht="29.28" customHeight="1">
      <c r="B103" s="45"/>
      <c r="C103" s="149" t="s">
        <v>99</v>
      </c>
      <c r="D103" s="150"/>
      <c r="E103" s="150"/>
      <c r="F103" s="150"/>
      <c r="G103" s="150"/>
      <c r="H103" s="150"/>
      <c r="I103" s="150"/>
      <c r="J103" s="150"/>
      <c r="K103" s="150"/>
      <c r="L103" s="151">
        <f>ROUND(SUM(N88+N95),2)</f>
        <v>0</v>
      </c>
      <c r="M103" s="151"/>
      <c r="N103" s="151"/>
      <c r="O103" s="151"/>
      <c r="P103" s="151"/>
      <c r="Q103" s="151"/>
      <c r="R103" s="47"/>
      <c r="T103" s="170"/>
      <c r="U103" s="170"/>
    </row>
    <row r="104" s="1" customFormat="1" ht="6.96" customHeight="1">
      <c r="B104" s="74"/>
      <c r="C104" s="75"/>
      <c r="D104" s="75"/>
      <c r="E104" s="75"/>
      <c r="F104" s="75"/>
      <c r="G104" s="75"/>
      <c r="H104" s="75"/>
      <c r="I104" s="75"/>
      <c r="J104" s="75"/>
      <c r="K104" s="75"/>
      <c r="L104" s="75"/>
      <c r="M104" s="75"/>
      <c r="N104" s="75"/>
      <c r="O104" s="75"/>
      <c r="P104" s="75"/>
      <c r="Q104" s="75"/>
      <c r="R104" s="76"/>
      <c r="T104" s="170"/>
      <c r="U104" s="170"/>
    </row>
    <row r="108" s="1" customFormat="1" ht="6.96" customHeight="1">
      <c r="B108" s="77"/>
      <c r="C108" s="78"/>
      <c r="D108" s="78"/>
      <c r="E108" s="78"/>
      <c r="F108" s="78"/>
      <c r="G108" s="78"/>
      <c r="H108" s="78"/>
      <c r="I108" s="78"/>
      <c r="J108" s="78"/>
      <c r="K108" s="78"/>
      <c r="L108" s="78"/>
      <c r="M108" s="78"/>
      <c r="N108" s="78"/>
      <c r="O108" s="78"/>
      <c r="P108" s="78"/>
      <c r="Q108" s="78"/>
      <c r="R108" s="79"/>
    </row>
    <row r="109" s="1" customFormat="1" ht="36.96" customHeight="1">
      <c r="B109" s="45"/>
      <c r="C109" s="26" t="s">
        <v>128</v>
      </c>
      <c r="D109" s="46"/>
      <c r="E109" s="46"/>
      <c r="F109" s="46"/>
      <c r="G109" s="46"/>
      <c r="H109" s="46"/>
      <c r="I109" s="46"/>
      <c r="J109" s="46"/>
      <c r="K109" s="46"/>
      <c r="L109" s="46"/>
      <c r="M109" s="46"/>
      <c r="N109" s="46"/>
      <c r="O109" s="46"/>
      <c r="P109" s="46"/>
      <c r="Q109" s="46"/>
      <c r="R109" s="47"/>
    </row>
    <row r="110" s="1" customFormat="1" ht="6.96" customHeight="1">
      <c r="B110" s="45"/>
      <c r="C110" s="46"/>
      <c r="D110" s="46"/>
      <c r="E110" s="46"/>
      <c r="F110" s="46"/>
      <c r="G110" s="46"/>
      <c r="H110" s="46"/>
      <c r="I110" s="46"/>
      <c r="J110" s="46"/>
      <c r="K110" s="46"/>
      <c r="L110" s="46"/>
      <c r="M110" s="46"/>
      <c r="N110" s="46"/>
      <c r="O110" s="46"/>
      <c r="P110" s="46"/>
      <c r="Q110" s="46"/>
      <c r="R110" s="47"/>
    </row>
    <row r="111" s="1" customFormat="1" ht="30" customHeight="1">
      <c r="B111" s="45"/>
      <c r="C111" s="37" t="s">
        <v>17</v>
      </c>
      <c r="D111" s="46"/>
      <c r="E111" s="46"/>
      <c r="F111" s="154" t="str">
        <f>F6</f>
        <v>Opravy a doplnenie chodníkov v areáli MŠ Malinovského</v>
      </c>
      <c r="G111" s="37"/>
      <c r="H111" s="37"/>
      <c r="I111" s="37"/>
      <c r="J111" s="37"/>
      <c r="K111" s="37"/>
      <c r="L111" s="37"/>
      <c r="M111" s="37"/>
      <c r="N111" s="37"/>
      <c r="O111" s="37"/>
      <c r="P111" s="37"/>
      <c r="Q111" s="46"/>
      <c r="R111" s="47"/>
    </row>
    <row r="112" s="1" customFormat="1" ht="36.96" customHeight="1">
      <c r="B112" s="45"/>
      <c r="C112" s="84" t="s">
        <v>106</v>
      </c>
      <c r="D112" s="46"/>
      <c r="E112" s="46"/>
      <c r="F112" s="86" t="str">
        <f>F7</f>
        <v>1 - Chodník od bránky po vstup do budovy MŠ</v>
      </c>
      <c r="G112" s="46"/>
      <c r="H112" s="46"/>
      <c r="I112" s="46"/>
      <c r="J112" s="46"/>
      <c r="K112" s="46"/>
      <c r="L112" s="46"/>
      <c r="M112" s="46"/>
      <c r="N112" s="46"/>
      <c r="O112" s="46"/>
      <c r="P112" s="46"/>
      <c r="Q112" s="46"/>
      <c r="R112" s="47"/>
    </row>
    <row r="113" s="1" customFormat="1" ht="6.96" customHeight="1">
      <c r="B113" s="45"/>
      <c r="C113" s="46"/>
      <c r="D113" s="46"/>
      <c r="E113" s="46"/>
      <c r="F113" s="46"/>
      <c r="G113" s="46"/>
      <c r="H113" s="46"/>
      <c r="I113" s="46"/>
      <c r="J113" s="46"/>
      <c r="K113" s="46"/>
      <c r="L113" s="46"/>
      <c r="M113" s="46"/>
      <c r="N113" s="46"/>
      <c r="O113" s="46"/>
      <c r="P113" s="46"/>
      <c r="Q113" s="46"/>
      <c r="R113" s="47"/>
    </row>
    <row r="114" s="1" customFormat="1" ht="18" customHeight="1">
      <c r="B114" s="45"/>
      <c r="C114" s="37" t="s">
        <v>22</v>
      </c>
      <c r="D114" s="46"/>
      <c r="E114" s="46"/>
      <c r="F114" s="32" t="str">
        <f>F9</f>
        <v>Partizánske</v>
      </c>
      <c r="G114" s="46"/>
      <c r="H114" s="46"/>
      <c r="I114" s="46"/>
      <c r="J114" s="46"/>
      <c r="K114" s="37" t="s">
        <v>24</v>
      </c>
      <c r="L114" s="46"/>
      <c r="M114" s="89" t="str">
        <f>IF(O9="","",O9)</f>
        <v>25. 9. 2018</v>
      </c>
      <c r="N114" s="89"/>
      <c r="O114" s="89"/>
      <c r="P114" s="89"/>
      <c r="Q114" s="46"/>
      <c r="R114" s="47"/>
    </row>
    <row r="115" s="1" customFormat="1" ht="6.96" customHeight="1">
      <c r="B115" s="45"/>
      <c r="C115" s="46"/>
      <c r="D115" s="46"/>
      <c r="E115" s="46"/>
      <c r="F115" s="46"/>
      <c r="G115" s="46"/>
      <c r="H115" s="46"/>
      <c r="I115" s="46"/>
      <c r="J115" s="46"/>
      <c r="K115" s="46"/>
      <c r="L115" s="46"/>
      <c r="M115" s="46"/>
      <c r="N115" s="46"/>
      <c r="O115" s="46"/>
      <c r="P115" s="46"/>
      <c r="Q115" s="46"/>
      <c r="R115" s="47"/>
    </row>
    <row r="116" s="1" customFormat="1">
      <c r="B116" s="45"/>
      <c r="C116" s="37" t="s">
        <v>26</v>
      </c>
      <c r="D116" s="46"/>
      <c r="E116" s="46"/>
      <c r="F116" s="32" t="str">
        <f>E12</f>
        <v xml:space="preserve"> </v>
      </c>
      <c r="G116" s="46"/>
      <c r="H116" s="46"/>
      <c r="I116" s="46"/>
      <c r="J116" s="46"/>
      <c r="K116" s="37" t="s">
        <v>32</v>
      </c>
      <c r="L116" s="46"/>
      <c r="M116" s="32" t="str">
        <f>E18</f>
        <v xml:space="preserve"> </v>
      </c>
      <c r="N116" s="32"/>
      <c r="O116" s="32"/>
      <c r="P116" s="32"/>
      <c r="Q116" s="32"/>
      <c r="R116" s="47"/>
    </row>
    <row r="117" s="1" customFormat="1" ht="14.4" customHeight="1">
      <c r="B117" s="45"/>
      <c r="C117" s="37" t="s">
        <v>30</v>
      </c>
      <c r="D117" s="46"/>
      <c r="E117" s="46"/>
      <c r="F117" s="32" t="str">
        <f>IF(E15="","",E15)</f>
        <v>Vyplň údaj</v>
      </c>
      <c r="G117" s="46"/>
      <c r="H117" s="46"/>
      <c r="I117" s="46"/>
      <c r="J117" s="46"/>
      <c r="K117" s="37" t="s">
        <v>35</v>
      </c>
      <c r="L117" s="46"/>
      <c r="M117" s="32" t="str">
        <f>E21</f>
        <v xml:space="preserve"> </v>
      </c>
      <c r="N117" s="32"/>
      <c r="O117" s="32"/>
      <c r="P117" s="32"/>
      <c r="Q117" s="32"/>
      <c r="R117" s="47"/>
    </row>
    <row r="118" s="1" customFormat="1" ht="10.32" customHeight="1">
      <c r="B118" s="45"/>
      <c r="C118" s="46"/>
      <c r="D118" s="46"/>
      <c r="E118" s="46"/>
      <c r="F118" s="46"/>
      <c r="G118" s="46"/>
      <c r="H118" s="46"/>
      <c r="I118" s="46"/>
      <c r="J118" s="46"/>
      <c r="K118" s="46"/>
      <c r="L118" s="46"/>
      <c r="M118" s="46"/>
      <c r="N118" s="46"/>
      <c r="O118" s="46"/>
      <c r="P118" s="46"/>
      <c r="Q118" s="46"/>
      <c r="R118" s="47"/>
    </row>
    <row r="119" s="8" customFormat="1" ht="29.28" customHeight="1">
      <c r="B119" s="194"/>
      <c r="C119" s="195" t="s">
        <v>129</v>
      </c>
      <c r="D119" s="196" t="s">
        <v>130</v>
      </c>
      <c r="E119" s="196" t="s">
        <v>58</v>
      </c>
      <c r="F119" s="196" t="s">
        <v>131</v>
      </c>
      <c r="G119" s="196"/>
      <c r="H119" s="196"/>
      <c r="I119" s="196"/>
      <c r="J119" s="196" t="s">
        <v>132</v>
      </c>
      <c r="K119" s="196" t="s">
        <v>133</v>
      </c>
      <c r="L119" s="196" t="s">
        <v>134</v>
      </c>
      <c r="M119" s="196"/>
      <c r="N119" s="196" t="s">
        <v>111</v>
      </c>
      <c r="O119" s="196"/>
      <c r="P119" s="196"/>
      <c r="Q119" s="197"/>
      <c r="R119" s="198"/>
      <c r="T119" s="105" t="s">
        <v>135</v>
      </c>
      <c r="U119" s="106" t="s">
        <v>40</v>
      </c>
      <c r="V119" s="106" t="s">
        <v>136</v>
      </c>
      <c r="W119" s="106" t="s">
        <v>137</v>
      </c>
      <c r="X119" s="106" t="s">
        <v>138</v>
      </c>
      <c r="Y119" s="106" t="s">
        <v>139</v>
      </c>
      <c r="Z119" s="106" t="s">
        <v>140</v>
      </c>
      <c r="AA119" s="107" t="s">
        <v>141</v>
      </c>
    </row>
    <row r="120" s="1" customFormat="1" ht="29.28" customHeight="1">
      <c r="B120" s="45"/>
      <c r="C120" s="109" t="s">
        <v>108</v>
      </c>
      <c r="D120" s="46"/>
      <c r="E120" s="46"/>
      <c r="F120" s="46"/>
      <c r="G120" s="46"/>
      <c r="H120" s="46"/>
      <c r="I120" s="46"/>
      <c r="J120" s="46"/>
      <c r="K120" s="46"/>
      <c r="L120" s="46"/>
      <c r="M120" s="46"/>
      <c r="N120" s="199">
        <f>BK120</f>
        <v>0</v>
      </c>
      <c r="O120" s="200"/>
      <c r="P120" s="200"/>
      <c r="Q120" s="200"/>
      <c r="R120" s="47"/>
      <c r="T120" s="108"/>
      <c r="U120" s="66"/>
      <c r="V120" s="66"/>
      <c r="W120" s="201">
        <f>W121+W156</f>
        <v>0</v>
      </c>
      <c r="X120" s="66"/>
      <c r="Y120" s="201">
        <f>Y121+Y156</f>
        <v>24.889761000000004</v>
      </c>
      <c r="Z120" s="66"/>
      <c r="AA120" s="202">
        <f>AA121+AA156</f>
        <v>11.239419999999999</v>
      </c>
      <c r="AT120" s="21" t="s">
        <v>75</v>
      </c>
      <c r="AU120" s="21" t="s">
        <v>113</v>
      </c>
      <c r="BK120" s="203">
        <f>BK121+BK156</f>
        <v>0</v>
      </c>
    </row>
    <row r="121" s="9" customFormat="1" ht="37.44001" customHeight="1">
      <c r="B121" s="204"/>
      <c r="C121" s="205"/>
      <c r="D121" s="206" t="s">
        <v>114</v>
      </c>
      <c r="E121" s="206"/>
      <c r="F121" s="206"/>
      <c r="G121" s="206"/>
      <c r="H121" s="206"/>
      <c r="I121" s="206"/>
      <c r="J121" s="206"/>
      <c r="K121" s="206"/>
      <c r="L121" s="206"/>
      <c r="M121" s="206"/>
      <c r="N121" s="207">
        <f>BK121</f>
        <v>0</v>
      </c>
      <c r="O121" s="208"/>
      <c r="P121" s="208"/>
      <c r="Q121" s="208"/>
      <c r="R121" s="209"/>
      <c r="T121" s="210"/>
      <c r="U121" s="205"/>
      <c r="V121" s="205"/>
      <c r="W121" s="211">
        <f>W122+W132+W137+W154</f>
        <v>0</v>
      </c>
      <c r="X121" s="205"/>
      <c r="Y121" s="211">
        <f>Y122+Y132+Y137+Y154</f>
        <v>24.889761000000004</v>
      </c>
      <c r="Z121" s="205"/>
      <c r="AA121" s="212">
        <f>AA122+AA132+AA137+AA154</f>
        <v>11.239419999999999</v>
      </c>
      <c r="AR121" s="213" t="s">
        <v>82</v>
      </c>
      <c r="AT121" s="214" t="s">
        <v>75</v>
      </c>
      <c r="AU121" s="214" t="s">
        <v>76</v>
      </c>
      <c r="AY121" s="213" t="s">
        <v>142</v>
      </c>
      <c r="BK121" s="215">
        <f>BK122+BK132+BK137+BK154</f>
        <v>0</v>
      </c>
    </row>
    <row r="122" s="9" customFormat="1" ht="19.92" customHeight="1">
      <c r="B122" s="204"/>
      <c r="C122" s="205"/>
      <c r="D122" s="216" t="s">
        <v>115</v>
      </c>
      <c r="E122" s="216"/>
      <c r="F122" s="216"/>
      <c r="G122" s="216"/>
      <c r="H122" s="216"/>
      <c r="I122" s="216"/>
      <c r="J122" s="216"/>
      <c r="K122" s="216"/>
      <c r="L122" s="216"/>
      <c r="M122" s="216"/>
      <c r="N122" s="217">
        <f>BK122</f>
        <v>0</v>
      </c>
      <c r="O122" s="218"/>
      <c r="P122" s="218"/>
      <c r="Q122" s="218"/>
      <c r="R122" s="209"/>
      <c r="T122" s="210"/>
      <c r="U122" s="205"/>
      <c r="V122" s="205"/>
      <c r="W122" s="211">
        <f>SUM(W123:W131)</f>
        <v>0</v>
      </c>
      <c r="X122" s="205"/>
      <c r="Y122" s="211">
        <f>SUM(Y123:Y131)</f>
        <v>0</v>
      </c>
      <c r="Z122" s="205"/>
      <c r="AA122" s="212">
        <f>SUM(AA123:AA131)</f>
        <v>11.239419999999999</v>
      </c>
      <c r="AR122" s="213" t="s">
        <v>82</v>
      </c>
      <c r="AT122" s="214" t="s">
        <v>75</v>
      </c>
      <c r="AU122" s="214" t="s">
        <v>82</v>
      </c>
      <c r="AY122" s="213" t="s">
        <v>142</v>
      </c>
      <c r="BK122" s="215">
        <f>SUM(BK123:BK131)</f>
        <v>0</v>
      </c>
    </row>
    <row r="123" s="1" customFormat="1" ht="38.25" customHeight="1">
      <c r="B123" s="45"/>
      <c r="C123" s="219" t="s">
        <v>82</v>
      </c>
      <c r="D123" s="219" t="s">
        <v>143</v>
      </c>
      <c r="E123" s="220" t="s">
        <v>144</v>
      </c>
      <c r="F123" s="221" t="s">
        <v>145</v>
      </c>
      <c r="G123" s="221"/>
      <c r="H123" s="221"/>
      <c r="I123" s="221"/>
      <c r="J123" s="222" t="s">
        <v>146</v>
      </c>
      <c r="K123" s="223">
        <v>85.790000000000006</v>
      </c>
      <c r="L123" s="224">
        <v>0</v>
      </c>
      <c r="M123" s="225"/>
      <c r="N123" s="223">
        <f>ROUND(L123*K123,3)</f>
        <v>0</v>
      </c>
      <c r="O123" s="223"/>
      <c r="P123" s="223"/>
      <c r="Q123" s="223"/>
      <c r="R123" s="47"/>
      <c r="T123" s="226" t="s">
        <v>20</v>
      </c>
      <c r="U123" s="55" t="s">
        <v>43</v>
      </c>
      <c r="V123" s="46"/>
      <c r="W123" s="227">
        <f>V123*K123</f>
        <v>0</v>
      </c>
      <c r="X123" s="227">
        <v>0</v>
      </c>
      <c r="Y123" s="227">
        <f>X123*K123</f>
        <v>0</v>
      </c>
      <c r="Z123" s="227">
        <v>0.098000000000000004</v>
      </c>
      <c r="AA123" s="228">
        <f>Z123*K123</f>
        <v>8.4074200000000001</v>
      </c>
      <c r="AR123" s="21" t="s">
        <v>147</v>
      </c>
      <c r="AT123" s="21" t="s">
        <v>143</v>
      </c>
      <c r="AU123" s="21" t="s">
        <v>85</v>
      </c>
      <c r="AY123" s="21" t="s">
        <v>142</v>
      </c>
      <c r="BE123" s="141">
        <f>IF(U123="základná",N123,0)</f>
        <v>0</v>
      </c>
      <c r="BF123" s="141">
        <f>IF(U123="znížená",N123,0)</f>
        <v>0</v>
      </c>
      <c r="BG123" s="141">
        <f>IF(U123="zákl. prenesená",N123,0)</f>
        <v>0</v>
      </c>
      <c r="BH123" s="141">
        <f>IF(U123="zníž. prenesená",N123,0)</f>
        <v>0</v>
      </c>
      <c r="BI123" s="141">
        <f>IF(U123="nulová",N123,0)</f>
        <v>0</v>
      </c>
      <c r="BJ123" s="21" t="s">
        <v>85</v>
      </c>
      <c r="BK123" s="229">
        <f>ROUND(L123*K123,3)</f>
        <v>0</v>
      </c>
      <c r="BL123" s="21" t="s">
        <v>147</v>
      </c>
      <c r="BM123" s="21" t="s">
        <v>148</v>
      </c>
    </row>
    <row r="124" s="10" customFormat="1" ht="16.5" customHeight="1">
      <c r="B124" s="230"/>
      <c r="C124" s="231"/>
      <c r="D124" s="231"/>
      <c r="E124" s="232" t="s">
        <v>20</v>
      </c>
      <c r="F124" s="233" t="s">
        <v>149</v>
      </c>
      <c r="G124" s="234"/>
      <c r="H124" s="234"/>
      <c r="I124" s="234"/>
      <c r="J124" s="231"/>
      <c r="K124" s="235">
        <v>85.790000000000006</v>
      </c>
      <c r="L124" s="231"/>
      <c r="M124" s="231"/>
      <c r="N124" s="231"/>
      <c r="O124" s="231"/>
      <c r="P124" s="231"/>
      <c r="Q124" s="231"/>
      <c r="R124" s="236"/>
      <c r="T124" s="237"/>
      <c r="U124" s="231"/>
      <c r="V124" s="231"/>
      <c r="W124" s="231"/>
      <c r="X124" s="231"/>
      <c r="Y124" s="231"/>
      <c r="Z124" s="231"/>
      <c r="AA124" s="238"/>
      <c r="AT124" s="239" t="s">
        <v>150</v>
      </c>
      <c r="AU124" s="239" t="s">
        <v>85</v>
      </c>
      <c r="AV124" s="10" t="s">
        <v>85</v>
      </c>
      <c r="AW124" s="10" t="s">
        <v>33</v>
      </c>
      <c r="AX124" s="10" t="s">
        <v>82</v>
      </c>
      <c r="AY124" s="239" t="s">
        <v>142</v>
      </c>
    </row>
    <row r="125" s="1" customFormat="1" ht="25.5" customHeight="1">
      <c r="B125" s="45"/>
      <c r="C125" s="219" t="s">
        <v>85</v>
      </c>
      <c r="D125" s="219" t="s">
        <v>143</v>
      </c>
      <c r="E125" s="220" t="s">
        <v>151</v>
      </c>
      <c r="F125" s="221" t="s">
        <v>152</v>
      </c>
      <c r="G125" s="221"/>
      <c r="H125" s="221"/>
      <c r="I125" s="221"/>
      <c r="J125" s="222" t="s">
        <v>153</v>
      </c>
      <c r="K125" s="223">
        <v>70.799999999999997</v>
      </c>
      <c r="L125" s="224">
        <v>0</v>
      </c>
      <c r="M125" s="225"/>
      <c r="N125" s="223">
        <f>ROUND(L125*K125,3)</f>
        <v>0</v>
      </c>
      <c r="O125" s="223"/>
      <c r="P125" s="223"/>
      <c r="Q125" s="223"/>
      <c r="R125" s="47"/>
      <c r="T125" s="226" t="s">
        <v>20</v>
      </c>
      <c r="U125" s="55" t="s">
        <v>43</v>
      </c>
      <c r="V125" s="46"/>
      <c r="W125" s="227">
        <f>V125*K125</f>
        <v>0</v>
      </c>
      <c r="X125" s="227">
        <v>0</v>
      </c>
      <c r="Y125" s="227">
        <f>X125*K125</f>
        <v>0</v>
      </c>
      <c r="Z125" s="227">
        <v>0.040000000000000001</v>
      </c>
      <c r="AA125" s="228">
        <f>Z125*K125</f>
        <v>2.8319999999999999</v>
      </c>
      <c r="AR125" s="21" t="s">
        <v>147</v>
      </c>
      <c r="AT125" s="21" t="s">
        <v>143</v>
      </c>
      <c r="AU125" s="21" t="s">
        <v>85</v>
      </c>
      <c r="AY125" s="21" t="s">
        <v>142</v>
      </c>
      <c r="BE125" s="141">
        <f>IF(U125="základná",N125,0)</f>
        <v>0</v>
      </c>
      <c r="BF125" s="141">
        <f>IF(U125="znížená",N125,0)</f>
        <v>0</v>
      </c>
      <c r="BG125" s="141">
        <f>IF(U125="zákl. prenesená",N125,0)</f>
        <v>0</v>
      </c>
      <c r="BH125" s="141">
        <f>IF(U125="zníž. prenesená",N125,0)</f>
        <v>0</v>
      </c>
      <c r="BI125" s="141">
        <f>IF(U125="nulová",N125,0)</f>
        <v>0</v>
      </c>
      <c r="BJ125" s="21" t="s">
        <v>85</v>
      </c>
      <c r="BK125" s="229">
        <f>ROUND(L125*K125,3)</f>
        <v>0</v>
      </c>
      <c r="BL125" s="21" t="s">
        <v>147</v>
      </c>
      <c r="BM125" s="21" t="s">
        <v>154</v>
      </c>
    </row>
    <row r="126" s="10" customFormat="1" ht="16.5" customHeight="1">
      <c r="B126" s="230"/>
      <c r="C126" s="231"/>
      <c r="D126" s="231"/>
      <c r="E126" s="232" t="s">
        <v>20</v>
      </c>
      <c r="F126" s="233" t="s">
        <v>155</v>
      </c>
      <c r="G126" s="234"/>
      <c r="H126" s="234"/>
      <c r="I126" s="234"/>
      <c r="J126" s="231"/>
      <c r="K126" s="235">
        <v>70.799999999999997</v>
      </c>
      <c r="L126" s="231"/>
      <c r="M126" s="231"/>
      <c r="N126" s="231"/>
      <c r="O126" s="231"/>
      <c r="P126" s="231"/>
      <c r="Q126" s="231"/>
      <c r="R126" s="236"/>
      <c r="T126" s="237"/>
      <c r="U126" s="231"/>
      <c r="V126" s="231"/>
      <c r="W126" s="231"/>
      <c r="X126" s="231"/>
      <c r="Y126" s="231"/>
      <c r="Z126" s="231"/>
      <c r="AA126" s="238"/>
      <c r="AT126" s="239" t="s">
        <v>150</v>
      </c>
      <c r="AU126" s="239" t="s">
        <v>85</v>
      </c>
      <c r="AV126" s="10" t="s">
        <v>85</v>
      </c>
      <c r="AW126" s="10" t="s">
        <v>33</v>
      </c>
      <c r="AX126" s="10" t="s">
        <v>82</v>
      </c>
      <c r="AY126" s="239" t="s">
        <v>142</v>
      </c>
    </row>
    <row r="127" s="1" customFormat="1" ht="25.5" customHeight="1">
      <c r="B127" s="45"/>
      <c r="C127" s="219" t="s">
        <v>88</v>
      </c>
      <c r="D127" s="219" t="s">
        <v>143</v>
      </c>
      <c r="E127" s="220" t="s">
        <v>156</v>
      </c>
      <c r="F127" s="221" t="s">
        <v>157</v>
      </c>
      <c r="G127" s="221"/>
      <c r="H127" s="221"/>
      <c r="I127" s="221"/>
      <c r="J127" s="222" t="s">
        <v>158</v>
      </c>
      <c r="K127" s="223">
        <v>1.5409999999999999</v>
      </c>
      <c r="L127" s="224">
        <v>0</v>
      </c>
      <c r="M127" s="225"/>
      <c r="N127" s="223">
        <f>ROUND(L127*K127,3)</f>
        <v>0</v>
      </c>
      <c r="O127" s="223"/>
      <c r="P127" s="223"/>
      <c r="Q127" s="223"/>
      <c r="R127" s="47"/>
      <c r="T127" s="226" t="s">
        <v>20</v>
      </c>
      <c r="U127" s="55" t="s">
        <v>43</v>
      </c>
      <c r="V127" s="46"/>
      <c r="W127" s="227">
        <f>V127*K127</f>
        <v>0</v>
      </c>
      <c r="X127" s="227">
        <v>0</v>
      </c>
      <c r="Y127" s="227">
        <f>X127*K127</f>
        <v>0</v>
      </c>
      <c r="Z127" s="227">
        <v>0</v>
      </c>
      <c r="AA127" s="228">
        <f>Z127*K127</f>
        <v>0</v>
      </c>
      <c r="AR127" s="21" t="s">
        <v>147</v>
      </c>
      <c r="AT127" s="21" t="s">
        <v>143</v>
      </c>
      <c r="AU127" s="21" t="s">
        <v>85</v>
      </c>
      <c r="AY127" s="21" t="s">
        <v>142</v>
      </c>
      <c r="BE127" s="141">
        <f>IF(U127="základná",N127,0)</f>
        <v>0</v>
      </c>
      <c r="BF127" s="141">
        <f>IF(U127="znížená",N127,0)</f>
        <v>0</v>
      </c>
      <c r="BG127" s="141">
        <f>IF(U127="zákl. prenesená",N127,0)</f>
        <v>0</v>
      </c>
      <c r="BH127" s="141">
        <f>IF(U127="zníž. prenesená",N127,0)</f>
        <v>0</v>
      </c>
      <c r="BI127" s="141">
        <f>IF(U127="nulová",N127,0)</f>
        <v>0</v>
      </c>
      <c r="BJ127" s="21" t="s">
        <v>85</v>
      </c>
      <c r="BK127" s="229">
        <f>ROUND(L127*K127,3)</f>
        <v>0</v>
      </c>
      <c r="BL127" s="21" t="s">
        <v>147</v>
      </c>
      <c r="BM127" s="21" t="s">
        <v>159</v>
      </c>
    </row>
    <row r="128" s="10" customFormat="1" ht="51" customHeight="1">
      <c r="B128" s="230"/>
      <c r="C128" s="231"/>
      <c r="D128" s="231"/>
      <c r="E128" s="232" t="s">
        <v>20</v>
      </c>
      <c r="F128" s="233" t="s">
        <v>160</v>
      </c>
      <c r="G128" s="234"/>
      <c r="H128" s="234"/>
      <c r="I128" s="234"/>
      <c r="J128" s="231"/>
      <c r="K128" s="235">
        <v>1.5409999999999999</v>
      </c>
      <c r="L128" s="231"/>
      <c r="M128" s="231"/>
      <c r="N128" s="231"/>
      <c r="O128" s="231"/>
      <c r="P128" s="231"/>
      <c r="Q128" s="231"/>
      <c r="R128" s="236"/>
      <c r="T128" s="237"/>
      <c r="U128" s="231"/>
      <c r="V128" s="231"/>
      <c r="W128" s="231"/>
      <c r="X128" s="231"/>
      <c r="Y128" s="231"/>
      <c r="Z128" s="231"/>
      <c r="AA128" s="238"/>
      <c r="AT128" s="239" t="s">
        <v>150</v>
      </c>
      <c r="AU128" s="239" t="s">
        <v>85</v>
      </c>
      <c r="AV128" s="10" t="s">
        <v>85</v>
      </c>
      <c r="AW128" s="10" t="s">
        <v>33</v>
      </c>
      <c r="AX128" s="10" t="s">
        <v>82</v>
      </c>
      <c r="AY128" s="239" t="s">
        <v>142</v>
      </c>
    </row>
    <row r="129" s="1" customFormat="1" ht="25.5" customHeight="1">
      <c r="B129" s="45"/>
      <c r="C129" s="219" t="s">
        <v>147</v>
      </c>
      <c r="D129" s="219" t="s">
        <v>143</v>
      </c>
      <c r="E129" s="220" t="s">
        <v>161</v>
      </c>
      <c r="F129" s="221" t="s">
        <v>162</v>
      </c>
      <c r="G129" s="221"/>
      <c r="H129" s="221"/>
      <c r="I129" s="221"/>
      <c r="J129" s="222" t="s">
        <v>158</v>
      </c>
      <c r="K129" s="223">
        <v>1.5409999999999999</v>
      </c>
      <c r="L129" s="224">
        <v>0</v>
      </c>
      <c r="M129" s="225"/>
      <c r="N129" s="223">
        <f>ROUND(L129*K129,3)</f>
        <v>0</v>
      </c>
      <c r="O129" s="223"/>
      <c r="P129" s="223"/>
      <c r="Q129" s="223"/>
      <c r="R129" s="47"/>
      <c r="T129" s="226" t="s">
        <v>20</v>
      </c>
      <c r="U129" s="55" t="s">
        <v>43</v>
      </c>
      <c r="V129" s="46"/>
      <c r="W129" s="227">
        <f>V129*K129</f>
        <v>0</v>
      </c>
      <c r="X129" s="227">
        <v>0</v>
      </c>
      <c r="Y129" s="227">
        <f>X129*K129</f>
        <v>0</v>
      </c>
      <c r="Z129" s="227">
        <v>0</v>
      </c>
      <c r="AA129" s="228">
        <f>Z129*K129</f>
        <v>0</v>
      </c>
      <c r="AR129" s="21" t="s">
        <v>147</v>
      </c>
      <c r="AT129" s="21" t="s">
        <v>143</v>
      </c>
      <c r="AU129" s="21" t="s">
        <v>85</v>
      </c>
      <c r="AY129" s="21" t="s">
        <v>142</v>
      </c>
      <c r="BE129" s="141">
        <f>IF(U129="základná",N129,0)</f>
        <v>0</v>
      </c>
      <c r="BF129" s="141">
        <f>IF(U129="znížená",N129,0)</f>
        <v>0</v>
      </c>
      <c r="BG129" s="141">
        <f>IF(U129="zákl. prenesená",N129,0)</f>
        <v>0</v>
      </c>
      <c r="BH129" s="141">
        <f>IF(U129="zníž. prenesená",N129,0)</f>
        <v>0</v>
      </c>
      <c r="BI129" s="141">
        <f>IF(U129="nulová",N129,0)</f>
        <v>0</v>
      </c>
      <c r="BJ129" s="21" t="s">
        <v>85</v>
      </c>
      <c r="BK129" s="229">
        <f>ROUND(L129*K129,3)</f>
        <v>0</v>
      </c>
      <c r="BL129" s="21" t="s">
        <v>147</v>
      </c>
      <c r="BM129" s="21" t="s">
        <v>163</v>
      </c>
    </row>
    <row r="130" s="1" customFormat="1" ht="38.25" customHeight="1">
      <c r="B130" s="45"/>
      <c r="C130" s="219" t="s">
        <v>164</v>
      </c>
      <c r="D130" s="219" t="s">
        <v>143</v>
      </c>
      <c r="E130" s="220" t="s">
        <v>165</v>
      </c>
      <c r="F130" s="221" t="s">
        <v>166</v>
      </c>
      <c r="G130" s="221"/>
      <c r="H130" s="221"/>
      <c r="I130" s="221"/>
      <c r="J130" s="222" t="s">
        <v>146</v>
      </c>
      <c r="K130" s="223">
        <v>35.399999999999999</v>
      </c>
      <c r="L130" s="224">
        <v>0</v>
      </c>
      <c r="M130" s="225"/>
      <c r="N130" s="223">
        <f>ROUND(L130*K130,3)</f>
        <v>0</v>
      </c>
      <c r="O130" s="223"/>
      <c r="P130" s="223"/>
      <c r="Q130" s="223"/>
      <c r="R130" s="47"/>
      <c r="T130" s="226" t="s">
        <v>20</v>
      </c>
      <c r="U130" s="55" t="s">
        <v>43</v>
      </c>
      <c r="V130" s="46"/>
      <c r="W130" s="227">
        <f>V130*K130</f>
        <v>0</v>
      </c>
      <c r="X130" s="227">
        <v>0</v>
      </c>
      <c r="Y130" s="227">
        <f>X130*K130</f>
        <v>0</v>
      </c>
      <c r="Z130" s="227">
        <v>0</v>
      </c>
      <c r="AA130" s="228">
        <f>Z130*K130</f>
        <v>0</v>
      </c>
      <c r="AR130" s="21" t="s">
        <v>147</v>
      </c>
      <c r="AT130" s="21" t="s">
        <v>143</v>
      </c>
      <c r="AU130" s="21" t="s">
        <v>85</v>
      </c>
      <c r="AY130" s="21" t="s">
        <v>142</v>
      </c>
      <c r="BE130" s="141">
        <f>IF(U130="základná",N130,0)</f>
        <v>0</v>
      </c>
      <c r="BF130" s="141">
        <f>IF(U130="znížená",N130,0)</f>
        <v>0</v>
      </c>
      <c r="BG130" s="141">
        <f>IF(U130="zákl. prenesená",N130,0)</f>
        <v>0</v>
      </c>
      <c r="BH130" s="141">
        <f>IF(U130="zníž. prenesená",N130,0)</f>
        <v>0</v>
      </c>
      <c r="BI130" s="141">
        <f>IF(U130="nulová",N130,0)</f>
        <v>0</v>
      </c>
      <c r="BJ130" s="21" t="s">
        <v>85</v>
      </c>
      <c r="BK130" s="229">
        <f>ROUND(L130*K130,3)</f>
        <v>0</v>
      </c>
      <c r="BL130" s="21" t="s">
        <v>147</v>
      </c>
      <c r="BM130" s="21" t="s">
        <v>167</v>
      </c>
    </row>
    <row r="131" s="10" customFormat="1" ht="16.5" customHeight="1">
      <c r="B131" s="230"/>
      <c r="C131" s="231"/>
      <c r="D131" s="231"/>
      <c r="E131" s="232" t="s">
        <v>20</v>
      </c>
      <c r="F131" s="233" t="s">
        <v>168</v>
      </c>
      <c r="G131" s="234"/>
      <c r="H131" s="234"/>
      <c r="I131" s="234"/>
      <c r="J131" s="231"/>
      <c r="K131" s="235">
        <v>35.399999999999999</v>
      </c>
      <c r="L131" s="231"/>
      <c r="M131" s="231"/>
      <c r="N131" s="231"/>
      <c r="O131" s="231"/>
      <c r="P131" s="231"/>
      <c r="Q131" s="231"/>
      <c r="R131" s="236"/>
      <c r="T131" s="237"/>
      <c r="U131" s="231"/>
      <c r="V131" s="231"/>
      <c r="W131" s="231"/>
      <c r="X131" s="231"/>
      <c r="Y131" s="231"/>
      <c r="Z131" s="231"/>
      <c r="AA131" s="238"/>
      <c r="AT131" s="239" t="s">
        <v>150</v>
      </c>
      <c r="AU131" s="239" t="s">
        <v>85</v>
      </c>
      <c r="AV131" s="10" t="s">
        <v>85</v>
      </c>
      <c r="AW131" s="10" t="s">
        <v>33</v>
      </c>
      <c r="AX131" s="10" t="s">
        <v>82</v>
      </c>
      <c r="AY131" s="239" t="s">
        <v>142</v>
      </c>
    </row>
    <row r="132" s="9" customFormat="1" ht="29.88" customHeight="1">
      <c r="B132" s="204"/>
      <c r="C132" s="205"/>
      <c r="D132" s="216" t="s">
        <v>116</v>
      </c>
      <c r="E132" s="216"/>
      <c r="F132" s="216"/>
      <c r="G132" s="216"/>
      <c r="H132" s="216"/>
      <c r="I132" s="216"/>
      <c r="J132" s="216"/>
      <c r="K132" s="216"/>
      <c r="L132" s="216"/>
      <c r="M132" s="216"/>
      <c r="N132" s="217">
        <f>BK132</f>
        <v>0</v>
      </c>
      <c r="O132" s="218"/>
      <c r="P132" s="218"/>
      <c r="Q132" s="218"/>
      <c r="R132" s="209"/>
      <c r="T132" s="210"/>
      <c r="U132" s="205"/>
      <c r="V132" s="205"/>
      <c r="W132" s="211">
        <f>SUM(W133:W136)</f>
        <v>0</v>
      </c>
      <c r="X132" s="205"/>
      <c r="Y132" s="211">
        <f>SUM(Y133:Y136)</f>
        <v>16.564110000000003</v>
      </c>
      <c r="Z132" s="205"/>
      <c r="AA132" s="212">
        <f>SUM(AA133:AA136)</f>
        <v>0</v>
      </c>
      <c r="AR132" s="213" t="s">
        <v>82</v>
      </c>
      <c r="AT132" s="214" t="s">
        <v>75</v>
      </c>
      <c r="AU132" s="214" t="s">
        <v>82</v>
      </c>
      <c r="AY132" s="213" t="s">
        <v>142</v>
      </c>
      <c r="BK132" s="215">
        <f>SUM(BK133:BK136)</f>
        <v>0</v>
      </c>
    </row>
    <row r="133" s="1" customFormat="1" ht="38.25" customHeight="1">
      <c r="B133" s="45"/>
      <c r="C133" s="219" t="s">
        <v>169</v>
      </c>
      <c r="D133" s="219" t="s">
        <v>143</v>
      </c>
      <c r="E133" s="220" t="s">
        <v>170</v>
      </c>
      <c r="F133" s="221" t="s">
        <v>171</v>
      </c>
      <c r="G133" s="221"/>
      <c r="H133" s="221"/>
      <c r="I133" s="221"/>
      <c r="J133" s="222" t="s">
        <v>146</v>
      </c>
      <c r="K133" s="223">
        <v>1</v>
      </c>
      <c r="L133" s="224">
        <v>0</v>
      </c>
      <c r="M133" s="225"/>
      <c r="N133" s="223">
        <f>ROUND(L133*K133,3)</f>
        <v>0</v>
      </c>
      <c r="O133" s="223"/>
      <c r="P133" s="223"/>
      <c r="Q133" s="223"/>
      <c r="R133" s="47"/>
      <c r="T133" s="226" t="s">
        <v>20</v>
      </c>
      <c r="U133" s="55" t="s">
        <v>43</v>
      </c>
      <c r="V133" s="46"/>
      <c r="W133" s="227">
        <f>V133*K133</f>
        <v>0</v>
      </c>
      <c r="X133" s="227">
        <v>0.10100000000000001</v>
      </c>
      <c r="Y133" s="227">
        <f>X133*K133</f>
        <v>0.10100000000000001</v>
      </c>
      <c r="Z133" s="227">
        <v>0</v>
      </c>
      <c r="AA133" s="228">
        <f>Z133*K133</f>
        <v>0</v>
      </c>
      <c r="AR133" s="21" t="s">
        <v>147</v>
      </c>
      <c r="AT133" s="21" t="s">
        <v>143</v>
      </c>
      <c r="AU133" s="21" t="s">
        <v>85</v>
      </c>
      <c r="AY133" s="21" t="s">
        <v>142</v>
      </c>
      <c r="BE133" s="141">
        <f>IF(U133="základná",N133,0)</f>
        <v>0</v>
      </c>
      <c r="BF133" s="141">
        <f>IF(U133="znížená",N133,0)</f>
        <v>0</v>
      </c>
      <c r="BG133" s="141">
        <f>IF(U133="zákl. prenesená",N133,0)</f>
        <v>0</v>
      </c>
      <c r="BH133" s="141">
        <f>IF(U133="zníž. prenesená",N133,0)</f>
        <v>0</v>
      </c>
      <c r="BI133" s="141">
        <f>IF(U133="nulová",N133,0)</f>
        <v>0</v>
      </c>
      <c r="BJ133" s="21" t="s">
        <v>85</v>
      </c>
      <c r="BK133" s="229">
        <f>ROUND(L133*K133,3)</f>
        <v>0</v>
      </c>
      <c r="BL133" s="21" t="s">
        <v>147</v>
      </c>
      <c r="BM133" s="21" t="s">
        <v>172</v>
      </c>
    </row>
    <row r="134" s="1" customFormat="1" ht="38.25" customHeight="1">
      <c r="B134" s="45"/>
      <c r="C134" s="219" t="s">
        <v>173</v>
      </c>
      <c r="D134" s="219" t="s">
        <v>143</v>
      </c>
      <c r="E134" s="220" t="s">
        <v>174</v>
      </c>
      <c r="F134" s="221" t="s">
        <v>175</v>
      </c>
      <c r="G134" s="221"/>
      <c r="H134" s="221"/>
      <c r="I134" s="221"/>
      <c r="J134" s="222" t="s">
        <v>146</v>
      </c>
      <c r="K134" s="223">
        <v>85.790000000000006</v>
      </c>
      <c r="L134" s="224">
        <v>0</v>
      </c>
      <c r="M134" s="225"/>
      <c r="N134" s="223">
        <f>ROUND(L134*K134,3)</f>
        <v>0</v>
      </c>
      <c r="O134" s="223"/>
      <c r="P134" s="223"/>
      <c r="Q134" s="223"/>
      <c r="R134" s="47"/>
      <c r="T134" s="226" t="s">
        <v>20</v>
      </c>
      <c r="U134" s="55" t="s">
        <v>43</v>
      </c>
      <c r="V134" s="46"/>
      <c r="W134" s="227">
        <f>V134*K134</f>
        <v>0</v>
      </c>
      <c r="X134" s="227">
        <v>0.10100000000000001</v>
      </c>
      <c r="Y134" s="227">
        <f>X134*K134</f>
        <v>8.6647900000000018</v>
      </c>
      <c r="Z134" s="227">
        <v>0</v>
      </c>
      <c r="AA134" s="228">
        <f>Z134*K134</f>
        <v>0</v>
      </c>
      <c r="AR134" s="21" t="s">
        <v>147</v>
      </c>
      <c r="AT134" s="21" t="s">
        <v>143</v>
      </c>
      <c r="AU134" s="21" t="s">
        <v>85</v>
      </c>
      <c r="AY134" s="21" t="s">
        <v>142</v>
      </c>
      <c r="BE134" s="141">
        <f>IF(U134="základná",N134,0)</f>
        <v>0</v>
      </c>
      <c r="BF134" s="141">
        <f>IF(U134="znížená",N134,0)</f>
        <v>0</v>
      </c>
      <c r="BG134" s="141">
        <f>IF(U134="zákl. prenesená",N134,0)</f>
        <v>0</v>
      </c>
      <c r="BH134" s="141">
        <f>IF(U134="zníž. prenesená",N134,0)</f>
        <v>0</v>
      </c>
      <c r="BI134" s="141">
        <f>IF(U134="nulová",N134,0)</f>
        <v>0</v>
      </c>
      <c r="BJ134" s="21" t="s">
        <v>85</v>
      </c>
      <c r="BK134" s="229">
        <f>ROUND(L134*K134,3)</f>
        <v>0</v>
      </c>
      <c r="BL134" s="21" t="s">
        <v>147</v>
      </c>
      <c r="BM134" s="21" t="s">
        <v>176</v>
      </c>
    </row>
    <row r="135" s="10" customFormat="1" ht="16.5" customHeight="1">
      <c r="B135" s="230"/>
      <c r="C135" s="231"/>
      <c r="D135" s="231"/>
      <c r="E135" s="232" t="s">
        <v>20</v>
      </c>
      <c r="F135" s="233" t="s">
        <v>149</v>
      </c>
      <c r="G135" s="234"/>
      <c r="H135" s="234"/>
      <c r="I135" s="234"/>
      <c r="J135" s="231"/>
      <c r="K135" s="235">
        <v>85.790000000000006</v>
      </c>
      <c r="L135" s="231"/>
      <c r="M135" s="231"/>
      <c r="N135" s="231"/>
      <c r="O135" s="231"/>
      <c r="P135" s="231"/>
      <c r="Q135" s="231"/>
      <c r="R135" s="236"/>
      <c r="T135" s="237"/>
      <c r="U135" s="231"/>
      <c r="V135" s="231"/>
      <c r="W135" s="231"/>
      <c r="X135" s="231"/>
      <c r="Y135" s="231"/>
      <c r="Z135" s="231"/>
      <c r="AA135" s="238"/>
      <c r="AT135" s="239" t="s">
        <v>150</v>
      </c>
      <c r="AU135" s="239" t="s">
        <v>85</v>
      </c>
      <c r="AV135" s="10" t="s">
        <v>85</v>
      </c>
      <c r="AW135" s="10" t="s">
        <v>33</v>
      </c>
      <c r="AX135" s="10" t="s">
        <v>82</v>
      </c>
      <c r="AY135" s="239" t="s">
        <v>142</v>
      </c>
    </row>
    <row r="136" s="1" customFormat="1" ht="25.5" customHeight="1">
      <c r="B136" s="45"/>
      <c r="C136" s="240" t="s">
        <v>177</v>
      </c>
      <c r="D136" s="240" t="s">
        <v>178</v>
      </c>
      <c r="E136" s="241" t="s">
        <v>179</v>
      </c>
      <c r="F136" s="242" t="s">
        <v>180</v>
      </c>
      <c r="G136" s="242"/>
      <c r="H136" s="242"/>
      <c r="I136" s="242"/>
      <c r="J136" s="243" t="s">
        <v>146</v>
      </c>
      <c r="K136" s="244">
        <v>86.647999999999996</v>
      </c>
      <c r="L136" s="245">
        <v>0</v>
      </c>
      <c r="M136" s="246"/>
      <c r="N136" s="244">
        <f>ROUND(L136*K136,3)</f>
        <v>0</v>
      </c>
      <c r="O136" s="223"/>
      <c r="P136" s="223"/>
      <c r="Q136" s="223"/>
      <c r="R136" s="47"/>
      <c r="T136" s="226" t="s">
        <v>20</v>
      </c>
      <c r="U136" s="55" t="s">
        <v>43</v>
      </c>
      <c r="V136" s="46"/>
      <c r="W136" s="227">
        <f>V136*K136</f>
        <v>0</v>
      </c>
      <c r="X136" s="227">
        <v>0.089999999999999997</v>
      </c>
      <c r="Y136" s="227">
        <f>X136*K136</f>
        <v>7.7983199999999995</v>
      </c>
      <c r="Z136" s="227">
        <v>0</v>
      </c>
      <c r="AA136" s="228">
        <f>Z136*K136</f>
        <v>0</v>
      </c>
      <c r="AR136" s="21" t="s">
        <v>177</v>
      </c>
      <c r="AT136" s="21" t="s">
        <v>178</v>
      </c>
      <c r="AU136" s="21" t="s">
        <v>85</v>
      </c>
      <c r="AY136" s="21" t="s">
        <v>142</v>
      </c>
      <c r="BE136" s="141">
        <f>IF(U136="základná",N136,0)</f>
        <v>0</v>
      </c>
      <c r="BF136" s="141">
        <f>IF(U136="znížená",N136,0)</f>
        <v>0</v>
      </c>
      <c r="BG136" s="141">
        <f>IF(U136="zákl. prenesená",N136,0)</f>
        <v>0</v>
      </c>
      <c r="BH136" s="141">
        <f>IF(U136="zníž. prenesená",N136,0)</f>
        <v>0</v>
      </c>
      <c r="BI136" s="141">
        <f>IF(U136="nulová",N136,0)</f>
        <v>0</v>
      </c>
      <c r="BJ136" s="21" t="s">
        <v>85</v>
      </c>
      <c r="BK136" s="229">
        <f>ROUND(L136*K136,3)</f>
        <v>0</v>
      </c>
      <c r="BL136" s="21" t="s">
        <v>147</v>
      </c>
      <c r="BM136" s="21" t="s">
        <v>181</v>
      </c>
    </row>
    <row r="137" s="9" customFormat="1" ht="29.88" customHeight="1">
      <c r="B137" s="204"/>
      <c r="C137" s="205"/>
      <c r="D137" s="216" t="s">
        <v>117</v>
      </c>
      <c r="E137" s="216"/>
      <c r="F137" s="216"/>
      <c r="G137" s="216"/>
      <c r="H137" s="216"/>
      <c r="I137" s="216"/>
      <c r="J137" s="216"/>
      <c r="K137" s="216"/>
      <c r="L137" s="216"/>
      <c r="M137" s="216"/>
      <c r="N137" s="247">
        <f>BK137</f>
        <v>0</v>
      </c>
      <c r="O137" s="248"/>
      <c r="P137" s="248"/>
      <c r="Q137" s="248"/>
      <c r="R137" s="209"/>
      <c r="T137" s="210"/>
      <c r="U137" s="205"/>
      <c r="V137" s="205"/>
      <c r="W137" s="211">
        <f>SUM(W138:W153)</f>
        <v>0</v>
      </c>
      <c r="X137" s="205"/>
      <c r="Y137" s="211">
        <f>SUM(Y138:Y153)</f>
        <v>8.3256510000000006</v>
      </c>
      <c r="Z137" s="205"/>
      <c r="AA137" s="212">
        <f>SUM(AA138:AA153)</f>
        <v>0</v>
      </c>
      <c r="AR137" s="213" t="s">
        <v>82</v>
      </c>
      <c r="AT137" s="214" t="s">
        <v>75</v>
      </c>
      <c r="AU137" s="214" t="s">
        <v>82</v>
      </c>
      <c r="AY137" s="213" t="s">
        <v>142</v>
      </c>
      <c r="BK137" s="215">
        <f>SUM(BK138:BK153)</f>
        <v>0</v>
      </c>
    </row>
    <row r="138" s="1" customFormat="1" ht="51" customHeight="1">
      <c r="B138" s="45"/>
      <c r="C138" s="219" t="s">
        <v>182</v>
      </c>
      <c r="D138" s="219" t="s">
        <v>143</v>
      </c>
      <c r="E138" s="220" t="s">
        <v>183</v>
      </c>
      <c r="F138" s="221" t="s">
        <v>184</v>
      </c>
      <c r="G138" s="221"/>
      <c r="H138" s="221"/>
      <c r="I138" s="221"/>
      <c r="J138" s="222" t="s">
        <v>153</v>
      </c>
      <c r="K138" s="223">
        <v>68.5</v>
      </c>
      <c r="L138" s="224">
        <v>0</v>
      </c>
      <c r="M138" s="225"/>
      <c r="N138" s="223">
        <f>ROUND(L138*K138,3)</f>
        <v>0</v>
      </c>
      <c r="O138" s="223"/>
      <c r="P138" s="223"/>
      <c r="Q138" s="223"/>
      <c r="R138" s="47"/>
      <c r="T138" s="226" t="s">
        <v>20</v>
      </c>
      <c r="U138" s="55" t="s">
        <v>43</v>
      </c>
      <c r="V138" s="46"/>
      <c r="W138" s="227">
        <f>V138*K138</f>
        <v>0</v>
      </c>
      <c r="X138" s="227">
        <v>0.099250000000000005</v>
      </c>
      <c r="Y138" s="227">
        <f>X138*K138</f>
        <v>6.7986250000000004</v>
      </c>
      <c r="Z138" s="227">
        <v>0</v>
      </c>
      <c r="AA138" s="228">
        <f>Z138*K138</f>
        <v>0</v>
      </c>
      <c r="AR138" s="21" t="s">
        <v>147</v>
      </c>
      <c r="AT138" s="21" t="s">
        <v>143</v>
      </c>
      <c r="AU138" s="21" t="s">
        <v>85</v>
      </c>
      <c r="AY138" s="21" t="s">
        <v>142</v>
      </c>
      <c r="BE138" s="141">
        <f>IF(U138="základná",N138,0)</f>
        <v>0</v>
      </c>
      <c r="BF138" s="141">
        <f>IF(U138="znížená",N138,0)</f>
        <v>0</v>
      </c>
      <c r="BG138" s="141">
        <f>IF(U138="zákl. prenesená",N138,0)</f>
        <v>0</v>
      </c>
      <c r="BH138" s="141">
        <f>IF(U138="zníž. prenesená",N138,0)</f>
        <v>0</v>
      </c>
      <c r="BI138" s="141">
        <f>IF(U138="nulová",N138,0)</f>
        <v>0</v>
      </c>
      <c r="BJ138" s="21" t="s">
        <v>85</v>
      </c>
      <c r="BK138" s="229">
        <f>ROUND(L138*K138,3)</f>
        <v>0</v>
      </c>
      <c r="BL138" s="21" t="s">
        <v>147</v>
      </c>
      <c r="BM138" s="21" t="s">
        <v>185</v>
      </c>
    </row>
    <row r="139" s="10" customFormat="1" ht="16.5" customHeight="1">
      <c r="B139" s="230"/>
      <c r="C139" s="231"/>
      <c r="D139" s="231"/>
      <c r="E139" s="232" t="s">
        <v>20</v>
      </c>
      <c r="F139" s="233" t="s">
        <v>186</v>
      </c>
      <c r="G139" s="234"/>
      <c r="H139" s="234"/>
      <c r="I139" s="234"/>
      <c r="J139" s="231"/>
      <c r="K139" s="235">
        <v>68.5</v>
      </c>
      <c r="L139" s="231"/>
      <c r="M139" s="231"/>
      <c r="N139" s="231"/>
      <c r="O139" s="231"/>
      <c r="P139" s="231"/>
      <c r="Q139" s="231"/>
      <c r="R139" s="236"/>
      <c r="T139" s="237"/>
      <c r="U139" s="231"/>
      <c r="V139" s="231"/>
      <c r="W139" s="231"/>
      <c r="X139" s="231"/>
      <c r="Y139" s="231"/>
      <c r="Z139" s="231"/>
      <c r="AA139" s="238"/>
      <c r="AT139" s="239" t="s">
        <v>150</v>
      </c>
      <c r="AU139" s="239" t="s">
        <v>85</v>
      </c>
      <c r="AV139" s="10" t="s">
        <v>85</v>
      </c>
      <c r="AW139" s="10" t="s">
        <v>33</v>
      </c>
      <c r="AX139" s="10" t="s">
        <v>82</v>
      </c>
      <c r="AY139" s="239" t="s">
        <v>142</v>
      </c>
    </row>
    <row r="140" s="1" customFormat="1" ht="25.5" customHeight="1">
      <c r="B140" s="45"/>
      <c r="C140" s="240" t="s">
        <v>187</v>
      </c>
      <c r="D140" s="240" t="s">
        <v>178</v>
      </c>
      <c r="E140" s="241" t="s">
        <v>188</v>
      </c>
      <c r="F140" s="242" t="s">
        <v>189</v>
      </c>
      <c r="G140" s="242"/>
      <c r="H140" s="242"/>
      <c r="I140" s="242"/>
      <c r="J140" s="243" t="s">
        <v>190</v>
      </c>
      <c r="K140" s="244">
        <v>69.185000000000002</v>
      </c>
      <c r="L140" s="245">
        <v>0</v>
      </c>
      <c r="M140" s="246"/>
      <c r="N140" s="244">
        <f>ROUND(L140*K140,3)</f>
        <v>0</v>
      </c>
      <c r="O140" s="223"/>
      <c r="P140" s="223"/>
      <c r="Q140" s="223"/>
      <c r="R140" s="47"/>
      <c r="T140" s="226" t="s">
        <v>20</v>
      </c>
      <c r="U140" s="55" t="s">
        <v>43</v>
      </c>
      <c r="V140" s="46"/>
      <c r="W140" s="227">
        <f>V140*K140</f>
        <v>0</v>
      </c>
      <c r="X140" s="227">
        <v>0.021999999999999999</v>
      </c>
      <c r="Y140" s="227">
        <f>X140*K140</f>
        <v>1.52207</v>
      </c>
      <c r="Z140" s="227">
        <v>0</v>
      </c>
      <c r="AA140" s="228">
        <f>Z140*K140</f>
        <v>0</v>
      </c>
      <c r="AR140" s="21" t="s">
        <v>177</v>
      </c>
      <c r="AT140" s="21" t="s">
        <v>178</v>
      </c>
      <c r="AU140" s="21" t="s">
        <v>85</v>
      </c>
      <c r="AY140" s="21" t="s">
        <v>142</v>
      </c>
      <c r="BE140" s="141">
        <f>IF(U140="základná",N140,0)</f>
        <v>0</v>
      </c>
      <c r="BF140" s="141">
        <f>IF(U140="znížená",N140,0)</f>
        <v>0</v>
      </c>
      <c r="BG140" s="141">
        <f>IF(U140="zákl. prenesená",N140,0)</f>
        <v>0</v>
      </c>
      <c r="BH140" s="141">
        <f>IF(U140="zníž. prenesená",N140,0)</f>
        <v>0</v>
      </c>
      <c r="BI140" s="141">
        <f>IF(U140="nulová",N140,0)</f>
        <v>0</v>
      </c>
      <c r="BJ140" s="21" t="s">
        <v>85</v>
      </c>
      <c r="BK140" s="229">
        <f>ROUND(L140*K140,3)</f>
        <v>0</v>
      </c>
      <c r="BL140" s="21" t="s">
        <v>147</v>
      </c>
      <c r="BM140" s="21" t="s">
        <v>191</v>
      </c>
    </row>
    <row r="141" s="1" customFormat="1" ht="38.25" customHeight="1">
      <c r="B141" s="45"/>
      <c r="C141" s="219" t="s">
        <v>192</v>
      </c>
      <c r="D141" s="219" t="s">
        <v>143</v>
      </c>
      <c r="E141" s="220" t="s">
        <v>193</v>
      </c>
      <c r="F141" s="221" t="s">
        <v>194</v>
      </c>
      <c r="G141" s="221"/>
      <c r="H141" s="221"/>
      <c r="I141" s="221"/>
      <c r="J141" s="222" t="s">
        <v>158</v>
      </c>
      <c r="K141" s="223">
        <v>1.028</v>
      </c>
      <c r="L141" s="224">
        <v>0</v>
      </c>
      <c r="M141" s="225"/>
      <c r="N141" s="223">
        <f>ROUND(L141*K141,3)</f>
        <v>0</v>
      </c>
      <c r="O141" s="223"/>
      <c r="P141" s="223"/>
      <c r="Q141" s="223"/>
      <c r="R141" s="47"/>
      <c r="T141" s="226" t="s">
        <v>20</v>
      </c>
      <c r="U141" s="55" t="s">
        <v>43</v>
      </c>
      <c r="V141" s="46"/>
      <c r="W141" s="227">
        <f>V141*K141</f>
        <v>0</v>
      </c>
      <c r="X141" s="227">
        <v>0</v>
      </c>
      <c r="Y141" s="227">
        <f>X141*K141</f>
        <v>0</v>
      </c>
      <c r="Z141" s="227">
        <v>0</v>
      </c>
      <c r="AA141" s="228">
        <f>Z141*K141</f>
        <v>0</v>
      </c>
      <c r="AR141" s="21" t="s">
        <v>147</v>
      </c>
      <c r="AT141" s="21" t="s">
        <v>143</v>
      </c>
      <c r="AU141" s="21" t="s">
        <v>85</v>
      </c>
      <c r="AY141" s="21" t="s">
        <v>142</v>
      </c>
      <c r="BE141" s="141">
        <f>IF(U141="základná",N141,0)</f>
        <v>0</v>
      </c>
      <c r="BF141" s="141">
        <f>IF(U141="znížená",N141,0)</f>
        <v>0</v>
      </c>
      <c r="BG141" s="141">
        <f>IF(U141="zákl. prenesená",N141,0)</f>
        <v>0</v>
      </c>
      <c r="BH141" s="141">
        <f>IF(U141="zníž. prenesená",N141,0)</f>
        <v>0</v>
      </c>
      <c r="BI141" s="141">
        <f>IF(U141="nulová",N141,0)</f>
        <v>0</v>
      </c>
      <c r="BJ141" s="21" t="s">
        <v>85</v>
      </c>
      <c r="BK141" s="229">
        <f>ROUND(L141*K141,3)</f>
        <v>0</v>
      </c>
      <c r="BL141" s="21" t="s">
        <v>147</v>
      </c>
      <c r="BM141" s="21" t="s">
        <v>195</v>
      </c>
    </row>
    <row r="142" s="10" customFormat="1" ht="16.5" customHeight="1">
      <c r="B142" s="230"/>
      <c r="C142" s="231"/>
      <c r="D142" s="231"/>
      <c r="E142" s="232" t="s">
        <v>20</v>
      </c>
      <c r="F142" s="233" t="s">
        <v>196</v>
      </c>
      <c r="G142" s="234"/>
      <c r="H142" s="234"/>
      <c r="I142" s="234"/>
      <c r="J142" s="231"/>
      <c r="K142" s="235">
        <v>1.028</v>
      </c>
      <c r="L142" s="231"/>
      <c r="M142" s="231"/>
      <c r="N142" s="231"/>
      <c r="O142" s="231"/>
      <c r="P142" s="231"/>
      <c r="Q142" s="231"/>
      <c r="R142" s="236"/>
      <c r="T142" s="237"/>
      <c r="U142" s="231"/>
      <c r="V142" s="231"/>
      <c r="W142" s="231"/>
      <c r="X142" s="231"/>
      <c r="Y142" s="231"/>
      <c r="Z142" s="231"/>
      <c r="AA142" s="238"/>
      <c r="AT142" s="239" t="s">
        <v>150</v>
      </c>
      <c r="AU142" s="239" t="s">
        <v>85</v>
      </c>
      <c r="AV142" s="10" t="s">
        <v>85</v>
      </c>
      <c r="AW142" s="10" t="s">
        <v>33</v>
      </c>
      <c r="AX142" s="10" t="s">
        <v>82</v>
      </c>
      <c r="AY142" s="239" t="s">
        <v>142</v>
      </c>
    </row>
    <row r="143" s="1" customFormat="1" ht="25.5" customHeight="1">
      <c r="B143" s="45"/>
      <c r="C143" s="219" t="s">
        <v>197</v>
      </c>
      <c r="D143" s="219" t="s">
        <v>143</v>
      </c>
      <c r="E143" s="220" t="s">
        <v>198</v>
      </c>
      <c r="F143" s="221" t="s">
        <v>199</v>
      </c>
      <c r="G143" s="221"/>
      <c r="H143" s="221"/>
      <c r="I143" s="221"/>
      <c r="J143" s="222" t="s">
        <v>153</v>
      </c>
      <c r="K143" s="223">
        <v>4.4000000000000004</v>
      </c>
      <c r="L143" s="224">
        <v>0</v>
      </c>
      <c r="M143" s="225"/>
      <c r="N143" s="223">
        <f>ROUND(L143*K143,3)</f>
        <v>0</v>
      </c>
      <c r="O143" s="223"/>
      <c r="P143" s="223"/>
      <c r="Q143" s="223"/>
      <c r="R143" s="47"/>
      <c r="T143" s="226" t="s">
        <v>20</v>
      </c>
      <c r="U143" s="55" t="s">
        <v>43</v>
      </c>
      <c r="V143" s="46"/>
      <c r="W143" s="227">
        <f>V143*K143</f>
        <v>0</v>
      </c>
      <c r="X143" s="227">
        <v>0</v>
      </c>
      <c r="Y143" s="227">
        <f>X143*K143</f>
        <v>0</v>
      </c>
      <c r="Z143" s="227">
        <v>0</v>
      </c>
      <c r="AA143" s="228">
        <f>Z143*K143</f>
        <v>0</v>
      </c>
      <c r="AR143" s="21" t="s">
        <v>147</v>
      </c>
      <c r="AT143" s="21" t="s">
        <v>143</v>
      </c>
      <c r="AU143" s="21" t="s">
        <v>85</v>
      </c>
      <c r="AY143" s="21" t="s">
        <v>142</v>
      </c>
      <c r="BE143" s="141">
        <f>IF(U143="základná",N143,0)</f>
        <v>0</v>
      </c>
      <c r="BF143" s="141">
        <f>IF(U143="znížená",N143,0)</f>
        <v>0</v>
      </c>
      <c r="BG143" s="141">
        <f>IF(U143="zákl. prenesená",N143,0)</f>
        <v>0</v>
      </c>
      <c r="BH143" s="141">
        <f>IF(U143="zníž. prenesená",N143,0)</f>
        <v>0</v>
      </c>
      <c r="BI143" s="141">
        <f>IF(U143="nulová",N143,0)</f>
        <v>0</v>
      </c>
      <c r="BJ143" s="21" t="s">
        <v>85</v>
      </c>
      <c r="BK143" s="229">
        <f>ROUND(L143*K143,3)</f>
        <v>0</v>
      </c>
      <c r="BL143" s="21" t="s">
        <v>147</v>
      </c>
      <c r="BM143" s="21" t="s">
        <v>200</v>
      </c>
    </row>
    <row r="144" s="10" customFormat="1" ht="16.5" customHeight="1">
      <c r="B144" s="230"/>
      <c r="C144" s="231"/>
      <c r="D144" s="231"/>
      <c r="E144" s="232" t="s">
        <v>20</v>
      </c>
      <c r="F144" s="233" t="s">
        <v>201</v>
      </c>
      <c r="G144" s="234"/>
      <c r="H144" s="234"/>
      <c r="I144" s="234"/>
      <c r="J144" s="231"/>
      <c r="K144" s="235">
        <v>4.4000000000000004</v>
      </c>
      <c r="L144" s="231"/>
      <c r="M144" s="231"/>
      <c r="N144" s="231"/>
      <c r="O144" s="231"/>
      <c r="P144" s="231"/>
      <c r="Q144" s="231"/>
      <c r="R144" s="236"/>
      <c r="T144" s="237"/>
      <c r="U144" s="231"/>
      <c r="V144" s="231"/>
      <c r="W144" s="231"/>
      <c r="X144" s="231"/>
      <c r="Y144" s="231"/>
      <c r="Z144" s="231"/>
      <c r="AA144" s="238"/>
      <c r="AT144" s="239" t="s">
        <v>150</v>
      </c>
      <c r="AU144" s="239" t="s">
        <v>85</v>
      </c>
      <c r="AV144" s="10" t="s">
        <v>85</v>
      </c>
      <c r="AW144" s="10" t="s">
        <v>33</v>
      </c>
      <c r="AX144" s="10" t="s">
        <v>82</v>
      </c>
      <c r="AY144" s="239" t="s">
        <v>142</v>
      </c>
    </row>
    <row r="145" s="1" customFormat="1" ht="25.5" customHeight="1">
      <c r="B145" s="45"/>
      <c r="C145" s="219" t="s">
        <v>202</v>
      </c>
      <c r="D145" s="219" t="s">
        <v>143</v>
      </c>
      <c r="E145" s="220" t="s">
        <v>203</v>
      </c>
      <c r="F145" s="221" t="s">
        <v>204</v>
      </c>
      <c r="G145" s="221"/>
      <c r="H145" s="221"/>
      <c r="I145" s="221"/>
      <c r="J145" s="222" t="s">
        <v>153</v>
      </c>
      <c r="K145" s="223">
        <v>70.799999999999997</v>
      </c>
      <c r="L145" s="224">
        <v>0</v>
      </c>
      <c r="M145" s="225"/>
      <c r="N145" s="223">
        <f>ROUND(L145*K145,3)</f>
        <v>0</v>
      </c>
      <c r="O145" s="223"/>
      <c r="P145" s="223"/>
      <c r="Q145" s="223"/>
      <c r="R145" s="47"/>
      <c r="T145" s="226" t="s">
        <v>20</v>
      </c>
      <c r="U145" s="55" t="s">
        <v>43</v>
      </c>
      <c r="V145" s="46"/>
      <c r="W145" s="227">
        <f>V145*K145</f>
        <v>0</v>
      </c>
      <c r="X145" s="227">
        <v>6.9999999999999994E-05</v>
      </c>
      <c r="Y145" s="227">
        <f>X145*K145</f>
        <v>0.0049559999999999995</v>
      </c>
      <c r="Z145" s="227">
        <v>0</v>
      </c>
      <c r="AA145" s="228">
        <f>Z145*K145</f>
        <v>0</v>
      </c>
      <c r="AR145" s="21" t="s">
        <v>147</v>
      </c>
      <c r="AT145" s="21" t="s">
        <v>143</v>
      </c>
      <c r="AU145" s="21" t="s">
        <v>85</v>
      </c>
      <c r="AY145" s="21" t="s">
        <v>142</v>
      </c>
      <c r="BE145" s="141">
        <f>IF(U145="základná",N145,0)</f>
        <v>0</v>
      </c>
      <c r="BF145" s="141">
        <f>IF(U145="znížená",N145,0)</f>
        <v>0</v>
      </c>
      <c r="BG145" s="141">
        <f>IF(U145="zákl. prenesená",N145,0)</f>
        <v>0</v>
      </c>
      <c r="BH145" s="141">
        <f>IF(U145="zníž. prenesená",N145,0)</f>
        <v>0</v>
      </c>
      <c r="BI145" s="141">
        <f>IF(U145="nulová",N145,0)</f>
        <v>0</v>
      </c>
      <c r="BJ145" s="21" t="s">
        <v>85</v>
      </c>
      <c r="BK145" s="229">
        <f>ROUND(L145*K145,3)</f>
        <v>0</v>
      </c>
      <c r="BL145" s="21" t="s">
        <v>147</v>
      </c>
      <c r="BM145" s="21" t="s">
        <v>205</v>
      </c>
    </row>
    <row r="146" s="10" customFormat="1" ht="38.25" customHeight="1">
      <c r="B146" s="230"/>
      <c r="C146" s="231"/>
      <c r="D146" s="231"/>
      <c r="E146" s="232" t="s">
        <v>20</v>
      </c>
      <c r="F146" s="233" t="s">
        <v>206</v>
      </c>
      <c r="G146" s="234"/>
      <c r="H146" s="234"/>
      <c r="I146" s="234"/>
      <c r="J146" s="231"/>
      <c r="K146" s="235">
        <v>70.799999999999997</v>
      </c>
      <c r="L146" s="231"/>
      <c r="M146" s="231"/>
      <c r="N146" s="231"/>
      <c r="O146" s="231"/>
      <c r="P146" s="231"/>
      <c r="Q146" s="231"/>
      <c r="R146" s="236"/>
      <c r="T146" s="237"/>
      <c r="U146" s="231"/>
      <c r="V146" s="231"/>
      <c r="W146" s="231"/>
      <c r="X146" s="231"/>
      <c r="Y146" s="231"/>
      <c r="Z146" s="231"/>
      <c r="AA146" s="238"/>
      <c r="AT146" s="239" t="s">
        <v>150</v>
      </c>
      <c r="AU146" s="239" t="s">
        <v>85</v>
      </c>
      <c r="AV146" s="10" t="s">
        <v>85</v>
      </c>
      <c r="AW146" s="10" t="s">
        <v>33</v>
      </c>
      <c r="AX146" s="10" t="s">
        <v>82</v>
      </c>
      <c r="AY146" s="239" t="s">
        <v>142</v>
      </c>
    </row>
    <row r="147" s="1" customFormat="1" ht="25.5" customHeight="1">
      <c r="B147" s="45"/>
      <c r="C147" s="219" t="s">
        <v>207</v>
      </c>
      <c r="D147" s="219" t="s">
        <v>143</v>
      </c>
      <c r="E147" s="220" t="s">
        <v>208</v>
      </c>
      <c r="F147" s="221" t="s">
        <v>209</v>
      </c>
      <c r="G147" s="221"/>
      <c r="H147" s="221"/>
      <c r="I147" s="221"/>
      <c r="J147" s="222" t="s">
        <v>210</v>
      </c>
      <c r="K147" s="223">
        <v>11.239000000000001</v>
      </c>
      <c r="L147" s="224">
        <v>0</v>
      </c>
      <c r="M147" s="225"/>
      <c r="N147" s="223">
        <f>ROUND(L147*K147,3)</f>
        <v>0</v>
      </c>
      <c r="O147" s="223"/>
      <c r="P147" s="223"/>
      <c r="Q147" s="223"/>
      <c r="R147" s="47"/>
      <c r="T147" s="226" t="s">
        <v>20</v>
      </c>
      <c r="U147" s="55" t="s">
        <v>43</v>
      </c>
      <c r="V147" s="46"/>
      <c r="W147" s="227">
        <f>V147*K147</f>
        <v>0</v>
      </c>
      <c r="X147" s="227">
        <v>0</v>
      </c>
      <c r="Y147" s="227">
        <f>X147*K147</f>
        <v>0</v>
      </c>
      <c r="Z147" s="227">
        <v>0</v>
      </c>
      <c r="AA147" s="228">
        <f>Z147*K147</f>
        <v>0</v>
      </c>
      <c r="AR147" s="21" t="s">
        <v>147</v>
      </c>
      <c r="AT147" s="21" t="s">
        <v>143</v>
      </c>
      <c r="AU147" s="21" t="s">
        <v>85</v>
      </c>
      <c r="AY147" s="21" t="s">
        <v>142</v>
      </c>
      <c r="BE147" s="141">
        <f>IF(U147="základná",N147,0)</f>
        <v>0</v>
      </c>
      <c r="BF147" s="141">
        <f>IF(U147="znížená",N147,0)</f>
        <v>0</v>
      </c>
      <c r="BG147" s="141">
        <f>IF(U147="zákl. prenesená",N147,0)</f>
        <v>0</v>
      </c>
      <c r="BH147" s="141">
        <f>IF(U147="zníž. prenesená",N147,0)</f>
        <v>0</v>
      </c>
      <c r="BI147" s="141">
        <f>IF(U147="nulová",N147,0)</f>
        <v>0</v>
      </c>
      <c r="BJ147" s="21" t="s">
        <v>85</v>
      </c>
      <c r="BK147" s="229">
        <f>ROUND(L147*K147,3)</f>
        <v>0</v>
      </c>
      <c r="BL147" s="21" t="s">
        <v>147</v>
      </c>
      <c r="BM147" s="21" t="s">
        <v>211</v>
      </c>
    </row>
    <row r="148" s="1" customFormat="1" ht="38.25" customHeight="1">
      <c r="B148" s="45"/>
      <c r="C148" s="219" t="s">
        <v>212</v>
      </c>
      <c r="D148" s="219" t="s">
        <v>143</v>
      </c>
      <c r="E148" s="220" t="s">
        <v>213</v>
      </c>
      <c r="F148" s="221" t="s">
        <v>214</v>
      </c>
      <c r="G148" s="221"/>
      <c r="H148" s="221"/>
      <c r="I148" s="221"/>
      <c r="J148" s="222" t="s">
        <v>210</v>
      </c>
      <c r="K148" s="223">
        <v>14.16</v>
      </c>
      <c r="L148" s="224">
        <v>0</v>
      </c>
      <c r="M148" s="225"/>
      <c r="N148" s="223">
        <f>ROUND(L148*K148,3)</f>
        <v>0</v>
      </c>
      <c r="O148" s="223"/>
      <c r="P148" s="223"/>
      <c r="Q148" s="223"/>
      <c r="R148" s="47"/>
      <c r="T148" s="226" t="s">
        <v>20</v>
      </c>
      <c r="U148" s="55" t="s">
        <v>43</v>
      </c>
      <c r="V148" s="46"/>
      <c r="W148" s="227">
        <f>V148*K148</f>
        <v>0</v>
      </c>
      <c r="X148" s="227">
        <v>0</v>
      </c>
      <c r="Y148" s="227">
        <f>X148*K148</f>
        <v>0</v>
      </c>
      <c r="Z148" s="227">
        <v>0</v>
      </c>
      <c r="AA148" s="228">
        <f>Z148*K148</f>
        <v>0</v>
      </c>
      <c r="AR148" s="21" t="s">
        <v>147</v>
      </c>
      <c r="AT148" s="21" t="s">
        <v>143</v>
      </c>
      <c r="AU148" s="21" t="s">
        <v>85</v>
      </c>
      <c r="AY148" s="21" t="s">
        <v>142</v>
      </c>
      <c r="BE148" s="141">
        <f>IF(U148="základná",N148,0)</f>
        <v>0</v>
      </c>
      <c r="BF148" s="141">
        <f>IF(U148="znížená",N148,0)</f>
        <v>0</v>
      </c>
      <c r="BG148" s="141">
        <f>IF(U148="zákl. prenesená",N148,0)</f>
        <v>0</v>
      </c>
      <c r="BH148" s="141">
        <f>IF(U148="zníž. prenesená",N148,0)</f>
        <v>0</v>
      </c>
      <c r="BI148" s="141">
        <f>IF(U148="nulová",N148,0)</f>
        <v>0</v>
      </c>
      <c r="BJ148" s="21" t="s">
        <v>85</v>
      </c>
      <c r="BK148" s="229">
        <f>ROUND(L148*K148,3)</f>
        <v>0</v>
      </c>
      <c r="BL148" s="21" t="s">
        <v>147</v>
      </c>
      <c r="BM148" s="21" t="s">
        <v>215</v>
      </c>
    </row>
    <row r="149" s="10" customFormat="1" ht="16.5" customHeight="1">
      <c r="B149" s="230"/>
      <c r="C149" s="231"/>
      <c r="D149" s="231"/>
      <c r="E149" s="232" t="s">
        <v>20</v>
      </c>
      <c r="F149" s="233" t="s">
        <v>216</v>
      </c>
      <c r="G149" s="234"/>
      <c r="H149" s="234"/>
      <c r="I149" s="234"/>
      <c r="J149" s="231"/>
      <c r="K149" s="235">
        <v>14.16</v>
      </c>
      <c r="L149" s="231"/>
      <c r="M149" s="231"/>
      <c r="N149" s="231"/>
      <c r="O149" s="231"/>
      <c r="P149" s="231"/>
      <c r="Q149" s="231"/>
      <c r="R149" s="236"/>
      <c r="T149" s="237"/>
      <c r="U149" s="231"/>
      <c r="V149" s="231"/>
      <c r="W149" s="231"/>
      <c r="X149" s="231"/>
      <c r="Y149" s="231"/>
      <c r="Z149" s="231"/>
      <c r="AA149" s="238"/>
      <c r="AT149" s="239" t="s">
        <v>150</v>
      </c>
      <c r="AU149" s="239" t="s">
        <v>85</v>
      </c>
      <c r="AV149" s="10" t="s">
        <v>85</v>
      </c>
      <c r="AW149" s="10" t="s">
        <v>33</v>
      </c>
      <c r="AX149" s="10" t="s">
        <v>82</v>
      </c>
      <c r="AY149" s="239" t="s">
        <v>142</v>
      </c>
    </row>
    <row r="150" s="1" customFormat="1" ht="38.25" customHeight="1">
      <c r="B150" s="45"/>
      <c r="C150" s="219" t="s">
        <v>217</v>
      </c>
      <c r="D150" s="219" t="s">
        <v>143</v>
      </c>
      <c r="E150" s="220" t="s">
        <v>213</v>
      </c>
      <c r="F150" s="221" t="s">
        <v>214</v>
      </c>
      <c r="G150" s="221"/>
      <c r="H150" s="221"/>
      <c r="I150" s="221"/>
      <c r="J150" s="222" t="s">
        <v>210</v>
      </c>
      <c r="K150" s="223">
        <v>126.105</v>
      </c>
      <c r="L150" s="224">
        <v>0</v>
      </c>
      <c r="M150" s="225"/>
      <c r="N150" s="223">
        <f>ROUND(L150*K150,3)</f>
        <v>0</v>
      </c>
      <c r="O150" s="223"/>
      <c r="P150" s="223"/>
      <c r="Q150" s="223"/>
      <c r="R150" s="47"/>
      <c r="T150" s="226" t="s">
        <v>20</v>
      </c>
      <c r="U150" s="55" t="s">
        <v>43</v>
      </c>
      <c r="V150" s="46"/>
      <c r="W150" s="227">
        <f>V150*K150</f>
        <v>0</v>
      </c>
      <c r="X150" s="227">
        <v>0</v>
      </c>
      <c r="Y150" s="227">
        <f>X150*K150</f>
        <v>0</v>
      </c>
      <c r="Z150" s="227">
        <v>0</v>
      </c>
      <c r="AA150" s="228">
        <f>Z150*K150</f>
        <v>0</v>
      </c>
      <c r="AR150" s="21" t="s">
        <v>147</v>
      </c>
      <c r="AT150" s="21" t="s">
        <v>143</v>
      </c>
      <c r="AU150" s="21" t="s">
        <v>85</v>
      </c>
      <c r="AY150" s="21" t="s">
        <v>142</v>
      </c>
      <c r="BE150" s="141">
        <f>IF(U150="základná",N150,0)</f>
        <v>0</v>
      </c>
      <c r="BF150" s="141">
        <f>IF(U150="znížená",N150,0)</f>
        <v>0</v>
      </c>
      <c r="BG150" s="141">
        <f>IF(U150="zákl. prenesená",N150,0)</f>
        <v>0</v>
      </c>
      <c r="BH150" s="141">
        <f>IF(U150="zníž. prenesená",N150,0)</f>
        <v>0</v>
      </c>
      <c r="BI150" s="141">
        <f>IF(U150="nulová",N150,0)</f>
        <v>0</v>
      </c>
      <c r="BJ150" s="21" t="s">
        <v>85</v>
      </c>
      <c r="BK150" s="229">
        <f>ROUND(L150*K150,3)</f>
        <v>0</v>
      </c>
      <c r="BL150" s="21" t="s">
        <v>147</v>
      </c>
      <c r="BM150" s="21" t="s">
        <v>218</v>
      </c>
    </row>
    <row r="151" s="10" customFormat="1" ht="16.5" customHeight="1">
      <c r="B151" s="230"/>
      <c r="C151" s="231"/>
      <c r="D151" s="231"/>
      <c r="E151" s="232" t="s">
        <v>20</v>
      </c>
      <c r="F151" s="233" t="s">
        <v>219</v>
      </c>
      <c r="G151" s="234"/>
      <c r="H151" s="234"/>
      <c r="I151" s="234"/>
      <c r="J151" s="231"/>
      <c r="K151" s="235">
        <v>126.105</v>
      </c>
      <c r="L151" s="231"/>
      <c r="M151" s="231"/>
      <c r="N151" s="231"/>
      <c r="O151" s="231"/>
      <c r="P151" s="231"/>
      <c r="Q151" s="231"/>
      <c r="R151" s="236"/>
      <c r="T151" s="237"/>
      <c r="U151" s="231"/>
      <c r="V151" s="231"/>
      <c r="W151" s="231"/>
      <c r="X151" s="231"/>
      <c r="Y151" s="231"/>
      <c r="Z151" s="231"/>
      <c r="AA151" s="238"/>
      <c r="AT151" s="239" t="s">
        <v>150</v>
      </c>
      <c r="AU151" s="239" t="s">
        <v>85</v>
      </c>
      <c r="AV151" s="10" t="s">
        <v>85</v>
      </c>
      <c r="AW151" s="10" t="s">
        <v>33</v>
      </c>
      <c r="AX151" s="10" t="s">
        <v>82</v>
      </c>
      <c r="AY151" s="239" t="s">
        <v>142</v>
      </c>
    </row>
    <row r="152" s="1" customFormat="1" ht="25.5" customHeight="1">
      <c r="B152" s="45"/>
      <c r="C152" s="219" t="s">
        <v>220</v>
      </c>
      <c r="D152" s="219" t="s">
        <v>143</v>
      </c>
      <c r="E152" s="220" t="s">
        <v>221</v>
      </c>
      <c r="F152" s="221" t="s">
        <v>222</v>
      </c>
      <c r="G152" s="221"/>
      <c r="H152" s="221"/>
      <c r="I152" s="221"/>
      <c r="J152" s="222" t="s">
        <v>210</v>
      </c>
      <c r="K152" s="223">
        <v>2.8319999999999999</v>
      </c>
      <c r="L152" s="224">
        <v>0</v>
      </c>
      <c r="M152" s="225"/>
      <c r="N152" s="223">
        <f>ROUND(L152*K152,3)</f>
        <v>0</v>
      </c>
      <c r="O152" s="223"/>
      <c r="P152" s="223"/>
      <c r="Q152" s="223"/>
      <c r="R152" s="47"/>
      <c r="T152" s="226" t="s">
        <v>20</v>
      </c>
      <c r="U152" s="55" t="s">
        <v>43</v>
      </c>
      <c r="V152" s="46"/>
      <c r="W152" s="227">
        <f>V152*K152</f>
        <v>0</v>
      </c>
      <c r="X152" s="227">
        <v>0</v>
      </c>
      <c r="Y152" s="227">
        <f>X152*K152</f>
        <v>0</v>
      </c>
      <c r="Z152" s="227">
        <v>0</v>
      </c>
      <c r="AA152" s="228">
        <f>Z152*K152</f>
        <v>0</v>
      </c>
      <c r="AR152" s="21" t="s">
        <v>147</v>
      </c>
      <c r="AT152" s="21" t="s">
        <v>143</v>
      </c>
      <c r="AU152" s="21" t="s">
        <v>85</v>
      </c>
      <c r="AY152" s="21" t="s">
        <v>142</v>
      </c>
      <c r="BE152" s="141">
        <f>IF(U152="základná",N152,0)</f>
        <v>0</v>
      </c>
      <c r="BF152" s="141">
        <f>IF(U152="znížená",N152,0)</f>
        <v>0</v>
      </c>
      <c r="BG152" s="141">
        <f>IF(U152="zákl. prenesená",N152,0)</f>
        <v>0</v>
      </c>
      <c r="BH152" s="141">
        <f>IF(U152="zníž. prenesená",N152,0)</f>
        <v>0</v>
      </c>
      <c r="BI152" s="141">
        <f>IF(U152="nulová",N152,0)</f>
        <v>0</v>
      </c>
      <c r="BJ152" s="21" t="s">
        <v>85</v>
      </c>
      <c r="BK152" s="229">
        <f>ROUND(L152*K152,3)</f>
        <v>0</v>
      </c>
      <c r="BL152" s="21" t="s">
        <v>147</v>
      </c>
      <c r="BM152" s="21" t="s">
        <v>223</v>
      </c>
    </row>
    <row r="153" s="1" customFormat="1" ht="38.25" customHeight="1">
      <c r="B153" s="45"/>
      <c r="C153" s="219" t="s">
        <v>224</v>
      </c>
      <c r="D153" s="219" t="s">
        <v>143</v>
      </c>
      <c r="E153" s="220" t="s">
        <v>225</v>
      </c>
      <c r="F153" s="221" t="s">
        <v>226</v>
      </c>
      <c r="G153" s="221"/>
      <c r="H153" s="221"/>
      <c r="I153" s="221"/>
      <c r="J153" s="222" t="s">
        <v>210</v>
      </c>
      <c r="K153" s="223">
        <v>8.407</v>
      </c>
      <c r="L153" s="224">
        <v>0</v>
      </c>
      <c r="M153" s="225"/>
      <c r="N153" s="223">
        <f>ROUND(L153*K153,3)</f>
        <v>0</v>
      </c>
      <c r="O153" s="223"/>
      <c r="P153" s="223"/>
      <c r="Q153" s="223"/>
      <c r="R153" s="47"/>
      <c r="T153" s="226" t="s">
        <v>20</v>
      </c>
      <c r="U153" s="55" t="s">
        <v>43</v>
      </c>
      <c r="V153" s="46"/>
      <c r="W153" s="227">
        <f>V153*K153</f>
        <v>0</v>
      </c>
      <c r="X153" s="227">
        <v>0</v>
      </c>
      <c r="Y153" s="227">
        <f>X153*K153</f>
        <v>0</v>
      </c>
      <c r="Z153" s="227">
        <v>0</v>
      </c>
      <c r="AA153" s="228">
        <f>Z153*K153</f>
        <v>0</v>
      </c>
      <c r="AR153" s="21" t="s">
        <v>147</v>
      </c>
      <c r="AT153" s="21" t="s">
        <v>143</v>
      </c>
      <c r="AU153" s="21" t="s">
        <v>85</v>
      </c>
      <c r="AY153" s="21" t="s">
        <v>142</v>
      </c>
      <c r="BE153" s="141">
        <f>IF(U153="základná",N153,0)</f>
        <v>0</v>
      </c>
      <c r="BF153" s="141">
        <f>IF(U153="znížená",N153,0)</f>
        <v>0</v>
      </c>
      <c r="BG153" s="141">
        <f>IF(U153="zákl. prenesená",N153,0)</f>
        <v>0</v>
      </c>
      <c r="BH153" s="141">
        <f>IF(U153="zníž. prenesená",N153,0)</f>
        <v>0</v>
      </c>
      <c r="BI153" s="141">
        <f>IF(U153="nulová",N153,0)</f>
        <v>0</v>
      </c>
      <c r="BJ153" s="21" t="s">
        <v>85</v>
      </c>
      <c r="BK153" s="229">
        <f>ROUND(L153*K153,3)</f>
        <v>0</v>
      </c>
      <c r="BL153" s="21" t="s">
        <v>147</v>
      </c>
      <c r="BM153" s="21" t="s">
        <v>227</v>
      </c>
    </row>
    <row r="154" s="9" customFormat="1" ht="29.88" customHeight="1">
      <c r="B154" s="204"/>
      <c r="C154" s="205"/>
      <c r="D154" s="216" t="s">
        <v>118</v>
      </c>
      <c r="E154" s="216"/>
      <c r="F154" s="216"/>
      <c r="G154" s="216"/>
      <c r="H154" s="216"/>
      <c r="I154" s="216"/>
      <c r="J154" s="216"/>
      <c r="K154" s="216"/>
      <c r="L154" s="216"/>
      <c r="M154" s="216"/>
      <c r="N154" s="247">
        <f>BK154</f>
        <v>0</v>
      </c>
      <c r="O154" s="248"/>
      <c r="P154" s="248"/>
      <c r="Q154" s="248"/>
      <c r="R154" s="209"/>
      <c r="T154" s="210"/>
      <c r="U154" s="205"/>
      <c r="V154" s="205"/>
      <c r="W154" s="211">
        <f>W155</f>
        <v>0</v>
      </c>
      <c r="X154" s="205"/>
      <c r="Y154" s="211">
        <f>Y155</f>
        <v>0</v>
      </c>
      <c r="Z154" s="205"/>
      <c r="AA154" s="212">
        <f>AA155</f>
        <v>0</v>
      </c>
      <c r="AR154" s="213" t="s">
        <v>82</v>
      </c>
      <c r="AT154" s="214" t="s">
        <v>75</v>
      </c>
      <c r="AU154" s="214" t="s">
        <v>82</v>
      </c>
      <c r="AY154" s="213" t="s">
        <v>142</v>
      </c>
      <c r="BK154" s="215">
        <f>BK155</f>
        <v>0</v>
      </c>
    </row>
    <row r="155" s="1" customFormat="1" ht="38.25" customHeight="1">
      <c r="B155" s="45"/>
      <c r="C155" s="219" t="s">
        <v>228</v>
      </c>
      <c r="D155" s="219" t="s">
        <v>143</v>
      </c>
      <c r="E155" s="220" t="s">
        <v>229</v>
      </c>
      <c r="F155" s="221" t="s">
        <v>230</v>
      </c>
      <c r="G155" s="221"/>
      <c r="H155" s="221"/>
      <c r="I155" s="221"/>
      <c r="J155" s="222" t="s">
        <v>210</v>
      </c>
      <c r="K155" s="223">
        <v>24.890000000000001</v>
      </c>
      <c r="L155" s="224">
        <v>0</v>
      </c>
      <c r="M155" s="225"/>
      <c r="N155" s="223">
        <f>ROUND(L155*K155,3)</f>
        <v>0</v>
      </c>
      <c r="O155" s="223"/>
      <c r="P155" s="223"/>
      <c r="Q155" s="223"/>
      <c r="R155" s="47"/>
      <c r="T155" s="226" t="s">
        <v>20</v>
      </c>
      <c r="U155" s="55" t="s">
        <v>43</v>
      </c>
      <c r="V155" s="46"/>
      <c r="W155" s="227">
        <f>V155*K155</f>
        <v>0</v>
      </c>
      <c r="X155" s="227">
        <v>0</v>
      </c>
      <c r="Y155" s="227">
        <f>X155*K155</f>
        <v>0</v>
      </c>
      <c r="Z155" s="227">
        <v>0</v>
      </c>
      <c r="AA155" s="228">
        <f>Z155*K155</f>
        <v>0</v>
      </c>
      <c r="AR155" s="21" t="s">
        <v>147</v>
      </c>
      <c r="AT155" s="21" t="s">
        <v>143</v>
      </c>
      <c r="AU155" s="21" t="s">
        <v>85</v>
      </c>
      <c r="AY155" s="21" t="s">
        <v>142</v>
      </c>
      <c r="BE155" s="141">
        <f>IF(U155="základná",N155,0)</f>
        <v>0</v>
      </c>
      <c r="BF155" s="141">
        <f>IF(U155="znížená",N155,0)</f>
        <v>0</v>
      </c>
      <c r="BG155" s="141">
        <f>IF(U155="zákl. prenesená",N155,0)</f>
        <v>0</v>
      </c>
      <c r="BH155" s="141">
        <f>IF(U155="zníž. prenesená",N155,0)</f>
        <v>0</v>
      </c>
      <c r="BI155" s="141">
        <f>IF(U155="nulová",N155,0)</f>
        <v>0</v>
      </c>
      <c r="BJ155" s="21" t="s">
        <v>85</v>
      </c>
      <c r="BK155" s="229">
        <f>ROUND(L155*K155,3)</f>
        <v>0</v>
      </c>
      <c r="BL155" s="21" t="s">
        <v>147</v>
      </c>
      <c r="BM155" s="21" t="s">
        <v>231</v>
      </c>
    </row>
    <row r="156" s="1" customFormat="1" ht="49.92" customHeight="1">
      <c r="B156" s="45"/>
      <c r="C156" s="46"/>
      <c r="D156" s="206" t="s">
        <v>232</v>
      </c>
      <c r="E156" s="46"/>
      <c r="F156" s="46"/>
      <c r="G156" s="46"/>
      <c r="H156" s="46"/>
      <c r="I156" s="46"/>
      <c r="J156" s="46"/>
      <c r="K156" s="46"/>
      <c r="L156" s="46"/>
      <c r="M156" s="46"/>
      <c r="N156" s="249">
        <f>BK156</f>
        <v>0</v>
      </c>
      <c r="O156" s="250"/>
      <c r="P156" s="250"/>
      <c r="Q156" s="250"/>
      <c r="R156" s="47"/>
      <c r="T156" s="192"/>
      <c r="U156" s="71"/>
      <c r="V156" s="71"/>
      <c r="W156" s="71"/>
      <c r="X156" s="71"/>
      <c r="Y156" s="71"/>
      <c r="Z156" s="71"/>
      <c r="AA156" s="73"/>
      <c r="AT156" s="21" t="s">
        <v>75</v>
      </c>
      <c r="AU156" s="21" t="s">
        <v>76</v>
      </c>
      <c r="AY156" s="21" t="s">
        <v>233</v>
      </c>
      <c r="BK156" s="229">
        <v>0</v>
      </c>
    </row>
    <row r="157" s="1" customFormat="1" ht="6.96" customHeight="1">
      <c r="B157" s="74"/>
      <c r="C157" s="75"/>
      <c r="D157" s="75"/>
      <c r="E157" s="75"/>
      <c r="F157" s="75"/>
      <c r="G157" s="75"/>
      <c r="H157" s="75"/>
      <c r="I157" s="75"/>
      <c r="J157" s="75"/>
      <c r="K157" s="75"/>
      <c r="L157" s="75"/>
      <c r="M157" s="75"/>
      <c r="N157" s="75"/>
      <c r="O157" s="75"/>
      <c r="P157" s="75"/>
      <c r="Q157" s="75"/>
      <c r="R157" s="76"/>
    </row>
  </sheetData>
  <sheetProtection sheet="1" formatColumns="0" formatRows="0" objects="1" scenarios="1" spinCount="10" saltValue="htjFd2jybTll+tJ/FUpBV4RKmOA+q7D7A0ou4KVZaCGC7Gjady4nnRTjMUUW1jaXxIpbbtoHlYNmhovuNXbdyA==" hashValue="Xf31R+zpjltN1lVpVirjUeHkI4n1H3TAkk6CxH3qz+yWLi1TgnwNYu4+fuaEEG6fIP6BDqNLojuBxgCwR9+syQ==" algorithmName="SHA-512" password="CC35"/>
  <mergeCells count="142">
    <mergeCell ref="F155:I155"/>
    <mergeCell ref="F152:I152"/>
    <mergeCell ref="F153:I153"/>
    <mergeCell ref="L155:M155"/>
    <mergeCell ref="N155:Q155"/>
    <mergeCell ref="N154:Q154"/>
    <mergeCell ref="N156:Q156"/>
    <mergeCell ref="E24:L24"/>
    <mergeCell ref="S2:AC2"/>
    <mergeCell ref="M27:P27"/>
    <mergeCell ref="M28:P28"/>
    <mergeCell ref="M30:P30"/>
    <mergeCell ref="H32:J32"/>
    <mergeCell ref="M32:P32"/>
    <mergeCell ref="H33:J33"/>
    <mergeCell ref="M33:P33"/>
    <mergeCell ref="H34:J34"/>
    <mergeCell ref="M34:P34"/>
    <mergeCell ref="H35:J35"/>
    <mergeCell ref="M35:P35"/>
    <mergeCell ref="H36:J36"/>
    <mergeCell ref="M36:P36"/>
    <mergeCell ref="L38:P38"/>
    <mergeCell ref="C76:Q76"/>
    <mergeCell ref="F79:P79"/>
    <mergeCell ref="F78:P78"/>
    <mergeCell ref="M81:P81"/>
    <mergeCell ref="M83:Q83"/>
    <mergeCell ref="M84:Q84"/>
    <mergeCell ref="C86:G86"/>
    <mergeCell ref="N86:Q86"/>
    <mergeCell ref="N88:Q88"/>
    <mergeCell ref="N89:Q89"/>
    <mergeCell ref="N90:Q90"/>
    <mergeCell ref="N91:Q91"/>
    <mergeCell ref="N92:Q92"/>
    <mergeCell ref="N93:Q93"/>
    <mergeCell ref="N95:Q95"/>
    <mergeCell ref="D96:H96"/>
    <mergeCell ref="N96:Q96"/>
    <mergeCell ref="D97:H97"/>
    <mergeCell ref="N97:Q97"/>
    <mergeCell ref="D98:H98"/>
    <mergeCell ref="N98:Q98"/>
    <mergeCell ref="D99:H99"/>
    <mergeCell ref="N99:Q99"/>
    <mergeCell ref="D100:H100"/>
    <mergeCell ref="N100:Q100"/>
    <mergeCell ref="N101:Q101"/>
    <mergeCell ref="L103:Q103"/>
    <mergeCell ref="C109:Q109"/>
    <mergeCell ref="M114:P114"/>
    <mergeCell ref="F111:P111"/>
    <mergeCell ref="F112:P112"/>
    <mergeCell ref="M116:Q116"/>
    <mergeCell ref="M117:Q117"/>
    <mergeCell ref="L119:M119"/>
    <mergeCell ref="N119:Q119"/>
    <mergeCell ref="F119:I119"/>
    <mergeCell ref="N129:Q129"/>
    <mergeCell ref="N120:Q120"/>
    <mergeCell ref="N121:Q121"/>
    <mergeCell ref="N122:Q122"/>
    <mergeCell ref="F123:I123"/>
    <mergeCell ref="F126:I126"/>
    <mergeCell ref="L123:M123"/>
    <mergeCell ref="N123:Q123"/>
    <mergeCell ref="F124:I124"/>
    <mergeCell ref="F125:I125"/>
    <mergeCell ref="L125:M125"/>
    <mergeCell ref="N125:Q125"/>
    <mergeCell ref="L127:M127"/>
    <mergeCell ref="N127:Q127"/>
    <mergeCell ref="F127:I127"/>
    <mergeCell ref="F130:I130"/>
    <mergeCell ref="F128:I128"/>
    <mergeCell ref="F129:I129"/>
    <mergeCell ref="L129:M129"/>
    <mergeCell ref="L130:M130"/>
    <mergeCell ref="N130:Q130"/>
    <mergeCell ref="F131:I131"/>
    <mergeCell ref="F133:I133"/>
    <mergeCell ref="F136:I136"/>
    <mergeCell ref="L133:M133"/>
    <mergeCell ref="N133:Q133"/>
    <mergeCell ref="F134:I134"/>
    <mergeCell ref="L134:M134"/>
    <mergeCell ref="N134:Q134"/>
    <mergeCell ref="F135:I135"/>
    <mergeCell ref="L136:M136"/>
    <mergeCell ref="N136:Q136"/>
    <mergeCell ref="N132:Q132"/>
    <mergeCell ref="F138:I138"/>
    <mergeCell ref="F140:I140"/>
    <mergeCell ref="L138:M138"/>
    <mergeCell ref="N138:Q138"/>
    <mergeCell ref="F139:I139"/>
    <mergeCell ref="L140:M140"/>
    <mergeCell ref="N140:Q140"/>
    <mergeCell ref="F141:I141"/>
    <mergeCell ref="L141:M141"/>
    <mergeCell ref="N141:Q141"/>
    <mergeCell ref="N137:Q137"/>
    <mergeCell ref="F142:I142"/>
    <mergeCell ref="F145:I145"/>
    <mergeCell ref="F143:I143"/>
    <mergeCell ref="L143:M143"/>
    <mergeCell ref="N143:Q143"/>
    <mergeCell ref="F144:I144"/>
    <mergeCell ref="L145:M145"/>
    <mergeCell ref="N145:Q145"/>
    <mergeCell ref="F146:I146"/>
    <mergeCell ref="L147:M147"/>
    <mergeCell ref="N147:Q147"/>
    <mergeCell ref="L148:M148"/>
    <mergeCell ref="N148:Q148"/>
    <mergeCell ref="F147:I147"/>
    <mergeCell ref="F150:I150"/>
    <mergeCell ref="F148:I148"/>
    <mergeCell ref="F149:I149"/>
    <mergeCell ref="L150:M150"/>
    <mergeCell ref="N150:Q150"/>
    <mergeCell ref="F151:I151"/>
    <mergeCell ref="L152:M152"/>
    <mergeCell ref="N152:Q152"/>
    <mergeCell ref="L153:M153"/>
    <mergeCell ref="N153:Q153"/>
    <mergeCell ref="H1:K1"/>
    <mergeCell ref="C2:Q2"/>
    <mergeCell ref="C4:Q4"/>
    <mergeCell ref="F6:P6"/>
    <mergeCell ref="F7:P7"/>
    <mergeCell ref="O9:P9"/>
    <mergeCell ref="O11:P11"/>
    <mergeCell ref="O12:P12"/>
    <mergeCell ref="O14:P14"/>
    <mergeCell ref="E15:L15"/>
    <mergeCell ref="O15:P15"/>
    <mergeCell ref="O17:P17"/>
    <mergeCell ref="O18:P18"/>
    <mergeCell ref="O20:P20"/>
    <mergeCell ref="O21:P21"/>
  </mergeCells>
  <hyperlinks>
    <hyperlink ref="F1:G1" location="C2" display="1) Krycí list rozpočtu"/>
    <hyperlink ref="H1:K1" location="C86" display="2) Rekapitulácia rozpočtu"/>
    <hyperlink ref="L1" location="C119" display="3) Rozpočet"/>
    <hyperlink ref="S1:T1" location="'Rekapitulácia stavby'!C2" display="Rekapitulácia stavby"/>
  </hyperlinks>
  <pageMargins left="0.5833333" right="0.5833333" top="0.5" bottom="0.4666667" header="0" footer="0"/>
  <pageSetup paperSize="9" blackAndWhite="1" fitToHeight="100"/>
  <headerFooter>
    <oddFooter>&amp;CStrana &amp;P z &amp;N</oddFooter>
  </headerFooter>
  <drawing r:id="rId1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>
      <pane activePane="bottomLeft" state="frozen" topLeftCell="A2" ySplit="1"/>
    </sheetView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11.17" customWidth="1"/>
    <col min="7" max="7" width="11.17" customWidth="1"/>
    <col min="8" max="8" width="12.5" customWidth="1"/>
    <col min="9" max="9" width="7" customWidth="1"/>
    <col min="10" max="10" width="5.17" customWidth="1"/>
    <col min="11" max="11" width="11.5" customWidth="1"/>
    <col min="12" max="12" width="12" customWidth="1"/>
    <col min="13" max="13" width="6" customWidth="1"/>
    <col min="14" max="14" width="6" customWidth="1"/>
    <col min="15" max="15" width="2" customWidth="1"/>
    <col min="16" max="16" width="12.5" customWidth="1"/>
    <col min="17" max="17" width="4.17" customWidth="1"/>
    <col min="18" max="18" width="1.67" customWidth="1"/>
    <col min="19" max="19" width="8.17" customWidth="1"/>
    <col min="20" max="20" width="29.67" hidden="1" customWidth="1"/>
    <col min="21" max="21" width="16.33" hidden="1" customWidth="1"/>
    <col min="22" max="22" width="12.33" hidden="1" customWidth="1"/>
    <col min="23" max="23" width="16.33" hidden="1" customWidth="1"/>
    <col min="24" max="24" width="12.17" hidden="1" customWidth="1"/>
    <col min="25" max="25" width="15" hidden="1" customWidth="1"/>
    <col min="26" max="26" width="11" hidden="1" customWidth="1"/>
    <col min="27" max="27" width="15" hidden="1" customWidth="1"/>
    <col min="28" max="28" width="16.33" hidden="1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1" ht="21.84" customHeight="1">
      <c r="A1" s="152"/>
      <c r="B1" s="12"/>
      <c r="C1" s="12"/>
      <c r="D1" s="13" t="s">
        <v>1</v>
      </c>
      <c r="E1" s="12"/>
      <c r="F1" s="14" t="s">
        <v>100</v>
      </c>
      <c r="G1" s="14"/>
      <c r="H1" s="153" t="s">
        <v>101</v>
      </c>
      <c r="I1" s="153"/>
      <c r="J1" s="153"/>
      <c r="K1" s="153"/>
      <c r="L1" s="14" t="s">
        <v>102</v>
      </c>
      <c r="M1" s="12"/>
      <c r="N1" s="12"/>
      <c r="O1" s="13" t="s">
        <v>103</v>
      </c>
      <c r="P1" s="12"/>
      <c r="Q1" s="12"/>
      <c r="R1" s="12"/>
      <c r="S1" s="14" t="s">
        <v>104</v>
      </c>
      <c r="T1" s="14"/>
      <c r="U1" s="152"/>
      <c r="V1" s="152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  <c r="AY1" s="15"/>
      <c r="AZ1" s="15"/>
      <c r="BA1" s="15"/>
      <c r="BB1" s="15"/>
      <c r="BC1" s="15"/>
      <c r="BD1" s="15"/>
      <c r="BE1" s="15"/>
      <c r="BF1" s="15"/>
      <c r="BG1" s="15"/>
      <c r="BH1" s="15"/>
      <c r="BI1" s="15"/>
      <c r="BJ1" s="15"/>
      <c r="BK1" s="15"/>
      <c r="BL1" s="15"/>
      <c r="BM1" s="15"/>
      <c r="BN1" s="15"/>
    </row>
    <row r="2" ht="36.96" customHeight="1">
      <c r="C2" s="18" t="s">
        <v>7</v>
      </c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S2" s="20" t="s">
        <v>8</v>
      </c>
      <c r="AT2" s="21" t="s">
        <v>87</v>
      </c>
    </row>
    <row r="3" ht="6.96" customHeight="1">
      <c r="B3" s="22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4"/>
      <c r="AT3" s="21" t="s">
        <v>76</v>
      </c>
    </row>
    <row r="4" ht="36.96" customHeight="1">
      <c r="B4" s="25"/>
      <c r="C4" s="26" t="s">
        <v>105</v>
      </c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8"/>
      <c r="T4" s="19" t="s">
        <v>12</v>
      </c>
      <c r="AT4" s="21" t="s">
        <v>6</v>
      </c>
    </row>
    <row r="5" ht="6.96" customHeight="1">
      <c r="B5" s="25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28"/>
    </row>
    <row r="6" ht="25.44" customHeight="1">
      <c r="B6" s="25"/>
      <c r="C6" s="30"/>
      <c r="D6" s="37" t="s">
        <v>17</v>
      </c>
      <c r="E6" s="30"/>
      <c r="F6" s="154" t="str">
        <f>'Rekapitulácia stavby'!K6</f>
        <v>Opravy a doplnenie chodníkov v areáli MŠ Malinovského</v>
      </c>
      <c r="G6" s="37"/>
      <c r="H6" s="37"/>
      <c r="I6" s="37"/>
      <c r="J6" s="37"/>
      <c r="K6" s="37"/>
      <c r="L6" s="37"/>
      <c r="M6" s="37"/>
      <c r="N6" s="37"/>
      <c r="O6" s="37"/>
      <c r="P6" s="37"/>
      <c r="Q6" s="30"/>
      <c r="R6" s="28"/>
    </row>
    <row r="7" s="1" customFormat="1" ht="32.88" customHeight="1">
      <c r="B7" s="45"/>
      <c r="C7" s="46"/>
      <c r="D7" s="34" t="s">
        <v>106</v>
      </c>
      <c r="E7" s="46"/>
      <c r="F7" s="35" t="s">
        <v>234</v>
      </c>
      <c r="G7" s="46"/>
      <c r="H7" s="46"/>
      <c r="I7" s="46"/>
      <c r="J7" s="46"/>
      <c r="K7" s="46"/>
      <c r="L7" s="46"/>
      <c r="M7" s="46"/>
      <c r="N7" s="46"/>
      <c r="O7" s="46"/>
      <c r="P7" s="46"/>
      <c r="Q7" s="46"/>
      <c r="R7" s="47"/>
    </row>
    <row r="8" s="1" customFormat="1" ht="14.4" customHeight="1">
      <c r="B8" s="45"/>
      <c r="C8" s="46"/>
      <c r="D8" s="37" t="s">
        <v>19</v>
      </c>
      <c r="E8" s="46"/>
      <c r="F8" s="32" t="s">
        <v>20</v>
      </c>
      <c r="G8" s="46"/>
      <c r="H8" s="46"/>
      <c r="I8" s="46"/>
      <c r="J8" s="46"/>
      <c r="K8" s="46"/>
      <c r="L8" s="46"/>
      <c r="M8" s="37" t="s">
        <v>21</v>
      </c>
      <c r="N8" s="46"/>
      <c r="O8" s="32" t="s">
        <v>20</v>
      </c>
      <c r="P8" s="46"/>
      <c r="Q8" s="46"/>
      <c r="R8" s="47"/>
    </row>
    <row r="9" s="1" customFormat="1" ht="14.4" customHeight="1">
      <c r="B9" s="45"/>
      <c r="C9" s="46"/>
      <c r="D9" s="37" t="s">
        <v>22</v>
      </c>
      <c r="E9" s="46"/>
      <c r="F9" s="32" t="s">
        <v>23</v>
      </c>
      <c r="G9" s="46"/>
      <c r="H9" s="46"/>
      <c r="I9" s="46"/>
      <c r="J9" s="46"/>
      <c r="K9" s="46"/>
      <c r="L9" s="46"/>
      <c r="M9" s="37" t="s">
        <v>24</v>
      </c>
      <c r="N9" s="46"/>
      <c r="O9" s="155" t="str">
        <f>'Rekapitulácia stavby'!AN8</f>
        <v>25. 9. 2018</v>
      </c>
      <c r="P9" s="89"/>
      <c r="Q9" s="46"/>
      <c r="R9" s="47"/>
    </row>
    <row r="10" s="1" customFormat="1" ht="10.8" customHeight="1">
      <c r="B10" s="45"/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7"/>
    </row>
    <row r="11" s="1" customFormat="1" ht="14.4" customHeight="1">
      <c r="B11" s="45"/>
      <c r="C11" s="46"/>
      <c r="D11" s="37" t="s">
        <v>26</v>
      </c>
      <c r="E11" s="46"/>
      <c r="F11" s="46"/>
      <c r="G11" s="46"/>
      <c r="H11" s="46"/>
      <c r="I11" s="46"/>
      <c r="J11" s="46"/>
      <c r="K11" s="46"/>
      <c r="L11" s="46"/>
      <c r="M11" s="37" t="s">
        <v>27</v>
      </c>
      <c r="N11" s="46"/>
      <c r="O11" s="32" t="str">
        <f>IF('Rekapitulácia stavby'!AN10="","",'Rekapitulácia stavby'!AN10)</f>
        <v/>
      </c>
      <c r="P11" s="32"/>
      <c r="Q11" s="46"/>
      <c r="R11" s="47"/>
    </row>
    <row r="12" s="1" customFormat="1" ht="18" customHeight="1">
      <c r="B12" s="45"/>
      <c r="C12" s="46"/>
      <c r="D12" s="46"/>
      <c r="E12" s="32" t="str">
        <f>IF('Rekapitulácia stavby'!E11="","",'Rekapitulácia stavby'!E11)</f>
        <v xml:space="preserve"> </v>
      </c>
      <c r="F12" s="46"/>
      <c r="G12" s="46"/>
      <c r="H12" s="46"/>
      <c r="I12" s="46"/>
      <c r="J12" s="46"/>
      <c r="K12" s="46"/>
      <c r="L12" s="46"/>
      <c r="M12" s="37" t="s">
        <v>29</v>
      </c>
      <c r="N12" s="46"/>
      <c r="O12" s="32" t="str">
        <f>IF('Rekapitulácia stavby'!AN11="","",'Rekapitulácia stavby'!AN11)</f>
        <v/>
      </c>
      <c r="P12" s="32"/>
      <c r="Q12" s="46"/>
      <c r="R12" s="47"/>
    </row>
    <row r="13" s="1" customFormat="1" ht="6.96" customHeight="1">
      <c r="B13" s="45"/>
      <c r="C13" s="46"/>
      <c r="D13" s="46"/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6"/>
      <c r="P13" s="46"/>
      <c r="Q13" s="46"/>
      <c r="R13" s="47"/>
    </row>
    <row r="14" s="1" customFormat="1" ht="14.4" customHeight="1">
      <c r="B14" s="45"/>
      <c r="C14" s="46"/>
      <c r="D14" s="37" t="s">
        <v>30</v>
      </c>
      <c r="E14" s="46"/>
      <c r="F14" s="46"/>
      <c r="G14" s="46"/>
      <c r="H14" s="46"/>
      <c r="I14" s="46"/>
      <c r="J14" s="46"/>
      <c r="K14" s="46"/>
      <c r="L14" s="46"/>
      <c r="M14" s="37" t="s">
        <v>27</v>
      </c>
      <c r="N14" s="46"/>
      <c r="O14" s="38" t="str">
        <f>IF('Rekapitulácia stavby'!AN13="","",'Rekapitulácia stavby'!AN13)</f>
        <v>Vyplň údaj</v>
      </c>
      <c r="P14" s="32"/>
      <c r="Q14" s="46"/>
      <c r="R14" s="47"/>
    </row>
    <row r="15" s="1" customFormat="1" ht="18" customHeight="1">
      <c r="B15" s="45"/>
      <c r="C15" s="46"/>
      <c r="D15" s="46"/>
      <c r="E15" s="38" t="str">
        <f>IF('Rekapitulácia stavby'!E14="","",'Rekapitulácia stavby'!E14)</f>
        <v>Vyplň údaj</v>
      </c>
      <c r="F15" s="156"/>
      <c r="G15" s="156"/>
      <c r="H15" s="156"/>
      <c r="I15" s="156"/>
      <c r="J15" s="156"/>
      <c r="K15" s="156"/>
      <c r="L15" s="156"/>
      <c r="M15" s="37" t="s">
        <v>29</v>
      </c>
      <c r="N15" s="46"/>
      <c r="O15" s="38" t="str">
        <f>IF('Rekapitulácia stavby'!AN14="","",'Rekapitulácia stavby'!AN14)</f>
        <v>Vyplň údaj</v>
      </c>
      <c r="P15" s="32"/>
      <c r="Q15" s="46"/>
      <c r="R15" s="47"/>
    </row>
    <row r="16" s="1" customFormat="1" ht="6.96" customHeight="1">
      <c r="B16" s="45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7"/>
    </row>
    <row r="17" s="1" customFormat="1" ht="14.4" customHeight="1">
      <c r="B17" s="45"/>
      <c r="C17" s="46"/>
      <c r="D17" s="37" t="s">
        <v>32</v>
      </c>
      <c r="E17" s="46"/>
      <c r="F17" s="46"/>
      <c r="G17" s="46"/>
      <c r="H17" s="46"/>
      <c r="I17" s="46"/>
      <c r="J17" s="46"/>
      <c r="K17" s="46"/>
      <c r="L17" s="46"/>
      <c r="M17" s="37" t="s">
        <v>27</v>
      </c>
      <c r="N17" s="46"/>
      <c r="O17" s="32" t="str">
        <f>IF('Rekapitulácia stavby'!AN16="","",'Rekapitulácia stavby'!AN16)</f>
        <v/>
      </c>
      <c r="P17" s="32"/>
      <c r="Q17" s="46"/>
      <c r="R17" s="47"/>
    </row>
    <row r="18" s="1" customFormat="1" ht="18" customHeight="1">
      <c r="B18" s="45"/>
      <c r="C18" s="46"/>
      <c r="D18" s="46"/>
      <c r="E18" s="32" t="str">
        <f>IF('Rekapitulácia stavby'!E17="","",'Rekapitulácia stavby'!E17)</f>
        <v xml:space="preserve"> </v>
      </c>
      <c r="F18" s="46"/>
      <c r="G18" s="46"/>
      <c r="H18" s="46"/>
      <c r="I18" s="46"/>
      <c r="J18" s="46"/>
      <c r="K18" s="46"/>
      <c r="L18" s="46"/>
      <c r="M18" s="37" t="s">
        <v>29</v>
      </c>
      <c r="N18" s="46"/>
      <c r="O18" s="32" t="str">
        <f>IF('Rekapitulácia stavby'!AN17="","",'Rekapitulácia stavby'!AN17)</f>
        <v/>
      </c>
      <c r="P18" s="32"/>
      <c r="Q18" s="46"/>
      <c r="R18" s="47"/>
    </row>
    <row r="19" s="1" customFormat="1" ht="6.96" customHeight="1">
      <c r="B19" s="45"/>
      <c r="C19" s="46"/>
      <c r="D19" s="46"/>
      <c r="E19" s="46"/>
      <c r="F19" s="46"/>
      <c r="G19" s="46"/>
      <c r="H19" s="46"/>
      <c r="I19" s="46"/>
      <c r="J19" s="46"/>
      <c r="K19" s="46"/>
      <c r="L19" s="46"/>
      <c r="M19" s="46"/>
      <c r="N19" s="46"/>
      <c r="O19" s="46"/>
      <c r="P19" s="46"/>
      <c r="Q19" s="46"/>
      <c r="R19" s="47"/>
    </row>
    <row r="20" s="1" customFormat="1" ht="14.4" customHeight="1">
      <c r="B20" s="45"/>
      <c r="C20" s="46"/>
      <c r="D20" s="37" t="s">
        <v>35</v>
      </c>
      <c r="E20" s="46"/>
      <c r="F20" s="46"/>
      <c r="G20" s="46"/>
      <c r="H20" s="46"/>
      <c r="I20" s="46"/>
      <c r="J20" s="46"/>
      <c r="K20" s="46"/>
      <c r="L20" s="46"/>
      <c r="M20" s="37" t="s">
        <v>27</v>
      </c>
      <c r="N20" s="46"/>
      <c r="O20" s="32" t="str">
        <f>IF('Rekapitulácia stavby'!AN19="","",'Rekapitulácia stavby'!AN19)</f>
        <v/>
      </c>
      <c r="P20" s="32"/>
      <c r="Q20" s="46"/>
      <c r="R20" s="47"/>
    </row>
    <row r="21" s="1" customFormat="1" ht="18" customHeight="1">
      <c r="B21" s="45"/>
      <c r="C21" s="46"/>
      <c r="D21" s="46"/>
      <c r="E21" s="32" t="str">
        <f>IF('Rekapitulácia stavby'!E20="","",'Rekapitulácia stavby'!E20)</f>
        <v xml:space="preserve"> </v>
      </c>
      <c r="F21" s="46"/>
      <c r="G21" s="46"/>
      <c r="H21" s="46"/>
      <c r="I21" s="46"/>
      <c r="J21" s="46"/>
      <c r="K21" s="46"/>
      <c r="L21" s="46"/>
      <c r="M21" s="37" t="s">
        <v>29</v>
      </c>
      <c r="N21" s="46"/>
      <c r="O21" s="32" t="str">
        <f>IF('Rekapitulácia stavby'!AN20="","",'Rekapitulácia stavby'!AN20)</f>
        <v/>
      </c>
      <c r="P21" s="32"/>
      <c r="Q21" s="46"/>
      <c r="R21" s="47"/>
    </row>
    <row r="22" s="1" customFormat="1" ht="6.96" customHeight="1">
      <c r="B22" s="45"/>
      <c r="C22" s="46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7"/>
    </row>
    <row r="23" s="1" customFormat="1" ht="14.4" customHeight="1">
      <c r="B23" s="45"/>
      <c r="C23" s="46"/>
      <c r="D23" s="37" t="s">
        <v>36</v>
      </c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7"/>
    </row>
    <row r="24" s="1" customFormat="1" ht="16.5" customHeight="1">
      <c r="B24" s="45"/>
      <c r="C24" s="46"/>
      <c r="D24" s="46"/>
      <c r="E24" s="41" t="s">
        <v>20</v>
      </c>
      <c r="F24" s="41"/>
      <c r="G24" s="41"/>
      <c r="H24" s="41"/>
      <c r="I24" s="41"/>
      <c r="J24" s="41"/>
      <c r="K24" s="41"/>
      <c r="L24" s="41"/>
      <c r="M24" s="46"/>
      <c r="N24" s="46"/>
      <c r="O24" s="46"/>
      <c r="P24" s="46"/>
      <c r="Q24" s="46"/>
      <c r="R24" s="47"/>
    </row>
    <row r="25" s="1" customFormat="1" ht="6.96" customHeight="1">
      <c r="B25" s="45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7"/>
    </row>
    <row r="26" s="1" customFormat="1" ht="6.96" customHeight="1">
      <c r="B26" s="45"/>
      <c r="C26" s="46"/>
      <c r="D26" s="66"/>
      <c r="E26" s="66"/>
      <c r="F26" s="66"/>
      <c r="G26" s="66"/>
      <c r="H26" s="66"/>
      <c r="I26" s="66"/>
      <c r="J26" s="66"/>
      <c r="K26" s="66"/>
      <c r="L26" s="66"/>
      <c r="M26" s="66"/>
      <c r="N26" s="66"/>
      <c r="O26" s="66"/>
      <c r="P26" s="66"/>
      <c r="Q26" s="46"/>
      <c r="R26" s="47"/>
    </row>
    <row r="27" s="1" customFormat="1" ht="14.4" customHeight="1">
      <c r="B27" s="45"/>
      <c r="C27" s="46"/>
      <c r="D27" s="157" t="s">
        <v>108</v>
      </c>
      <c r="E27" s="46"/>
      <c r="F27" s="46"/>
      <c r="G27" s="46"/>
      <c r="H27" s="46"/>
      <c r="I27" s="46"/>
      <c r="J27" s="46"/>
      <c r="K27" s="46"/>
      <c r="L27" s="46"/>
      <c r="M27" s="44">
        <f>N88</f>
        <v>0</v>
      </c>
      <c r="N27" s="44"/>
      <c r="O27" s="44"/>
      <c r="P27" s="44"/>
      <c r="Q27" s="46"/>
      <c r="R27" s="47"/>
    </row>
    <row r="28" s="1" customFormat="1" ht="14.4" customHeight="1">
      <c r="B28" s="45"/>
      <c r="C28" s="46"/>
      <c r="D28" s="43" t="s">
        <v>94</v>
      </c>
      <c r="E28" s="46"/>
      <c r="F28" s="46"/>
      <c r="G28" s="46"/>
      <c r="H28" s="46"/>
      <c r="I28" s="46"/>
      <c r="J28" s="46"/>
      <c r="K28" s="46"/>
      <c r="L28" s="46"/>
      <c r="M28" s="44">
        <f>N95</f>
        <v>0</v>
      </c>
      <c r="N28" s="44"/>
      <c r="O28" s="44"/>
      <c r="P28" s="44"/>
      <c r="Q28" s="46"/>
      <c r="R28" s="47"/>
    </row>
    <row r="29" s="1" customFormat="1" ht="6.96" customHeight="1">
      <c r="B29" s="45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7"/>
    </row>
    <row r="30" s="1" customFormat="1" ht="25.44" customHeight="1">
      <c r="B30" s="45"/>
      <c r="C30" s="46"/>
      <c r="D30" s="158" t="s">
        <v>39</v>
      </c>
      <c r="E30" s="46"/>
      <c r="F30" s="46"/>
      <c r="G30" s="46"/>
      <c r="H30" s="46"/>
      <c r="I30" s="46"/>
      <c r="J30" s="46"/>
      <c r="K30" s="46"/>
      <c r="L30" s="46"/>
      <c r="M30" s="159">
        <f>ROUND(M27+M28,2)</f>
        <v>0</v>
      </c>
      <c r="N30" s="46"/>
      <c r="O30" s="46"/>
      <c r="P30" s="46"/>
      <c r="Q30" s="46"/>
      <c r="R30" s="47"/>
    </row>
    <row r="31" s="1" customFormat="1" ht="6.96" customHeight="1">
      <c r="B31" s="45"/>
      <c r="C31" s="46"/>
      <c r="D31" s="66"/>
      <c r="E31" s="66"/>
      <c r="F31" s="66"/>
      <c r="G31" s="66"/>
      <c r="H31" s="66"/>
      <c r="I31" s="66"/>
      <c r="J31" s="66"/>
      <c r="K31" s="66"/>
      <c r="L31" s="66"/>
      <c r="M31" s="66"/>
      <c r="N31" s="66"/>
      <c r="O31" s="66"/>
      <c r="P31" s="66"/>
      <c r="Q31" s="46"/>
      <c r="R31" s="47"/>
    </row>
    <row r="32" s="1" customFormat="1" ht="14.4" customHeight="1">
      <c r="B32" s="45"/>
      <c r="C32" s="46"/>
      <c r="D32" s="53" t="s">
        <v>40</v>
      </c>
      <c r="E32" s="53" t="s">
        <v>41</v>
      </c>
      <c r="F32" s="54">
        <v>0.20000000000000001</v>
      </c>
      <c r="G32" s="160" t="s">
        <v>42</v>
      </c>
      <c r="H32" s="161">
        <f>(SUM(BE95:BE102)+SUM(BE120:BE150))</f>
        <v>0</v>
      </c>
      <c r="I32" s="46"/>
      <c r="J32" s="46"/>
      <c r="K32" s="46"/>
      <c r="L32" s="46"/>
      <c r="M32" s="161">
        <f>ROUND((SUM(BE95:BE102)+SUM(BE120:BE150)), 2)*F32</f>
        <v>0</v>
      </c>
      <c r="N32" s="46"/>
      <c r="O32" s="46"/>
      <c r="P32" s="46"/>
      <c r="Q32" s="46"/>
      <c r="R32" s="47"/>
    </row>
    <row r="33" s="1" customFormat="1" ht="14.4" customHeight="1">
      <c r="B33" s="45"/>
      <c r="C33" s="46"/>
      <c r="D33" s="46"/>
      <c r="E33" s="53" t="s">
        <v>43</v>
      </c>
      <c r="F33" s="54">
        <v>0.20000000000000001</v>
      </c>
      <c r="G33" s="160" t="s">
        <v>42</v>
      </c>
      <c r="H33" s="161">
        <f>(SUM(BF95:BF102)+SUM(BF120:BF150))</f>
        <v>0</v>
      </c>
      <c r="I33" s="46"/>
      <c r="J33" s="46"/>
      <c r="K33" s="46"/>
      <c r="L33" s="46"/>
      <c r="M33" s="161">
        <f>ROUND((SUM(BF95:BF102)+SUM(BF120:BF150)), 2)*F33</f>
        <v>0</v>
      </c>
      <c r="N33" s="46"/>
      <c r="O33" s="46"/>
      <c r="P33" s="46"/>
      <c r="Q33" s="46"/>
      <c r="R33" s="47"/>
    </row>
    <row r="34" hidden="1" s="1" customFormat="1" ht="14.4" customHeight="1">
      <c r="B34" s="45"/>
      <c r="C34" s="46"/>
      <c r="D34" s="46"/>
      <c r="E34" s="53" t="s">
        <v>44</v>
      </c>
      <c r="F34" s="54">
        <v>0.20000000000000001</v>
      </c>
      <c r="G34" s="160" t="s">
        <v>42</v>
      </c>
      <c r="H34" s="161">
        <f>(SUM(BG95:BG102)+SUM(BG120:BG150))</f>
        <v>0</v>
      </c>
      <c r="I34" s="46"/>
      <c r="J34" s="46"/>
      <c r="K34" s="46"/>
      <c r="L34" s="46"/>
      <c r="M34" s="161">
        <v>0</v>
      </c>
      <c r="N34" s="46"/>
      <c r="O34" s="46"/>
      <c r="P34" s="46"/>
      <c r="Q34" s="46"/>
      <c r="R34" s="47"/>
    </row>
    <row r="35" hidden="1" s="1" customFormat="1" ht="14.4" customHeight="1">
      <c r="B35" s="45"/>
      <c r="C35" s="46"/>
      <c r="D35" s="46"/>
      <c r="E35" s="53" t="s">
        <v>45</v>
      </c>
      <c r="F35" s="54">
        <v>0.20000000000000001</v>
      </c>
      <c r="G35" s="160" t="s">
        <v>42</v>
      </c>
      <c r="H35" s="161">
        <f>(SUM(BH95:BH102)+SUM(BH120:BH150))</f>
        <v>0</v>
      </c>
      <c r="I35" s="46"/>
      <c r="J35" s="46"/>
      <c r="K35" s="46"/>
      <c r="L35" s="46"/>
      <c r="M35" s="161">
        <v>0</v>
      </c>
      <c r="N35" s="46"/>
      <c r="O35" s="46"/>
      <c r="P35" s="46"/>
      <c r="Q35" s="46"/>
      <c r="R35" s="47"/>
    </row>
    <row r="36" hidden="1" s="1" customFormat="1" ht="14.4" customHeight="1">
      <c r="B36" s="45"/>
      <c r="C36" s="46"/>
      <c r="D36" s="46"/>
      <c r="E36" s="53" t="s">
        <v>46</v>
      </c>
      <c r="F36" s="54">
        <v>0</v>
      </c>
      <c r="G36" s="160" t="s">
        <v>42</v>
      </c>
      <c r="H36" s="161">
        <f>(SUM(BI95:BI102)+SUM(BI120:BI150))</f>
        <v>0</v>
      </c>
      <c r="I36" s="46"/>
      <c r="J36" s="46"/>
      <c r="K36" s="46"/>
      <c r="L36" s="46"/>
      <c r="M36" s="161">
        <v>0</v>
      </c>
      <c r="N36" s="46"/>
      <c r="O36" s="46"/>
      <c r="P36" s="46"/>
      <c r="Q36" s="46"/>
      <c r="R36" s="47"/>
    </row>
    <row r="37" s="1" customFormat="1" ht="6.96" customHeight="1">
      <c r="B37" s="45"/>
      <c r="C37" s="46"/>
      <c r="D37" s="46"/>
      <c r="E37" s="46"/>
      <c r="F37" s="46"/>
      <c r="G37" s="46"/>
      <c r="H37" s="46"/>
      <c r="I37" s="46"/>
      <c r="J37" s="46"/>
      <c r="K37" s="46"/>
      <c r="L37" s="46"/>
      <c r="M37" s="46"/>
      <c r="N37" s="46"/>
      <c r="O37" s="46"/>
      <c r="P37" s="46"/>
      <c r="Q37" s="46"/>
      <c r="R37" s="47"/>
    </row>
    <row r="38" s="1" customFormat="1" ht="25.44" customHeight="1">
      <c r="B38" s="45"/>
      <c r="C38" s="150"/>
      <c r="D38" s="162" t="s">
        <v>47</v>
      </c>
      <c r="E38" s="102"/>
      <c r="F38" s="102"/>
      <c r="G38" s="163" t="s">
        <v>48</v>
      </c>
      <c r="H38" s="164" t="s">
        <v>49</v>
      </c>
      <c r="I38" s="102"/>
      <c r="J38" s="102"/>
      <c r="K38" s="102"/>
      <c r="L38" s="165">
        <f>SUM(M30:M36)</f>
        <v>0</v>
      </c>
      <c r="M38" s="165"/>
      <c r="N38" s="165"/>
      <c r="O38" s="165"/>
      <c r="P38" s="166"/>
      <c r="Q38" s="150"/>
      <c r="R38" s="47"/>
    </row>
    <row r="39" s="1" customFormat="1" ht="14.4" customHeight="1">
      <c r="B39" s="45"/>
      <c r="C39" s="46"/>
      <c r="D39" s="46"/>
      <c r="E39" s="46"/>
      <c r="F39" s="46"/>
      <c r="G39" s="46"/>
      <c r="H39" s="46"/>
      <c r="I39" s="46"/>
      <c r="J39" s="46"/>
      <c r="K39" s="46"/>
      <c r="L39" s="46"/>
      <c r="M39" s="46"/>
      <c r="N39" s="46"/>
      <c r="O39" s="46"/>
      <c r="P39" s="46"/>
      <c r="Q39" s="46"/>
      <c r="R39" s="47"/>
    </row>
    <row r="40" s="1" customFormat="1" ht="14.4" customHeight="1">
      <c r="B40" s="45"/>
      <c r="C40" s="46"/>
      <c r="D40" s="46"/>
      <c r="E40" s="46"/>
      <c r="F40" s="46"/>
      <c r="G40" s="46"/>
      <c r="H40" s="46"/>
      <c r="I40" s="46"/>
      <c r="J40" s="46"/>
      <c r="K40" s="46"/>
      <c r="L40" s="46"/>
      <c r="M40" s="46"/>
      <c r="N40" s="46"/>
      <c r="O40" s="46"/>
      <c r="P40" s="46"/>
      <c r="Q40" s="46"/>
      <c r="R40" s="47"/>
    </row>
    <row r="41">
      <c r="B41" s="25"/>
      <c r="C41" s="30"/>
      <c r="D41" s="30"/>
      <c r="E41" s="30"/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30"/>
      <c r="Q41" s="30"/>
      <c r="R41" s="28"/>
    </row>
    <row r="42">
      <c r="B42" s="25"/>
      <c r="C42" s="30"/>
      <c r="D42" s="30"/>
      <c r="E42" s="30"/>
      <c r="F42" s="30"/>
      <c r="G42" s="30"/>
      <c r="H42" s="30"/>
      <c r="I42" s="30"/>
      <c r="J42" s="30"/>
      <c r="K42" s="30"/>
      <c r="L42" s="30"/>
      <c r="M42" s="30"/>
      <c r="N42" s="30"/>
      <c r="O42" s="30"/>
      <c r="P42" s="30"/>
      <c r="Q42" s="30"/>
      <c r="R42" s="28"/>
    </row>
    <row r="43">
      <c r="B43" s="25"/>
      <c r="C43" s="30"/>
      <c r="D43" s="30"/>
      <c r="E43" s="30"/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0"/>
      <c r="R43" s="28"/>
    </row>
    <row r="44">
      <c r="B44" s="25"/>
      <c r="C44" s="30"/>
      <c r="D44" s="30"/>
      <c r="E44" s="30"/>
      <c r="F44" s="30"/>
      <c r="G44" s="30"/>
      <c r="H44" s="30"/>
      <c r="I44" s="30"/>
      <c r="J44" s="30"/>
      <c r="K44" s="30"/>
      <c r="L44" s="30"/>
      <c r="M44" s="30"/>
      <c r="N44" s="30"/>
      <c r="O44" s="30"/>
      <c r="P44" s="30"/>
      <c r="Q44" s="30"/>
      <c r="R44" s="28"/>
    </row>
    <row r="45">
      <c r="B45" s="25"/>
      <c r="C45" s="30"/>
      <c r="D45" s="30"/>
      <c r="E45" s="30"/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30"/>
      <c r="Q45" s="30"/>
      <c r="R45" s="28"/>
    </row>
    <row r="46">
      <c r="B46" s="25"/>
      <c r="C46" s="30"/>
      <c r="D46" s="30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0"/>
      <c r="R46" s="28"/>
    </row>
    <row r="47">
      <c r="B47" s="25"/>
      <c r="C47" s="30"/>
      <c r="D47" s="30"/>
      <c r="E47" s="30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28"/>
    </row>
    <row r="48">
      <c r="B48" s="25"/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28"/>
    </row>
    <row r="49">
      <c r="B49" s="25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28"/>
    </row>
    <row r="50" s="1" customFormat="1">
      <c r="B50" s="45"/>
      <c r="C50" s="46"/>
      <c r="D50" s="65" t="s">
        <v>50</v>
      </c>
      <c r="E50" s="66"/>
      <c r="F50" s="66"/>
      <c r="G50" s="66"/>
      <c r="H50" s="67"/>
      <c r="I50" s="46"/>
      <c r="J50" s="65" t="s">
        <v>51</v>
      </c>
      <c r="K50" s="66"/>
      <c r="L50" s="66"/>
      <c r="M50" s="66"/>
      <c r="N50" s="66"/>
      <c r="O50" s="66"/>
      <c r="P50" s="67"/>
      <c r="Q50" s="46"/>
      <c r="R50" s="47"/>
    </row>
    <row r="51">
      <c r="B51" s="25"/>
      <c r="C51" s="30"/>
      <c r="D51" s="68"/>
      <c r="E51" s="30"/>
      <c r="F51" s="30"/>
      <c r="G51" s="30"/>
      <c r="H51" s="69"/>
      <c r="I51" s="30"/>
      <c r="J51" s="68"/>
      <c r="K51" s="30"/>
      <c r="L51" s="30"/>
      <c r="M51" s="30"/>
      <c r="N51" s="30"/>
      <c r="O51" s="30"/>
      <c r="P51" s="69"/>
      <c r="Q51" s="30"/>
      <c r="R51" s="28"/>
    </row>
    <row r="52">
      <c r="B52" s="25"/>
      <c r="C52" s="30"/>
      <c r="D52" s="68"/>
      <c r="E52" s="30"/>
      <c r="F52" s="30"/>
      <c r="G52" s="30"/>
      <c r="H52" s="69"/>
      <c r="I52" s="30"/>
      <c r="J52" s="68"/>
      <c r="K52" s="30"/>
      <c r="L52" s="30"/>
      <c r="M52" s="30"/>
      <c r="N52" s="30"/>
      <c r="O52" s="30"/>
      <c r="P52" s="69"/>
      <c r="Q52" s="30"/>
      <c r="R52" s="28"/>
    </row>
    <row r="53">
      <c r="B53" s="25"/>
      <c r="C53" s="30"/>
      <c r="D53" s="68"/>
      <c r="E53" s="30"/>
      <c r="F53" s="30"/>
      <c r="G53" s="30"/>
      <c r="H53" s="69"/>
      <c r="I53" s="30"/>
      <c r="J53" s="68"/>
      <c r="K53" s="30"/>
      <c r="L53" s="30"/>
      <c r="M53" s="30"/>
      <c r="N53" s="30"/>
      <c r="O53" s="30"/>
      <c r="P53" s="69"/>
      <c r="Q53" s="30"/>
      <c r="R53" s="28"/>
    </row>
    <row r="54">
      <c r="B54" s="25"/>
      <c r="C54" s="30"/>
      <c r="D54" s="68"/>
      <c r="E54" s="30"/>
      <c r="F54" s="30"/>
      <c r="G54" s="30"/>
      <c r="H54" s="69"/>
      <c r="I54" s="30"/>
      <c r="J54" s="68"/>
      <c r="K54" s="30"/>
      <c r="L54" s="30"/>
      <c r="M54" s="30"/>
      <c r="N54" s="30"/>
      <c r="O54" s="30"/>
      <c r="P54" s="69"/>
      <c r="Q54" s="30"/>
      <c r="R54" s="28"/>
    </row>
    <row r="55">
      <c r="B55" s="25"/>
      <c r="C55" s="30"/>
      <c r="D55" s="68"/>
      <c r="E55" s="30"/>
      <c r="F55" s="30"/>
      <c r="G55" s="30"/>
      <c r="H55" s="69"/>
      <c r="I55" s="30"/>
      <c r="J55" s="68"/>
      <c r="K55" s="30"/>
      <c r="L55" s="30"/>
      <c r="M55" s="30"/>
      <c r="N55" s="30"/>
      <c r="O55" s="30"/>
      <c r="P55" s="69"/>
      <c r="Q55" s="30"/>
      <c r="R55" s="28"/>
    </row>
    <row r="56">
      <c r="B56" s="25"/>
      <c r="C56" s="30"/>
      <c r="D56" s="68"/>
      <c r="E56" s="30"/>
      <c r="F56" s="30"/>
      <c r="G56" s="30"/>
      <c r="H56" s="69"/>
      <c r="I56" s="30"/>
      <c r="J56" s="68"/>
      <c r="K56" s="30"/>
      <c r="L56" s="30"/>
      <c r="M56" s="30"/>
      <c r="N56" s="30"/>
      <c r="O56" s="30"/>
      <c r="P56" s="69"/>
      <c r="Q56" s="30"/>
      <c r="R56" s="28"/>
    </row>
    <row r="57">
      <c r="B57" s="25"/>
      <c r="C57" s="30"/>
      <c r="D57" s="68"/>
      <c r="E57" s="30"/>
      <c r="F57" s="30"/>
      <c r="G57" s="30"/>
      <c r="H57" s="69"/>
      <c r="I57" s="30"/>
      <c r="J57" s="68"/>
      <c r="K57" s="30"/>
      <c r="L57" s="30"/>
      <c r="M57" s="30"/>
      <c r="N57" s="30"/>
      <c r="O57" s="30"/>
      <c r="P57" s="69"/>
      <c r="Q57" s="30"/>
      <c r="R57" s="28"/>
    </row>
    <row r="58">
      <c r="B58" s="25"/>
      <c r="C58" s="30"/>
      <c r="D58" s="68"/>
      <c r="E58" s="30"/>
      <c r="F58" s="30"/>
      <c r="G58" s="30"/>
      <c r="H58" s="69"/>
      <c r="I58" s="30"/>
      <c r="J58" s="68"/>
      <c r="K58" s="30"/>
      <c r="L58" s="30"/>
      <c r="M58" s="30"/>
      <c r="N58" s="30"/>
      <c r="O58" s="30"/>
      <c r="P58" s="69"/>
      <c r="Q58" s="30"/>
      <c r="R58" s="28"/>
    </row>
    <row r="59" s="1" customFormat="1">
      <c r="B59" s="45"/>
      <c r="C59" s="46"/>
      <c r="D59" s="70" t="s">
        <v>52</v>
      </c>
      <c r="E59" s="71"/>
      <c r="F59" s="71"/>
      <c r="G59" s="72" t="s">
        <v>53</v>
      </c>
      <c r="H59" s="73"/>
      <c r="I59" s="46"/>
      <c r="J59" s="70" t="s">
        <v>52</v>
      </c>
      <c r="K59" s="71"/>
      <c r="L59" s="71"/>
      <c r="M59" s="71"/>
      <c r="N59" s="72" t="s">
        <v>53</v>
      </c>
      <c r="O59" s="71"/>
      <c r="P59" s="73"/>
      <c r="Q59" s="46"/>
      <c r="R59" s="47"/>
    </row>
    <row r="60">
      <c r="B60" s="25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28"/>
    </row>
    <row r="61" s="1" customFormat="1">
      <c r="B61" s="45"/>
      <c r="C61" s="46"/>
      <c r="D61" s="65" t="s">
        <v>54</v>
      </c>
      <c r="E61" s="66"/>
      <c r="F61" s="66"/>
      <c r="G61" s="66"/>
      <c r="H61" s="67"/>
      <c r="I61" s="46"/>
      <c r="J61" s="65" t="s">
        <v>55</v>
      </c>
      <c r="K61" s="66"/>
      <c r="L61" s="66"/>
      <c r="M61" s="66"/>
      <c r="N61" s="66"/>
      <c r="O61" s="66"/>
      <c r="P61" s="67"/>
      <c r="Q61" s="46"/>
      <c r="R61" s="47"/>
    </row>
    <row r="62">
      <c r="B62" s="25"/>
      <c r="C62" s="30"/>
      <c r="D62" s="68"/>
      <c r="E62" s="30"/>
      <c r="F62" s="30"/>
      <c r="G62" s="30"/>
      <c r="H62" s="69"/>
      <c r="I62" s="30"/>
      <c r="J62" s="68"/>
      <c r="K62" s="30"/>
      <c r="L62" s="30"/>
      <c r="M62" s="30"/>
      <c r="N62" s="30"/>
      <c r="O62" s="30"/>
      <c r="P62" s="69"/>
      <c r="Q62" s="30"/>
      <c r="R62" s="28"/>
    </row>
    <row r="63">
      <c r="B63" s="25"/>
      <c r="C63" s="30"/>
      <c r="D63" s="68"/>
      <c r="E63" s="30"/>
      <c r="F63" s="30"/>
      <c r="G63" s="30"/>
      <c r="H63" s="69"/>
      <c r="I63" s="30"/>
      <c r="J63" s="68"/>
      <c r="K63" s="30"/>
      <c r="L63" s="30"/>
      <c r="M63" s="30"/>
      <c r="N63" s="30"/>
      <c r="O63" s="30"/>
      <c r="P63" s="69"/>
      <c r="Q63" s="30"/>
      <c r="R63" s="28"/>
    </row>
    <row r="64">
      <c r="B64" s="25"/>
      <c r="C64" s="30"/>
      <c r="D64" s="68"/>
      <c r="E64" s="30"/>
      <c r="F64" s="30"/>
      <c r="G64" s="30"/>
      <c r="H64" s="69"/>
      <c r="I64" s="30"/>
      <c r="J64" s="68"/>
      <c r="K64" s="30"/>
      <c r="L64" s="30"/>
      <c r="M64" s="30"/>
      <c r="N64" s="30"/>
      <c r="O64" s="30"/>
      <c r="P64" s="69"/>
      <c r="Q64" s="30"/>
      <c r="R64" s="28"/>
    </row>
    <row r="65">
      <c r="B65" s="25"/>
      <c r="C65" s="30"/>
      <c r="D65" s="68"/>
      <c r="E65" s="30"/>
      <c r="F65" s="30"/>
      <c r="G65" s="30"/>
      <c r="H65" s="69"/>
      <c r="I65" s="30"/>
      <c r="J65" s="68"/>
      <c r="K65" s="30"/>
      <c r="L65" s="30"/>
      <c r="M65" s="30"/>
      <c r="N65" s="30"/>
      <c r="O65" s="30"/>
      <c r="P65" s="69"/>
      <c r="Q65" s="30"/>
      <c r="R65" s="28"/>
    </row>
    <row r="66">
      <c r="B66" s="25"/>
      <c r="C66" s="30"/>
      <c r="D66" s="68"/>
      <c r="E66" s="30"/>
      <c r="F66" s="30"/>
      <c r="G66" s="30"/>
      <c r="H66" s="69"/>
      <c r="I66" s="30"/>
      <c r="J66" s="68"/>
      <c r="K66" s="30"/>
      <c r="L66" s="30"/>
      <c r="M66" s="30"/>
      <c r="N66" s="30"/>
      <c r="O66" s="30"/>
      <c r="P66" s="69"/>
      <c r="Q66" s="30"/>
      <c r="R66" s="28"/>
    </row>
    <row r="67">
      <c r="B67" s="25"/>
      <c r="C67" s="30"/>
      <c r="D67" s="68"/>
      <c r="E67" s="30"/>
      <c r="F67" s="30"/>
      <c r="G67" s="30"/>
      <c r="H67" s="69"/>
      <c r="I67" s="30"/>
      <c r="J67" s="68"/>
      <c r="K67" s="30"/>
      <c r="L67" s="30"/>
      <c r="M67" s="30"/>
      <c r="N67" s="30"/>
      <c r="O67" s="30"/>
      <c r="P67" s="69"/>
      <c r="Q67" s="30"/>
      <c r="R67" s="28"/>
    </row>
    <row r="68">
      <c r="B68" s="25"/>
      <c r="C68" s="30"/>
      <c r="D68" s="68"/>
      <c r="E68" s="30"/>
      <c r="F68" s="30"/>
      <c r="G68" s="30"/>
      <c r="H68" s="69"/>
      <c r="I68" s="30"/>
      <c r="J68" s="68"/>
      <c r="K68" s="30"/>
      <c r="L68" s="30"/>
      <c r="M68" s="30"/>
      <c r="N68" s="30"/>
      <c r="O68" s="30"/>
      <c r="P68" s="69"/>
      <c r="Q68" s="30"/>
      <c r="R68" s="28"/>
    </row>
    <row r="69">
      <c r="B69" s="25"/>
      <c r="C69" s="30"/>
      <c r="D69" s="68"/>
      <c r="E69" s="30"/>
      <c r="F69" s="30"/>
      <c r="G69" s="30"/>
      <c r="H69" s="69"/>
      <c r="I69" s="30"/>
      <c r="J69" s="68"/>
      <c r="K69" s="30"/>
      <c r="L69" s="30"/>
      <c r="M69" s="30"/>
      <c r="N69" s="30"/>
      <c r="O69" s="30"/>
      <c r="P69" s="69"/>
      <c r="Q69" s="30"/>
      <c r="R69" s="28"/>
    </row>
    <row r="70" s="1" customFormat="1">
      <c r="B70" s="45"/>
      <c r="C70" s="46"/>
      <c r="D70" s="70" t="s">
        <v>52</v>
      </c>
      <c r="E70" s="71"/>
      <c r="F70" s="71"/>
      <c r="G70" s="72" t="s">
        <v>53</v>
      </c>
      <c r="H70" s="73"/>
      <c r="I70" s="46"/>
      <c r="J70" s="70" t="s">
        <v>52</v>
      </c>
      <c r="K70" s="71"/>
      <c r="L70" s="71"/>
      <c r="M70" s="71"/>
      <c r="N70" s="72" t="s">
        <v>53</v>
      </c>
      <c r="O70" s="71"/>
      <c r="P70" s="73"/>
      <c r="Q70" s="46"/>
      <c r="R70" s="47"/>
    </row>
    <row r="71" s="1" customFormat="1" ht="14.4" customHeight="1">
      <c r="B71" s="74"/>
      <c r="C71" s="75"/>
      <c r="D71" s="75"/>
      <c r="E71" s="75"/>
      <c r="F71" s="75"/>
      <c r="G71" s="75"/>
      <c r="H71" s="75"/>
      <c r="I71" s="75"/>
      <c r="J71" s="75"/>
      <c r="K71" s="75"/>
      <c r="L71" s="75"/>
      <c r="M71" s="75"/>
      <c r="N71" s="75"/>
      <c r="O71" s="75"/>
      <c r="P71" s="75"/>
      <c r="Q71" s="75"/>
      <c r="R71" s="76"/>
    </row>
    <row r="75" s="1" customFormat="1" ht="6.96" customHeight="1">
      <c r="B75" s="167"/>
      <c r="C75" s="168"/>
      <c r="D75" s="168"/>
      <c r="E75" s="168"/>
      <c r="F75" s="168"/>
      <c r="G75" s="168"/>
      <c r="H75" s="168"/>
      <c r="I75" s="168"/>
      <c r="J75" s="168"/>
      <c r="K75" s="168"/>
      <c r="L75" s="168"/>
      <c r="M75" s="168"/>
      <c r="N75" s="168"/>
      <c r="O75" s="168"/>
      <c r="P75" s="168"/>
      <c r="Q75" s="168"/>
      <c r="R75" s="169"/>
    </row>
    <row r="76" s="1" customFormat="1" ht="36.96" customHeight="1">
      <c r="B76" s="45"/>
      <c r="C76" s="26" t="s">
        <v>109</v>
      </c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47"/>
      <c r="T76" s="170"/>
      <c r="U76" s="170"/>
    </row>
    <row r="77" s="1" customFormat="1" ht="6.96" customHeight="1">
      <c r="B77" s="45"/>
      <c r="C77" s="46"/>
      <c r="D77" s="46"/>
      <c r="E77" s="46"/>
      <c r="F77" s="46"/>
      <c r="G77" s="46"/>
      <c r="H77" s="46"/>
      <c r="I77" s="46"/>
      <c r="J77" s="46"/>
      <c r="K77" s="46"/>
      <c r="L77" s="46"/>
      <c r="M77" s="46"/>
      <c r="N77" s="46"/>
      <c r="O77" s="46"/>
      <c r="P77" s="46"/>
      <c r="Q77" s="46"/>
      <c r="R77" s="47"/>
      <c r="T77" s="170"/>
      <c r="U77" s="170"/>
    </row>
    <row r="78" s="1" customFormat="1" ht="30" customHeight="1">
      <c r="B78" s="45"/>
      <c r="C78" s="37" t="s">
        <v>17</v>
      </c>
      <c r="D78" s="46"/>
      <c r="E78" s="46"/>
      <c r="F78" s="154" t="str">
        <f>F6</f>
        <v>Opravy a doplnenie chodníkov v areáli MŠ Malinovského</v>
      </c>
      <c r="G78" s="37"/>
      <c r="H78" s="37"/>
      <c r="I78" s="37"/>
      <c r="J78" s="37"/>
      <c r="K78" s="37"/>
      <c r="L78" s="37"/>
      <c r="M78" s="37"/>
      <c r="N78" s="37"/>
      <c r="O78" s="37"/>
      <c r="P78" s="37"/>
      <c r="Q78" s="46"/>
      <c r="R78" s="47"/>
      <c r="T78" s="170"/>
      <c r="U78" s="170"/>
    </row>
    <row r="79" s="1" customFormat="1" ht="36.96" customHeight="1">
      <c r="B79" s="45"/>
      <c r="C79" s="84" t="s">
        <v>106</v>
      </c>
      <c r="D79" s="46"/>
      <c r="E79" s="46"/>
      <c r="F79" s="86" t="str">
        <f>F7</f>
        <v>2 - Chodník medzi kotolňou a chodníkom pri vstupe do budovy MŠ</v>
      </c>
      <c r="G79" s="46"/>
      <c r="H79" s="46"/>
      <c r="I79" s="46"/>
      <c r="J79" s="46"/>
      <c r="K79" s="46"/>
      <c r="L79" s="46"/>
      <c r="M79" s="46"/>
      <c r="N79" s="46"/>
      <c r="O79" s="46"/>
      <c r="P79" s="46"/>
      <c r="Q79" s="46"/>
      <c r="R79" s="47"/>
      <c r="T79" s="170"/>
      <c r="U79" s="170"/>
    </row>
    <row r="80" s="1" customFormat="1" ht="6.96" customHeight="1">
      <c r="B80" s="45"/>
      <c r="C80" s="46"/>
      <c r="D80" s="46"/>
      <c r="E80" s="46"/>
      <c r="F80" s="46"/>
      <c r="G80" s="46"/>
      <c r="H80" s="46"/>
      <c r="I80" s="46"/>
      <c r="J80" s="46"/>
      <c r="K80" s="46"/>
      <c r="L80" s="46"/>
      <c r="M80" s="46"/>
      <c r="N80" s="46"/>
      <c r="O80" s="46"/>
      <c r="P80" s="46"/>
      <c r="Q80" s="46"/>
      <c r="R80" s="47"/>
      <c r="T80" s="170"/>
      <c r="U80" s="170"/>
    </row>
    <row r="81" s="1" customFormat="1" ht="18" customHeight="1">
      <c r="B81" s="45"/>
      <c r="C81" s="37" t="s">
        <v>22</v>
      </c>
      <c r="D81" s="46"/>
      <c r="E81" s="46"/>
      <c r="F81" s="32" t="str">
        <f>F9</f>
        <v>Partizánske</v>
      </c>
      <c r="G81" s="46"/>
      <c r="H81" s="46"/>
      <c r="I81" s="46"/>
      <c r="J81" s="46"/>
      <c r="K81" s="37" t="s">
        <v>24</v>
      </c>
      <c r="L81" s="46"/>
      <c r="M81" s="89" t="str">
        <f>IF(O9="","",O9)</f>
        <v>25. 9. 2018</v>
      </c>
      <c r="N81" s="89"/>
      <c r="O81" s="89"/>
      <c r="P81" s="89"/>
      <c r="Q81" s="46"/>
      <c r="R81" s="47"/>
      <c r="T81" s="170"/>
      <c r="U81" s="170"/>
    </row>
    <row r="82" s="1" customFormat="1" ht="6.96" customHeight="1">
      <c r="B82" s="45"/>
      <c r="C82" s="46"/>
      <c r="D82" s="46"/>
      <c r="E82" s="46"/>
      <c r="F82" s="46"/>
      <c r="G82" s="46"/>
      <c r="H82" s="46"/>
      <c r="I82" s="46"/>
      <c r="J82" s="46"/>
      <c r="K82" s="46"/>
      <c r="L82" s="46"/>
      <c r="M82" s="46"/>
      <c r="N82" s="46"/>
      <c r="O82" s="46"/>
      <c r="P82" s="46"/>
      <c r="Q82" s="46"/>
      <c r="R82" s="47"/>
      <c r="T82" s="170"/>
      <c r="U82" s="170"/>
    </row>
    <row r="83" s="1" customFormat="1">
      <c r="B83" s="45"/>
      <c r="C83" s="37" t="s">
        <v>26</v>
      </c>
      <c r="D83" s="46"/>
      <c r="E83" s="46"/>
      <c r="F83" s="32" t="str">
        <f>E12</f>
        <v xml:space="preserve"> </v>
      </c>
      <c r="G83" s="46"/>
      <c r="H83" s="46"/>
      <c r="I83" s="46"/>
      <c r="J83" s="46"/>
      <c r="K83" s="37" t="s">
        <v>32</v>
      </c>
      <c r="L83" s="46"/>
      <c r="M83" s="32" t="str">
        <f>E18</f>
        <v xml:space="preserve"> </v>
      </c>
      <c r="N83" s="32"/>
      <c r="O83" s="32"/>
      <c r="P83" s="32"/>
      <c r="Q83" s="32"/>
      <c r="R83" s="47"/>
      <c r="T83" s="170"/>
      <c r="U83" s="170"/>
    </row>
    <row r="84" s="1" customFormat="1" ht="14.4" customHeight="1">
      <c r="B84" s="45"/>
      <c r="C84" s="37" t="s">
        <v>30</v>
      </c>
      <c r="D84" s="46"/>
      <c r="E84" s="46"/>
      <c r="F84" s="32" t="str">
        <f>IF(E15="","",E15)</f>
        <v>Vyplň údaj</v>
      </c>
      <c r="G84" s="46"/>
      <c r="H84" s="46"/>
      <c r="I84" s="46"/>
      <c r="J84" s="46"/>
      <c r="K84" s="37" t="s">
        <v>35</v>
      </c>
      <c r="L84" s="46"/>
      <c r="M84" s="32" t="str">
        <f>E21</f>
        <v xml:space="preserve"> </v>
      </c>
      <c r="N84" s="32"/>
      <c r="O84" s="32"/>
      <c r="P84" s="32"/>
      <c r="Q84" s="32"/>
      <c r="R84" s="47"/>
      <c r="T84" s="170"/>
      <c r="U84" s="170"/>
    </row>
    <row r="85" s="1" customFormat="1" ht="10.32" customHeight="1">
      <c r="B85" s="45"/>
      <c r="C85" s="46"/>
      <c r="D85" s="46"/>
      <c r="E85" s="46"/>
      <c r="F85" s="46"/>
      <c r="G85" s="46"/>
      <c r="H85" s="46"/>
      <c r="I85" s="46"/>
      <c r="J85" s="46"/>
      <c r="K85" s="46"/>
      <c r="L85" s="46"/>
      <c r="M85" s="46"/>
      <c r="N85" s="46"/>
      <c r="O85" s="46"/>
      <c r="P85" s="46"/>
      <c r="Q85" s="46"/>
      <c r="R85" s="47"/>
      <c r="T85" s="170"/>
      <c r="U85" s="170"/>
    </row>
    <row r="86" s="1" customFormat="1" ht="29.28" customHeight="1">
      <c r="B86" s="45"/>
      <c r="C86" s="171" t="s">
        <v>110</v>
      </c>
      <c r="D86" s="150"/>
      <c r="E86" s="150"/>
      <c r="F86" s="150"/>
      <c r="G86" s="150"/>
      <c r="H86" s="150"/>
      <c r="I86" s="150"/>
      <c r="J86" s="150"/>
      <c r="K86" s="150"/>
      <c r="L86" s="150"/>
      <c r="M86" s="150"/>
      <c r="N86" s="171" t="s">
        <v>111</v>
      </c>
      <c r="O86" s="150"/>
      <c r="P86" s="150"/>
      <c r="Q86" s="150"/>
      <c r="R86" s="47"/>
      <c r="T86" s="170"/>
      <c r="U86" s="170"/>
    </row>
    <row r="87" s="1" customFormat="1" ht="10.32" customHeight="1">
      <c r="B87" s="45"/>
      <c r="C87" s="46"/>
      <c r="D87" s="46"/>
      <c r="E87" s="46"/>
      <c r="F87" s="46"/>
      <c r="G87" s="46"/>
      <c r="H87" s="46"/>
      <c r="I87" s="46"/>
      <c r="J87" s="46"/>
      <c r="K87" s="46"/>
      <c r="L87" s="46"/>
      <c r="M87" s="46"/>
      <c r="N87" s="46"/>
      <c r="O87" s="46"/>
      <c r="P87" s="46"/>
      <c r="Q87" s="46"/>
      <c r="R87" s="47"/>
      <c r="T87" s="170"/>
      <c r="U87" s="170"/>
    </row>
    <row r="88" s="1" customFormat="1" ht="29.28" customHeight="1">
      <c r="B88" s="45"/>
      <c r="C88" s="172" t="s">
        <v>112</v>
      </c>
      <c r="D88" s="46"/>
      <c r="E88" s="46"/>
      <c r="F88" s="46"/>
      <c r="G88" s="46"/>
      <c r="H88" s="46"/>
      <c r="I88" s="46"/>
      <c r="J88" s="46"/>
      <c r="K88" s="46"/>
      <c r="L88" s="46"/>
      <c r="M88" s="46"/>
      <c r="N88" s="112">
        <f>N120</f>
        <v>0</v>
      </c>
      <c r="O88" s="173"/>
      <c r="P88" s="173"/>
      <c r="Q88" s="173"/>
      <c r="R88" s="47"/>
      <c r="T88" s="170"/>
      <c r="U88" s="170"/>
      <c r="AU88" s="21" t="s">
        <v>113</v>
      </c>
    </row>
    <row r="89" s="6" customFormat="1" ht="24.96" customHeight="1">
      <c r="B89" s="174"/>
      <c r="C89" s="175"/>
      <c r="D89" s="176" t="s">
        <v>114</v>
      </c>
      <c r="E89" s="175"/>
      <c r="F89" s="175"/>
      <c r="G89" s="175"/>
      <c r="H89" s="175"/>
      <c r="I89" s="175"/>
      <c r="J89" s="175"/>
      <c r="K89" s="175"/>
      <c r="L89" s="175"/>
      <c r="M89" s="175"/>
      <c r="N89" s="177">
        <f>N121</f>
        <v>0</v>
      </c>
      <c r="O89" s="175"/>
      <c r="P89" s="175"/>
      <c r="Q89" s="175"/>
      <c r="R89" s="178"/>
      <c r="T89" s="179"/>
      <c r="U89" s="179"/>
    </row>
    <row r="90" s="7" customFormat="1" ht="19.92" customHeight="1">
      <c r="B90" s="180"/>
      <c r="C90" s="181"/>
      <c r="D90" s="135" t="s">
        <v>115</v>
      </c>
      <c r="E90" s="181"/>
      <c r="F90" s="181"/>
      <c r="G90" s="181"/>
      <c r="H90" s="181"/>
      <c r="I90" s="181"/>
      <c r="J90" s="181"/>
      <c r="K90" s="181"/>
      <c r="L90" s="181"/>
      <c r="M90" s="181"/>
      <c r="N90" s="137">
        <f>N122</f>
        <v>0</v>
      </c>
      <c r="O90" s="181"/>
      <c r="P90" s="181"/>
      <c r="Q90" s="181"/>
      <c r="R90" s="182"/>
      <c r="T90" s="183"/>
      <c r="U90" s="183"/>
    </row>
    <row r="91" s="7" customFormat="1" ht="19.92" customHeight="1">
      <c r="B91" s="180"/>
      <c r="C91" s="181"/>
      <c r="D91" s="135" t="s">
        <v>116</v>
      </c>
      <c r="E91" s="181"/>
      <c r="F91" s="181"/>
      <c r="G91" s="181"/>
      <c r="H91" s="181"/>
      <c r="I91" s="181"/>
      <c r="J91" s="181"/>
      <c r="K91" s="181"/>
      <c r="L91" s="181"/>
      <c r="M91" s="181"/>
      <c r="N91" s="137">
        <f>N137</f>
        <v>0</v>
      </c>
      <c r="O91" s="181"/>
      <c r="P91" s="181"/>
      <c r="Q91" s="181"/>
      <c r="R91" s="182"/>
      <c r="T91" s="183"/>
      <c r="U91" s="183"/>
    </row>
    <row r="92" s="7" customFormat="1" ht="19.92" customHeight="1">
      <c r="B92" s="180"/>
      <c r="C92" s="181"/>
      <c r="D92" s="135" t="s">
        <v>117</v>
      </c>
      <c r="E92" s="181"/>
      <c r="F92" s="181"/>
      <c r="G92" s="181"/>
      <c r="H92" s="181"/>
      <c r="I92" s="181"/>
      <c r="J92" s="181"/>
      <c r="K92" s="181"/>
      <c r="L92" s="181"/>
      <c r="M92" s="181"/>
      <c r="N92" s="137">
        <f>N146</f>
        <v>0</v>
      </c>
      <c r="O92" s="181"/>
      <c r="P92" s="181"/>
      <c r="Q92" s="181"/>
      <c r="R92" s="182"/>
      <c r="T92" s="183"/>
      <c r="U92" s="183"/>
    </row>
    <row r="93" s="7" customFormat="1" ht="19.92" customHeight="1">
      <c r="B93" s="180"/>
      <c r="C93" s="181"/>
      <c r="D93" s="135" t="s">
        <v>118</v>
      </c>
      <c r="E93" s="181"/>
      <c r="F93" s="181"/>
      <c r="G93" s="181"/>
      <c r="H93" s="181"/>
      <c r="I93" s="181"/>
      <c r="J93" s="181"/>
      <c r="K93" s="181"/>
      <c r="L93" s="181"/>
      <c r="M93" s="181"/>
      <c r="N93" s="137">
        <f>N149</f>
        <v>0</v>
      </c>
      <c r="O93" s="181"/>
      <c r="P93" s="181"/>
      <c r="Q93" s="181"/>
      <c r="R93" s="182"/>
      <c r="T93" s="183"/>
      <c r="U93" s="183"/>
    </row>
    <row r="94" s="1" customFormat="1" ht="21.84" customHeight="1">
      <c r="B94" s="45"/>
      <c r="C94" s="46"/>
      <c r="D94" s="46"/>
      <c r="E94" s="46"/>
      <c r="F94" s="46"/>
      <c r="G94" s="46"/>
      <c r="H94" s="46"/>
      <c r="I94" s="46"/>
      <c r="J94" s="46"/>
      <c r="K94" s="46"/>
      <c r="L94" s="46"/>
      <c r="M94" s="46"/>
      <c r="N94" s="46"/>
      <c r="O94" s="46"/>
      <c r="P94" s="46"/>
      <c r="Q94" s="46"/>
      <c r="R94" s="47"/>
      <c r="T94" s="170"/>
      <c r="U94" s="170"/>
    </row>
    <row r="95" s="1" customFormat="1" ht="29.28" customHeight="1">
      <c r="B95" s="45"/>
      <c r="C95" s="172" t="s">
        <v>119</v>
      </c>
      <c r="D95" s="46"/>
      <c r="E95" s="46"/>
      <c r="F95" s="46"/>
      <c r="G95" s="46"/>
      <c r="H95" s="46"/>
      <c r="I95" s="46"/>
      <c r="J95" s="46"/>
      <c r="K95" s="46"/>
      <c r="L95" s="46"/>
      <c r="M95" s="46"/>
      <c r="N95" s="173">
        <f>ROUND(N96+N97+N98+N99+N100+N101,2)</f>
        <v>0</v>
      </c>
      <c r="O95" s="184"/>
      <c r="P95" s="184"/>
      <c r="Q95" s="184"/>
      <c r="R95" s="47"/>
      <c r="T95" s="185"/>
      <c r="U95" s="186" t="s">
        <v>40</v>
      </c>
    </row>
    <row r="96" s="1" customFormat="1" ht="18" customHeight="1">
      <c r="B96" s="45"/>
      <c r="C96" s="46"/>
      <c r="D96" s="142" t="s">
        <v>120</v>
      </c>
      <c r="E96" s="135"/>
      <c r="F96" s="135"/>
      <c r="G96" s="135"/>
      <c r="H96" s="135"/>
      <c r="I96" s="46"/>
      <c r="J96" s="46"/>
      <c r="K96" s="46"/>
      <c r="L96" s="46"/>
      <c r="M96" s="46"/>
      <c r="N96" s="136">
        <f>ROUND(N88*T96,2)</f>
        <v>0</v>
      </c>
      <c r="O96" s="137"/>
      <c r="P96" s="137"/>
      <c r="Q96" s="137"/>
      <c r="R96" s="47"/>
      <c r="S96" s="187"/>
      <c r="T96" s="188"/>
      <c r="U96" s="189" t="s">
        <v>43</v>
      </c>
      <c r="V96" s="187"/>
      <c r="W96" s="187"/>
      <c r="X96" s="187"/>
      <c r="Y96" s="187"/>
      <c r="Z96" s="187"/>
      <c r="AA96" s="187"/>
      <c r="AB96" s="187"/>
      <c r="AC96" s="187"/>
      <c r="AD96" s="187"/>
      <c r="AE96" s="187"/>
      <c r="AF96" s="187"/>
      <c r="AG96" s="187"/>
      <c r="AH96" s="187"/>
      <c r="AI96" s="187"/>
      <c r="AJ96" s="187"/>
      <c r="AK96" s="187"/>
      <c r="AL96" s="187"/>
      <c r="AM96" s="187"/>
      <c r="AN96" s="187"/>
      <c r="AO96" s="187"/>
      <c r="AP96" s="187"/>
      <c r="AQ96" s="187"/>
      <c r="AR96" s="187"/>
      <c r="AS96" s="187"/>
      <c r="AT96" s="187"/>
      <c r="AU96" s="187"/>
      <c r="AV96" s="187"/>
      <c r="AW96" s="187"/>
      <c r="AX96" s="187"/>
      <c r="AY96" s="190" t="s">
        <v>121</v>
      </c>
      <c r="AZ96" s="187"/>
      <c r="BA96" s="187"/>
      <c r="BB96" s="187"/>
      <c r="BC96" s="187"/>
      <c r="BD96" s="187"/>
      <c r="BE96" s="191">
        <f>IF(U96="základná",N96,0)</f>
        <v>0</v>
      </c>
      <c r="BF96" s="191">
        <f>IF(U96="znížená",N96,0)</f>
        <v>0</v>
      </c>
      <c r="BG96" s="191">
        <f>IF(U96="zákl. prenesená",N96,0)</f>
        <v>0</v>
      </c>
      <c r="BH96" s="191">
        <f>IF(U96="zníž. prenesená",N96,0)</f>
        <v>0</v>
      </c>
      <c r="BI96" s="191">
        <f>IF(U96="nulová",N96,0)</f>
        <v>0</v>
      </c>
      <c r="BJ96" s="190" t="s">
        <v>85</v>
      </c>
      <c r="BK96" s="187"/>
      <c r="BL96" s="187"/>
      <c r="BM96" s="187"/>
    </row>
    <row r="97" s="1" customFormat="1" ht="18" customHeight="1">
      <c r="B97" s="45"/>
      <c r="C97" s="46"/>
      <c r="D97" s="142" t="s">
        <v>122</v>
      </c>
      <c r="E97" s="135"/>
      <c r="F97" s="135"/>
      <c r="G97" s="135"/>
      <c r="H97" s="135"/>
      <c r="I97" s="46"/>
      <c r="J97" s="46"/>
      <c r="K97" s="46"/>
      <c r="L97" s="46"/>
      <c r="M97" s="46"/>
      <c r="N97" s="136">
        <f>ROUND(N88*T97,2)</f>
        <v>0</v>
      </c>
      <c r="O97" s="137"/>
      <c r="P97" s="137"/>
      <c r="Q97" s="137"/>
      <c r="R97" s="47"/>
      <c r="S97" s="187"/>
      <c r="T97" s="188"/>
      <c r="U97" s="189" t="s">
        <v>43</v>
      </c>
      <c r="V97" s="187"/>
      <c r="W97" s="187"/>
      <c r="X97" s="187"/>
      <c r="Y97" s="187"/>
      <c r="Z97" s="187"/>
      <c r="AA97" s="187"/>
      <c r="AB97" s="187"/>
      <c r="AC97" s="187"/>
      <c r="AD97" s="187"/>
      <c r="AE97" s="187"/>
      <c r="AF97" s="187"/>
      <c r="AG97" s="187"/>
      <c r="AH97" s="187"/>
      <c r="AI97" s="187"/>
      <c r="AJ97" s="187"/>
      <c r="AK97" s="187"/>
      <c r="AL97" s="187"/>
      <c r="AM97" s="187"/>
      <c r="AN97" s="187"/>
      <c r="AO97" s="187"/>
      <c r="AP97" s="187"/>
      <c r="AQ97" s="187"/>
      <c r="AR97" s="187"/>
      <c r="AS97" s="187"/>
      <c r="AT97" s="187"/>
      <c r="AU97" s="187"/>
      <c r="AV97" s="187"/>
      <c r="AW97" s="187"/>
      <c r="AX97" s="187"/>
      <c r="AY97" s="190" t="s">
        <v>121</v>
      </c>
      <c r="AZ97" s="187"/>
      <c r="BA97" s="187"/>
      <c r="BB97" s="187"/>
      <c r="BC97" s="187"/>
      <c r="BD97" s="187"/>
      <c r="BE97" s="191">
        <f>IF(U97="základná",N97,0)</f>
        <v>0</v>
      </c>
      <c r="BF97" s="191">
        <f>IF(U97="znížená",N97,0)</f>
        <v>0</v>
      </c>
      <c r="BG97" s="191">
        <f>IF(U97="zákl. prenesená",N97,0)</f>
        <v>0</v>
      </c>
      <c r="BH97" s="191">
        <f>IF(U97="zníž. prenesená",N97,0)</f>
        <v>0</v>
      </c>
      <c r="BI97" s="191">
        <f>IF(U97="nulová",N97,0)</f>
        <v>0</v>
      </c>
      <c r="BJ97" s="190" t="s">
        <v>85</v>
      </c>
      <c r="BK97" s="187"/>
      <c r="BL97" s="187"/>
      <c r="BM97" s="187"/>
    </row>
    <row r="98" s="1" customFormat="1" ht="18" customHeight="1">
      <c r="B98" s="45"/>
      <c r="C98" s="46"/>
      <c r="D98" s="142" t="s">
        <v>123</v>
      </c>
      <c r="E98" s="135"/>
      <c r="F98" s="135"/>
      <c r="G98" s="135"/>
      <c r="H98" s="135"/>
      <c r="I98" s="46"/>
      <c r="J98" s="46"/>
      <c r="K98" s="46"/>
      <c r="L98" s="46"/>
      <c r="M98" s="46"/>
      <c r="N98" s="136">
        <f>ROUND(N88*T98,2)</f>
        <v>0</v>
      </c>
      <c r="O98" s="137"/>
      <c r="P98" s="137"/>
      <c r="Q98" s="137"/>
      <c r="R98" s="47"/>
      <c r="S98" s="187"/>
      <c r="T98" s="188"/>
      <c r="U98" s="189" t="s">
        <v>43</v>
      </c>
      <c r="V98" s="187"/>
      <c r="W98" s="187"/>
      <c r="X98" s="187"/>
      <c r="Y98" s="187"/>
      <c r="Z98" s="187"/>
      <c r="AA98" s="187"/>
      <c r="AB98" s="187"/>
      <c r="AC98" s="187"/>
      <c r="AD98" s="187"/>
      <c r="AE98" s="187"/>
      <c r="AF98" s="187"/>
      <c r="AG98" s="187"/>
      <c r="AH98" s="187"/>
      <c r="AI98" s="187"/>
      <c r="AJ98" s="187"/>
      <c r="AK98" s="187"/>
      <c r="AL98" s="187"/>
      <c r="AM98" s="187"/>
      <c r="AN98" s="187"/>
      <c r="AO98" s="187"/>
      <c r="AP98" s="187"/>
      <c r="AQ98" s="187"/>
      <c r="AR98" s="187"/>
      <c r="AS98" s="187"/>
      <c r="AT98" s="187"/>
      <c r="AU98" s="187"/>
      <c r="AV98" s="187"/>
      <c r="AW98" s="187"/>
      <c r="AX98" s="187"/>
      <c r="AY98" s="190" t="s">
        <v>121</v>
      </c>
      <c r="AZ98" s="187"/>
      <c r="BA98" s="187"/>
      <c r="BB98" s="187"/>
      <c r="BC98" s="187"/>
      <c r="BD98" s="187"/>
      <c r="BE98" s="191">
        <f>IF(U98="základná",N98,0)</f>
        <v>0</v>
      </c>
      <c r="BF98" s="191">
        <f>IF(U98="znížená",N98,0)</f>
        <v>0</v>
      </c>
      <c r="BG98" s="191">
        <f>IF(U98="zákl. prenesená",N98,0)</f>
        <v>0</v>
      </c>
      <c r="BH98" s="191">
        <f>IF(U98="zníž. prenesená",N98,0)</f>
        <v>0</v>
      </c>
      <c r="BI98" s="191">
        <f>IF(U98="nulová",N98,0)</f>
        <v>0</v>
      </c>
      <c r="BJ98" s="190" t="s">
        <v>85</v>
      </c>
      <c r="BK98" s="187"/>
      <c r="BL98" s="187"/>
      <c r="BM98" s="187"/>
    </row>
    <row r="99" s="1" customFormat="1" ht="18" customHeight="1">
      <c r="B99" s="45"/>
      <c r="C99" s="46"/>
      <c r="D99" s="142" t="s">
        <v>124</v>
      </c>
      <c r="E99" s="135"/>
      <c r="F99" s="135"/>
      <c r="G99" s="135"/>
      <c r="H99" s="135"/>
      <c r="I99" s="46"/>
      <c r="J99" s="46"/>
      <c r="K99" s="46"/>
      <c r="L99" s="46"/>
      <c r="M99" s="46"/>
      <c r="N99" s="136">
        <f>ROUND(N88*T99,2)</f>
        <v>0</v>
      </c>
      <c r="O99" s="137"/>
      <c r="P99" s="137"/>
      <c r="Q99" s="137"/>
      <c r="R99" s="47"/>
      <c r="S99" s="187"/>
      <c r="T99" s="188"/>
      <c r="U99" s="189" t="s">
        <v>43</v>
      </c>
      <c r="V99" s="187"/>
      <c r="W99" s="187"/>
      <c r="X99" s="187"/>
      <c r="Y99" s="187"/>
      <c r="Z99" s="187"/>
      <c r="AA99" s="187"/>
      <c r="AB99" s="187"/>
      <c r="AC99" s="187"/>
      <c r="AD99" s="187"/>
      <c r="AE99" s="187"/>
      <c r="AF99" s="187"/>
      <c r="AG99" s="187"/>
      <c r="AH99" s="187"/>
      <c r="AI99" s="187"/>
      <c r="AJ99" s="187"/>
      <c r="AK99" s="187"/>
      <c r="AL99" s="187"/>
      <c r="AM99" s="187"/>
      <c r="AN99" s="187"/>
      <c r="AO99" s="187"/>
      <c r="AP99" s="187"/>
      <c r="AQ99" s="187"/>
      <c r="AR99" s="187"/>
      <c r="AS99" s="187"/>
      <c r="AT99" s="187"/>
      <c r="AU99" s="187"/>
      <c r="AV99" s="187"/>
      <c r="AW99" s="187"/>
      <c r="AX99" s="187"/>
      <c r="AY99" s="190" t="s">
        <v>121</v>
      </c>
      <c r="AZ99" s="187"/>
      <c r="BA99" s="187"/>
      <c r="BB99" s="187"/>
      <c r="BC99" s="187"/>
      <c r="BD99" s="187"/>
      <c r="BE99" s="191">
        <f>IF(U99="základná",N99,0)</f>
        <v>0</v>
      </c>
      <c r="BF99" s="191">
        <f>IF(U99="znížená",N99,0)</f>
        <v>0</v>
      </c>
      <c r="BG99" s="191">
        <f>IF(U99="zákl. prenesená",N99,0)</f>
        <v>0</v>
      </c>
      <c r="BH99" s="191">
        <f>IF(U99="zníž. prenesená",N99,0)</f>
        <v>0</v>
      </c>
      <c r="BI99" s="191">
        <f>IF(U99="nulová",N99,0)</f>
        <v>0</v>
      </c>
      <c r="BJ99" s="190" t="s">
        <v>85</v>
      </c>
      <c r="BK99" s="187"/>
      <c r="BL99" s="187"/>
      <c r="BM99" s="187"/>
    </row>
    <row r="100" s="1" customFormat="1" ht="18" customHeight="1">
      <c r="B100" s="45"/>
      <c r="C100" s="46"/>
      <c r="D100" s="142" t="s">
        <v>125</v>
      </c>
      <c r="E100" s="135"/>
      <c r="F100" s="135"/>
      <c r="G100" s="135"/>
      <c r="H100" s="135"/>
      <c r="I100" s="46"/>
      <c r="J100" s="46"/>
      <c r="K100" s="46"/>
      <c r="L100" s="46"/>
      <c r="M100" s="46"/>
      <c r="N100" s="136">
        <f>ROUND(N88*T100,2)</f>
        <v>0</v>
      </c>
      <c r="O100" s="137"/>
      <c r="P100" s="137"/>
      <c r="Q100" s="137"/>
      <c r="R100" s="47"/>
      <c r="S100" s="187"/>
      <c r="T100" s="188"/>
      <c r="U100" s="189" t="s">
        <v>43</v>
      </c>
      <c r="V100" s="187"/>
      <c r="W100" s="187"/>
      <c r="X100" s="187"/>
      <c r="Y100" s="187"/>
      <c r="Z100" s="187"/>
      <c r="AA100" s="187"/>
      <c r="AB100" s="187"/>
      <c r="AC100" s="187"/>
      <c r="AD100" s="187"/>
      <c r="AE100" s="187"/>
      <c r="AF100" s="187"/>
      <c r="AG100" s="187"/>
      <c r="AH100" s="187"/>
      <c r="AI100" s="187"/>
      <c r="AJ100" s="187"/>
      <c r="AK100" s="187"/>
      <c r="AL100" s="187"/>
      <c r="AM100" s="187"/>
      <c r="AN100" s="187"/>
      <c r="AO100" s="187"/>
      <c r="AP100" s="187"/>
      <c r="AQ100" s="187"/>
      <c r="AR100" s="187"/>
      <c r="AS100" s="187"/>
      <c r="AT100" s="187"/>
      <c r="AU100" s="187"/>
      <c r="AV100" s="187"/>
      <c r="AW100" s="187"/>
      <c r="AX100" s="187"/>
      <c r="AY100" s="190" t="s">
        <v>121</v>
      </c>
      <c r="AZ100" s="187"/>
      <c r="BA100" s="187"/>
      <c r="BB100" s="187"/>
      <c r="BC100" s="187"/>
      <c r="BD100" s="187"/>
      <c r="BE100" s="191">
        <f>IF(U100="základná",N100,0)</f>
        <v>0</v>
      </c>
      <c r="BF100" s="191">
        <f>IF(U100="znížená",N100,0)</f>
        <v>0</v>
      </c>
      <c r="BG100" s="191">
        <f>IF(U100="zákl. prenesená",N100,0)</f>
        <v>0</v>
      </c>
      <c r="BH100" s="191">
        <f>IF(U100="zníž. prenesená",N100,0)</f>
        <v>0</v>
      </c>
      <c r="BI100" s="191">
        <f>IF(U100="nulová",N100,0)</f>
        <v>0</v>
      </c>
      <c r="BJ100" s="190" t="s">
        <v>85</v>
      </c>
      <c r="BK100" s="187"/>
      <c r="BL100" s="187"/>
      <c r="BM100" s="187"/>
    </row>
    <row r="101" s="1" customFormat="1" ht="18" customHeight="1">
      <c r="B101" s="45"/>
      <c r="C101" s="46"/>
      <c r="D101" s="135" t="s">
        <v>126</v>
      </c>
      <c r="E101" s="46"/>
      <c r="F101" s="46"/>
      <c r="G101" s="46"/>
      <c r="H101" s="46"/>
      <c r="I101" s="46"/>
      <c r="J101" s="46"/>
      <c r="K101" s="46"/>
      <c r="L101" s="46"/>
      <c r="M101" s="46"/>
      <c r="N101" s="136">
        <f>ROUND(N88*T101,2)</f>
        <v>0</v>
      </c>
      <c r="O101" s="137"/>
      <c r="P101" s="137"/>
      <c r="Q101" s="137"/>
      <c r="R101" s="47"/>
      <c r="S101" s="187"/>
      <c r="T101" s="192"/>
      <c r="U101" s="193" t="s">
        <v>43</v>
      </c>
      <c r="V101" s="187"/>
      <c r="W101" s="187"/>
      <c r="X101" s="187"/>
      <c r="Y101" s="187"/>
      <c r="Z101" s="187"/>
      <c r="AA101" s="187"/>
      <c r="AB101" s="187"/>
      <c r="AC101" s="187"/>
      <c r="AD101" s="187"/>
      <c r="AE101" s="187"/>
      <c r="AF101" s="187"/>
      <c r="AG101" s="187"/>
      <c r="AH101" s="187"/>
      <c r="AI101" s="187"/>
      <c r="AJ101" s="187"/>
      <c r="AK101" s="187"/>
      <c r="AL101" s="187"/>
      <c r="AM101" s="187"/>
      <c r="AN101" s="187"/>
      <c r="AO101" s="187"/>
      <c r="AP101" s="187"/>
      <c r="AQ101" s="187"/>
      <c r="AR101" s="187"/>
      <c r="AS101" s="187"/>
      <c r="AT101" s="187"/>
      <c r="AU101" s="187"/>
      <c r="AV101" s="187"/>
      <c r="AW101" s="187"/>
      <c r="AX101" s="187"/>
      <c r="AY101" s="190" t="s">
        <v>127</v>
      </c>
      <c r="AZ101" s="187"/>
      <c r="BA101" s="187"/>
      <c r="BB101" s="187"/>
      <c r="BC101" s="187"/>
      <c r="BD101" s="187"/>
      <c r="BE101" s="191">
        <f>IF(U101="základná",N101,0)</f>
        <v>0</v>
      </c>
      <c r="BF101" s="191">
        <f>IF(U101="znížená",N101,0)</f>
        <v>0</v>
      </c>
      <c r="BG101" s="191">
        <f>IF(U101="zákl. prenesená",N101,0)</f>
        <v>0</v>
      </c>
      <c r="BH101" s="191">
        <f>IF(U101="zníž. prenesená",N101,0)</f>
        <v>0</v>
      </c>
      <c r="BI101" s="191">
        <f>IF(U101="nulová",N101,0)</f>
        <v>0</v>
      </c>
      <c r="BJ101" s="190" t="s">
        <v>85</v>
      </c>
      <c r="BK101" s="187"/>
      <c r="BL101" s="187"/>
      <c r="BM101" s="187"/>
    </row>
    <row r="102" s="1" customFormat="1">
      <c r="B102" s="45"/>
      <c r="C102" s="46"/>
      <c r="D102" s="46"/>
      <c r="E102" s="46"/>
      <c r="F102" s="46"/>
      <c r="G102" s="46"/>
      <c r="H102" s="46"/>
      <c r="I102" s="46"/>
      <c r="J102" s="46"/>
      <c r="K102" s="46"/>
      <c r="L102" s="46"/>
      <c r="M102" s="46"/>
      <c r="N102" s="46"/>
      <c r="O102" s="46"/>
      <c r="P102" s="46"/>
      <c r="Q102" s="46"/>
      <c r="R102" s="47"/>
      <c r="T102" s="170"/>
      <c r="U102" s="170"/>
    </row>
    <row r="103" s="1" customFormat="1" ht="29.28" customHeight="1">
      <c r="B103" s="45"/>
      <c r="C103" s="149" t="s">
        <v>99</v>
      </c>
      <c r="D103" s="150"/>
      <c r="E103" s="150"/>
      <c r="F103" s="150"/>
      <c r="G103" s="150"/>
      <c r="H103" s="150"/>
      <c r="I103" s="150"/>
      <c r="J103" s="150"/>
      <c r="K103" s="150"/>
      <c r="L103" s="151">
        <f>ROUND(SUM(N88+N95),2)</f>
        <v>0</v>
      </c>
      <c r="M103" s="151"/>
      <c r="N103" s="151"/>
      <c r="O103" s="151"/>
      <c r="P103" s="151"/>
      <c r="Q103" s="151"/>
      <c r="R103" s="47"/>
      <c r="T103" s="170"/>
      <c r="U103" s="170"/>
    </row>
    <row r="104" s="1" customFormat="1" ht="6.96" customHeight="1">
      <c r="B104" s="74"/>
      <c r="C104" s="75"/>
      <c r="D104" s="75"/>
      <c r="E104" s="75"/>
      <c r="F104" s="75"/>
      <c r="G104" s="75"/>
      <c r="H104" s="75"/>
      <c r="I104" s="75"/>
      <c r="J104" s="75"/>
      <c r="K104" s="75"/>
      <c r="L104" s="75"/>
      <c r="M104" s="75"/>
      <c r="N104" s="75"/>
      <c r="O104" s="75"/>
      <c r="P104" s="75"/>
      <c r="Q104" s="75"/>
      <c r="R104" s="76"/>
      <c r="T104" s="170"/>
      <c r="U104" s="170"/>
    </row>
    <row r="108" s="1" customFormat="1" ht="6.96" customHeight="1">
      <c r="B108" s="77"/>
      <c r="C108" s="78"/>
      <c r="D108" s="78"/>
      <c r="E108" s="78"/>
      <c r="F108" s="78"/>
      <c r="G108" s="78"/>
      <c r="H108" s="78"/>
      <c r="I108" s="78"/>
      <c r="J108" s="78"/>
      <c r="K108" s="78"/>
      <c r="L108" s="78"/>
      <c r="M108" s="78"/>
      <c r="N108" s="78"/>
      <c r="O108" s="78"/>
      <c r="P108" s="78"/>
      <c r="Q108" s="78"/>
      <c r="R108" s="79"/>
    </row>
    <row r="109" s="1" customFormat="1" ht="36.96" customHeight="1">
      <c r="B109" s="45"/>
      <c r="C109" s="26" t="s">
        <v>128</v>
      </c>
      <c r="D109" s="46"/>
      <c r="E109" s="46"/>
      <c r="F109" s="46"/>
      <c r="G109" s="46"/>
      <c r="H109" s="46"/>
      <c r="I109" s="46"/>
      <c r="J109" s="46"/>
      <c r="K109" s="46"/>
      <c r="L109" s="46"/>
      <c r="M109" s="46"/>
      <c r="N109" s="46"/>
      <c r="O109" s="46"/>
      <c r="P109" s="46"/>
      <c r="Q109" s="46"/>
      <c r="R109" s="47"/>
    </row>
    <row r="110" s="1" customFormat="1" ht="6.96" customHeight="1">
      <c r="B110" s="45"/>
      <c r="C110" s="46"/>
      <c r="D110" s="46"/>
      <c r="E110" s="46"/>
      <c r="F110" s="46"/>
      <c r="G110" s="46"/>
      <c r="H110" s="46"/>
      <c r="I110" s="46"/>
      <c r="J110" s="46"/>
      <c r="K110" s="46"/>
      <c r="L110" s="46"/>
      <c r="M110" s="46"/>
      <c r="N110" s="46"/>
      <c r="O110" s="46"/>
      <c r="P110" s="46"/>
      <c r="Q110" s="46"/>
      <c r="R110" s="47"/>
    </row>
    <row r="111" s="1" customFormat="1" ht="30" customHeight="1">
      <c r="B111" s="45"/>
      <c r="C111" s="37" t="s">
        <v>17</v>
      </c>
      <c r="D111" s="46"/>
      <c r="E111" s="46"/>
      <c r="F111" s="154" t="str">
        <f>F6</f>
        <v>Opravy a doplnenie chodníkov v areáli MŠ Malinovského</v>
      </c>
      <c r="G111" s="37"/>
      <c r="H111" s="37"/>
      <c r="I111" s="37"/>
      <c r="J111" s="37"/>
      <c r="K111" s="37"/>
      <c r="L111" s="37"/>
      <c r="M111" s="37"/>
      <c r="N111" s="37"/>
      <c r="O111" s="37"/>
      <c r="P111" s="37"/>
      <c r="Q111" s="46"/>
      <c r="R111" s="47"/>
    </row>
    <row r="112" s="1" customFormat="1" ht="36.96" customHeight="1">
      <c r="B112" s="45"/>
      <c r="C112" s="84" t="s">
        <v>106</v>
      </c>
      <c r="D112" s="46"/>
      <c r="E112" s="46"/>
      <c r="F112" s="86" t="str">
        <f>F7</f>
        <v>2 - Chodník medzi kotolňou a chodníkom pri vstupe do budovy MŠ</v>
      </c>
      <c r="G112" s="46"/>
      <c r="H112" s="46"/>
      <c r="I112" s="46"/>
      <c r="J112" s="46"/>
      <c r="K112" s="46"/>
      <c r="L112" s="46"/>
      <c r="M112" s="46"/>
      <c r="N112" s="46"/>
      <c r="O112" s="46"/>
      <c r="P112" s="46"/>
      <c r="Q112" s="46"/>
      <c r="R112" s="47"/>
    </row>
    <row r="113" s="1" customFormat="1" ht="6.96" customHeight="1">
      <c r="B113" s="45"/>
      <c r="C113" s="46"/>
      <c r="D113" s="46"/>
      <c r="E113" s="46"/>
      <c r="F113" s="46"/>
      <c r="G113" s="46"/>
      <c r="H113" s="46"/>
      <c r="I113" s="46"/>
      <c r="J113" s="46"/>
      <c r="K113" s="46"/>
      <c r="L113" s="46"/>
      <c r="M113" s="46"/>
      <c r="N113" s="46"/>
      <c r="O113" s="46"/>
      <c r="P113" s="46"/>
      <c r="Q113" s="46"/>
      <c r="R113" s="47"/>
    </row>
    <row r="114" s="1" customFormat="1" ht="18" customHeight="1">
      <c r="B114" s="45"/>
      <c r="C114" s="37" t="s">
        <v>22</v>
      </c>
      <c r="D114" s="46"/>
      <c r="E114" s="46"/>
      <c r="F114" s="32" t="str">
        <f>F9</f>
        <v>Partizánske</v>
      </c>
      <c r="G114" s="46"/>
      <c r="H114" s="46"/>
      <c r="I114" s="46"/>
      <c r="J114" s="46"/>
      <c r="K114" s="37" t="s">
        <v>24</v>
      </c>
      <c r="L114" s="46"/>
      <c r="M114" s="89" t="str">
        <f>IF(O9="","",O9)</f>
        <v>25. 9. 2018</v>
      </c>
      <c r="N114" s="89"/>
      <c r="O114" s="89"/>
      <c r="P114" s="89"/>
      <c r="Q114" s="46"/>
      <c r="R114" s="47"/>
    </row>
    <row r="115" s="1" customFormat="1" ht="6.96" customHeight="1">
      <c r="B115" s="45"/>
      <c r="C115" s="46"/>
      <c r="D115" s="46"/>
      <c r="E115" s="46"/>
      <c r="F115" s="46"/>
      <c r="G115" s="46"/>
      <c r="H115" s="46"/>
      <c r="I115" s="46"/>
      <c r="J115" s="46"/>
      <c r="K115" s="46"/>
      <c r="L115" s="46"/>
      <c r="M115" s="46"/>
      <c r="N115" s="46"/>
      <c r="O115" s="46"/>
      <c r="P115" s="46"/>
      <c r="Q115" s="46"/>
      <c r="R115" s="47"/>
    </row>
    <row r="116" s="1" customFormat="1">
      <c r="B116" s="45"/>
      <c r="C116" s="37" t="s">
        <v>26</v>
      </c>
      <c r="D116" s="46"/>
      <c r="E116" s="46"/>
      <c r="F116" s="32" t="str">
        <f>E12</f>
        <v xml:space="preserve"> </v>
      </c>
      <c r="G116" s="46"/>
      <c r="H116" s="46"/>
      <c r="I116" s="46"/>
      <c r="J116" s="46"/>
      <c r="K116" s="37" t="s">
        <v>32</v>
      </c>
      <c r="L116" s="46"/>
      <c r="M116" s="32" t="str">
        <f>E18</f>
        <v xml:space="preserve"> </v>
      </c>
      <c r="N116" s="32"/>
      <c r="O116" s="32"/>
      <c r="P116" s="32"/>
      <c r="Q116" s="32"/>
      <c r="R116" s="47"/>
    </row>
    <row r="117" s="1" customFormat="1" ht="14.4" customHeight="1">
      <c r="B117" s="45"/>
      <c r="C117" s="37" t="s">
        <v>30</v>
      </c>
      <c r="D117" s="46"/>
      <c r="E117" s="46"/>
      <c r="F117" s="32" t="str">
        <f>IF(E15="","",E15)</f>
        <v>Vyplň údaj</v>
      </c>
      <c r="G117" s="46"/>
      <c r="H117" s="46"/>
      <c r="I117" s="46"/>
      <c r="J117" s="46"/>
      <c r="K117" s="37" t="s">
        <v>35</v>
      </c>
      <c r="L117" s="46"/>
      <c r="M117" s="32" t="str">
        <f>E21</f>
        <v xml:space="preserve"> </v>
      </c>
      <c r="N117" s="32"/>
      <c r="O117" s="32"/>
      <c r="P117" s="32"/>
      <c r="Q117" s="32"/>
      <c r="R117" s="47"/>
    </row>
    <row r="118" s="1" customFormat="1" ht="10.32" customHeight="1">
      <c r="B118" s="45"/>
      <c r="C118" s="46"/>
      <c r="D118" s="46"/>
      <c r="E118" s="46"/>
      <c r="F118" s="46"/>
      <c r="G118" s="46"/>
      <c r="H118" s="46"/>
      <c r="I118" s="46"/>
      <c r="J118" s="46"/>
      <c r="K118" s="46"/>
      <c r="L118" s="46"/>
      <c r="M118" s="46"/>
      <c r="N118" s="46"/>
      <c r="O118" s="46"/>
      <c r="P118" s="46"/>
      <c r="Q118" s="46"/>
      <c r="R118" s="47"/>
    </row>
    <row r="119" s="8" customFormat="1" ht="29.28" customHeight="1">
      <c r="B119" s="194"/>
      <c r="C119" s="195" t="s">
        <v>129</v>
      </c>
      <c r="D119" s="196" t="s">
        <v>130</v>
      </c>
      <c r="E119" s="196" t="s">
        <v>58</v>
      </c>
      <c r="F119" s="196" t="s">
        <v>131</v>
      </c>
      <c r="G119" s="196"/>
      <c r="H119" s="196"/>
      <c r="I119" s="196"/>
      <c r="J119" s="196" t="s">
        <v>132</v>
      </c>
      <c r="K119" s="196" t="s">
        <v>133</v>
      </c>
      <c r="L119" s="196" t="s">
        <v>134</v>
      </c>
      <c r="M119" s="196"/>
      <c r="N119" s="196" t="s">
        <v>111</v>
      </c>
      <c r="O119" s="196"/>
      <c r="P119" s="196"/>
      <c r="Q119" s="197"/>
      <c r="R119" s="198"/>
      <c r="T119" s="105" t="s">
        <v>135</v>
      </c>
      <c r="U119" s="106" t="s">
        <v>40</v>
      </c>
      <c r="V119" s="106" t="s">
        <v>136</v>
      </c>
      <c r="W119" s="106" t="s">
        <v>137</v>
      </c>
      <c r="X119" s="106" t="s">
        <v>138</v>
      </c>
      <c r="Y119" s="106" t="s">
        <v>139</v>
      </c>
      <c r="Z119" s="106" t="s">
        <v>140</v>
      </c>
      <c r="AA119" s="107" t="s">
        <v>141</v>
      </c>
    </row>
    <row r="120" s="1" customFormat="1" ht="29.28" customHeight="1">
      <c r="B120" s="45"/>
      <c r="C120" s="109" t="s">
        <v>108</v>
      </c>
      <c r="D120" s="46"/>
      <c r="E120" s="46"/>
      <c r="F120" s="46"/>
      <c r="G120" s="46"/>
      <c r="H120" s="46"/>
      <c r="I120" s="46"/>
      <c r="J120" s="46"/>
      <c r="K120" s="46"/>
      <c r="L120" s="46"/>
      <c r="M120" s="46"/>
      <c r="N120" s="199">
        <f>BK120</f>
        <v>0</v>
      </c>
      <c r="O120" s="200"/>
      <c r="P120" s="200"/>
      <c r="Q120" s="200"/>
      <c r="R120" s="47"/>
      <c r="T120" s="108"/>
      <c r="U120" s="66"/>
      <c r="V120" s="66"/>
      <c r="W120" s="201">
        <f>W121+W151</f>
        <v>0</v>
      </c>
      <c r="X120" s="66"/>
      <c r="Y120" s="201">
        <f>Y121+Y151</f>
        <v>17.125804500000001</v>
      </c>
      <c r="Z120" s="66"/>
      <c r="AA120" s="202">
        <f>AA121+AA151</f>
        <v>2.1031200000000001</v>
      </c>
      <c r="AT120" s="21" t="s">
        <v>75</v>
      </c>
      <c r="AU120" s="21" t="s">
        <v>113</v>
      </c>
      <c r="BK120" s="203">
        <f>BK121+BK151</f>
        <v>0</v>
      </c>
    </row>
    <row r="121" s="9" customFormat="1" ht="37.44001" customHeight="1">
      <c r="B121" s="204"/>
      <c r="C121" s="205"/>
      <c r="D121" s="206" t="s">
        <v>114</v>
      </c>
      <c r="E121" s="206"/>
      <c r="F121" s="206"/>
      <c r="G121" s="206"/>
      <c r="H121" s="206"/>
      <c r="I121" s="206"/>
      <c r="J121" s="206"/>
      <c r="K121" s="206"/>
      <c r="L121" s="206"/>
      <c r="M121" s="206"/>
      <c r="N121" s="207">
        <f>BK121</f>
        <v>0</v>
      </c>
      <c r="O121" s="208"/>
      <c r="P121" s="208"/>
      <c r="Q121" s="208"/>
      <c r="R121" s="209"/>
      <c r="T121" s="210"/>
      <c r="U121" s="205"/>
      <c r="V121" s="205"/>
      <c r="W121" s="211">
        <f>W122+W137+W146+W149</f>
        <v>0</v>
      </c>
      <c r="X121" s="205"/>
      <c r="Y121" s="211">
        <f>Y122+Y137+Y146+Y149</f>
        <v>17.125804500000001</v>
      </c>
      <c r="Z121" s="205"/>
      <c r="AA121" s="212">
        <f>AA122+AA137+AA146+AA149</f>
        <v>2.1031200000000001</v>
      </c>
      <c r="AR121" s="213" t="s">
        <v>82</v>
      </c>
      <c r="AT121" s="214" t="s">
        <v>75</v>
      </c>
      <c r="AU121" s="214" t="s">
        <v>76</v>
      </c>
      <c r="AY121" s="213" t="s">
        <v>142</v>
      </c>
      <c r="BK121" s="215">
        <f>BK122+BK137+BK146+BK149</f>
        <v>0</v>
      </c>
    </row>
    <row r="122" s="9" customFormat="1" ht="19.92" customHeight="1">
      <c r="B122" s="204"/>
      <c r="C122" s="205"/>
      <c r="D122" s="216" t="s">
        <v>115</v>
      </c>
      <c r="E122" s="216"/>
      <c r="F122" s="216"/>
      <c r="G122" s="216"/>
      <c r="H122" s="216"/>
      <c r="I122" s="216"/>
      <c r="J122" s="216"/>
      <c r="K122" s="216"/>
      <c r="L122" s="216"/>
      <c r="M122" s="216"/>
      <c r="N122" s="217">
        <f>BK122</f>
        <v>0</v>
      </c>
      <c r="O122" s="218"/>
      <c r="P122" s="218"/>
      <c r="Q122" s="218"/>
      <c r="R122" s="209"/>
      <c r="T122" s="210"/>
      <c r="U122" s="205"/>
      <c r="V122" s="205"/>
      <c r="W122" s="211">
        <f>SUM(W123:W136)</f>
        <v>0</v>
      </c>
      <c r="X122" s="205"/>
      <c r="Y122" s="211">
        <f>SUM(Y123:Y136)</f>
        <v>0</v>
      </c>
      <c r="Z122" s="205"/>
      <c r="AA122" s="212">
        <f>SUM(AA123:AA136)</f>
        <v>2.1031200000000001</v>
      </c>
      <c r="AR122" s="213" t="s">
        <v>82</v>
      </c>
      <c r="AT122" s="214" t="s">
        <v>75</v>
      </c>
      <c r="AU122" s="214" t="s">
        <v>82</v>
      </c>
      <c r="AY122" s="213" t="s">
        <v>142</v>
      </c>
      <c r="BK122" s="215">
        <f>SUM(BK123:BK136)</f>
        <v>0</v>
      </c>
    </row>
    <row r="123" s="1" customFormat="1" ht="16.5" customHeight="1">
      <c r="B123" s="45"/>
      <c r="C123" s="219" t="s">
        <v>82</v>
      </c>
      <c r="D123" s="219" t="s">
        <v>143</v>
      </c>
      <c r="E123" s="220" t="s">
        <v>235</v>
      </c>
      <c r="F123" s="221" t="s">
        <v>236</v>
      </c>
      <c r="G123" s="221"/>
      <c r="H123" s="221"/>
      <c r="I123" s="221"/>
      <c r="J123" s="222" t="s">
        <v>146</v>
      </c>
      <c r="K123" s="223">
        <v>15.24</v>
      </c>
      <c r="L123" s="224">
        <v>0</v>
      </c>
      <c r="M123" s="225"/>
      <c r="N123" s="223">
        <f>ROUND(L123*K123,3)</f>
        <v>0</v>
      </c>
      <c r="O123" s="223"/>
      <c r="P123" s="223"/>
      <c r="Q123" s="223"/>
      <c r="R123" s="47"/>
      <c r="T123" s="226" t="s">
        <v>20</v>
      </c>
      <c r="U123" s="55" t="s">
        <v>43</v>
      </c>
      <c r="V123" s="46"/>
      <c r="W123" s="227">
        <f>V123*K123</f>
        <v>0</v>
      </c>
      <c r="X123" s="227">
        <v>0</v>
      </c>
      <c r="Y123" s="227">
        <f>X123*K123</f>
        <v>0</v>
      </c>
      <c r="Z123" s="227">
        <v>0.13800000000000001</v>
      </c>
      <c r="AA123" s="228">
        <f>Z123*K123</f>
        <v>2.1031200000000001</v>
      </c>
      <c r="AR123" s="21" t="s">
        <v>147</v>
      </c>
      <c r="AT123" s="21" t="s">
        <v>143</v>
      </c>
      <c r="AU123" s="21" t="s">
        <v>85</v>
      </c>
      <c r="AY123" s="21" t="s">
        <v>142</v>
      </c>
      <c r="BE123" s="141">
        <f>IF(U123="základná",N123,0)</f>
        <v>0</v>
      </c>
      <c r="BF123" s="141">
        <f>IF(U123="znížená",N123,0)</f>
        <v>0</v>
      </c>
      <c r="BG123" s="141">
        <f>IF(U123="zákl. prenesená",N123,0)</f>
        <v>0</v>
      </c>
      <c r="BH123" s="141">
        <f>IF(U123="zníž. prenesená",N123,0)</f>
        <v>0</v>
      </c>
      <c r="BI123" s="141">
        <f>IF(U123="nulová",N123,0)</f>
        <v>0</v>
      </c>
      <c r="BJ123" s="21" t="s">
        <v>85</v>
      </c>
      <c r="BK123" s="229">
        <f>ROUND(L123*K123,3)</f>
        <v>0</v>
      </c>
      <c r="BL123" s="21" t="s">
        <v>147</v>
      </c>
      <c r="BM123" s="21" t="s">
        <v>237</v>
      </c>
    </row>
    <row r="124" s="10" customFormat="1" ht="16.5" customHeight="1">
      <c r="B124" s="230"/>
      <c r="C124" s="231"/>
      <c r="D124" s="231"/>
      <c r="E124" s="232" t="s">
        <v>20</v>
      </c>
      <c r="F124" s="233" t="s">
        <v>238</v>
      </c>
      <c r="G124" s="234"/>
      <c r="H124" s="234"/>
      <c r="I124" s="234"/>
      <c r="J124" s="231"/>
      <c r="K124" s="235">
        <v>15.24</v>
      </c>
      <c r="L124" s="231"/>
      <c r="M124" s="231"/>
      <c r="N124" s="231"/>
      <c r="O124" s="231"/>
      <c r="P124" s="231"/>
      <c r="Q124" s="231"/>
      <c r="R124" s="236"/>
      <c r="T124" s="237"/>
      <c r="U124" s="231"/>
      <c r="V124" s="231"/>
      <c r="W124" s="231"/>
      <c r="X124" s="231"/>
      <c r="Y124" s="231"/>
      <c r="Z124" s="231"/>
      <c r="AA124" s="238"/>
      <c r="AT124" s="239" t="s">
        <v>150</v>
      </c>
      <c r="AU124" s="239" t="s">
        <v>85</v>
      </c>
      <c r="AV124" s="10" t="s">
        <v>85</v>
      </c>
      <c r="AW124" s="10" t="s">
        <v>33</v>
      </c>
      <c r="AX124" s="10" t="s">
        <v>82</v>
      </c>
      <c r="AY124" s="239" t="s">
        <v>142</v>
      </c>
    </row>
    <row r="125" s="1" customFormat="1" ht="25.5" customHeight="1">
      <c r="B125" s="45"/>
      <c r="C125" s="219" t="s">
        <v>85</v>
      </c>
      <c r="D125" s="219" t="s">
        <v>143</v>
      </c>
      <c r="E125" s="220" t="s">
        <v>156</v>
      </c>
      <c r="F125" s="221" t="s">
        <v>157</v>
      </c>
      <c r="G125" s="221"/>
      <c r="H125" s="221"/>
      <c r="I125" s="221"/>
      <c r="J125" s="222" t="s">
        <v>158</v>
      </c>
      <c r="K125" s="223">
        <v>9.1440000000000001</v>
      </c>
      <c r="L125" s="224">
        <v>0</v>
      </c>
      <c r="M125" s="225"/>
      <c r="N125" s="223">
        <f>ROUND(L125*K125,3)</f>
        <v>0</v>
      </c>
      <c r="O125" s="223"/>
      <c r="P125" s="223"/>
      <c r="Q125" s="223"/>
      <c r="R125" s="47"/>
      <c r="T125" s="226" t="s">
        <v>20</v>
      </c>
      <c r="U125" s="55" t="s">
        <v>43</v>
      </c>
      <c r="V125" s="46"/>
      <c r="W125" s="227">
        <f>V125*K125</f>
        <v>0</v>
      </c>
      <c r="X125" s="227">
        <v>0</v>
      </c>
      <c r="Y125" s="227">
        <f>X125*K125</f>
        <v>0</v>
      </c>
      <c r="Z125" s="227">
        <v>0</v>
      </c>
      <c r="AA125" s="228">
        <f>Z125*K125</f>
        <v>0</v>
      </c>
      <c r="AR125" s="21" t="s">
        <v>147</v>
      </c>
      <c r="AT125" s="21" t="s">
        <v>143</v>
      </c>
      <c r="AU125" s="21" t="s">
        <v>85</v>
      </c>
      <c r="AY125" s="21" t="s">
        <v>142</v>
      </c>
      <c r="BE125" s="141">
        <f>IF(U125="základná",N125,0)</f>
        <v>0</v>
      </c>
      <c r="BF125" s="141">
        <f>IF(U125="znížená",N125,0)</f>
        <v>0</v>
      </c>
      <c r="BG125" s="141">
        <f>IF(U125="zákl. prenesená",N125,0)</f>
        <v>0</v>
      </c>
      <c r="BH125" s="141">
        <f>IF(U125="zníž. prenesená",N125,0)</f>
        <v>0</v>
      </c>
      <c r="BI125" s="141">
        <f>IF(U125="nulová",N125,0)</f>
        <v>0</v>
      </c>
      <c r="BJ125" s="21" t="s">
        <v>85</v>
      </c>
      <c r="BK125" s="229">
        <f>ROUND(L125*K125,3)</f>
        <v>0</v>
      </c>
      <c r="BL125" s="21" t="s">
        <v>147</v>
      </c>
      <c r="BM125" s="21" t="s">
        <v>239</v>
      </c>
    </row>
    <row r="126" s="10" customFormat="1" ht="16.5" customHeight="1">
      <c r="B126" s="230"/>
      <c r="C126" s="231"/>
      <c r="D126" s="231"/>
      <c r="E126" s="232" t="s">
        <v>20</v>
      </c>
      <c r="F126" s="233" t="s">
        <v>240</v>
      </c>
      <c r="G126" s="234"/>
      <c r="H126" s="234"/>
      <c r="I126" s="234"/>
      <c r="J126" s="231"/>
      <c r="K126" s="235">
        <v>9.1440000000000001</v>
      </c>
      <c r="L126" s="231"/>
      <c r="M126" s="231"/>
      <c r="N126" s="231"/>
      <c r="O126" s="231"/>
      <c r="P126" s="231"/>
      <c r="Q126" s="231"/>
      <c r="R126" s="236"/>
      <c r="T126" s="237"/>
      <c r="U126" s="231"/>
      <c r="V126" s="231"/>
      <c r="W126" s="231"/>
      <c r="X126" s="231"/>
      <c r="Y126" s="231"/>
      <c r="Z126" s="231"/>
      <c r="AA126" s="238"/>
      <c r="AT126" s="239" t="s">
        <v>150</v>
      </c>
      <c r="AU126" s="239" t="s">
        <v>85</v>
      </c>
      <c r="AV126" s="10" t="s">
        <v>85</v>
      </c>
      <c r="AW126" s="10" t="s">
        <v>33</v>
      </c>
      <c r="AX126" s="10" t="s">
        <v>82</v>
      </c>
      <c r="AY126" s="239" t="s">
        <v>142</v>
      </c>
    </row>
    <row r="127" s="1" customFormat="1" ht="25.5" customHeight="1">
      <c r="B127" s="45"/>
      <c r="C127" s="219" t="s">
        <v>88</v>
      </c>
      <c r="D127" s="219" t="s">
        <v>143</v>
      </c>
      <c r="E127" s="220" t="s">
        <v>161</v>
      </c>
      <c r="F127" s="221" t="s">
        <v>241</v>
      </c>
      <c r="G127" s="221"/>
      <c r="H127" s="221"/>
      <c r="I127" s="221"/>
      <c r="J127" s="222" t="s">
        <v>158</v>
      </c>
      <c r="K127" s="223">
        <v>9.1440000000000001</v>
      </c>
      <c r="L127" s="224">
        <v>0</v>
      </c>
      <c r="M127" s="225"/>
      <c r="N127" s="223">
        <f>ROUND(L127*K127,3)</f>
        <v>0</v>
      </c>
      <c r="O127" s="223"/>
      <c r="P127" s="223"/>
      <c r="Q127" s="223"/>
      <c r="R127" s="47"/>
      <c r="T127" s="226" t="s">
        <v>20</v>
      </c>
      <c r="U127" s="55" t="s">
        <v>43</v>
      </c>
      <c r="V127" s="46"/>
      <c r="W127" s="227">
        <f>V127*K127</f>
        <v>0</v>
      </c>
      <c r="X127" s="227">
        <v>0</v>
      </c>
      <c r="Y127" s="227">
        <f>X127*K127</f>
        <v>0</v>
      </c>
      <c r="Z127" s="227">
        <v>0</v>
      </c>
      <c r="AA127" s="228">
        <f>Z127*K127</f>
        <v>0</v>
      </c>
      <c r="AR127" s="21" t="s">
        <v>147</v>
      </c>
      <c r="AT127" s="21" t="s">
        <v>143</v>
      </c>
      <c r="AU127" s="21" t="s">
        <v>85</v>
      </c>
      <c r="AY127" s="21" t="s">
        <v>142</v>
      </c>
      <c r="BE127" s="141">
        <f>IF(U127="základná",N127,0)</f>
        <v>0</v>
      </c>
      <c r="BF127" s="141">
        <f>IF(U127="znížená",N127,0)</f>
        <v>0</v>
      </c>
      <c r="BG127" s="141">
        <f>IF(U127="zákl. prenesená",N127,0)</f>
        <v>0</v>
      </c>
      <c r="BH127" s="141">
        <f>IF(U127="zníž. prenesená",N127,0)</f>
        <v>0</v>
      </c>
      <c r="BI127" s="141">
        <f>IF(U127="nulová",N127,0)</f>
        <v>0</v>
      </c>
      <c r="BJ127" s="21" t="s">
        <v>85</v>
      </c>
      <c r="BK127" s="229">
        <f>ROUND(L127*K127,3)</f>
        <v>0</v>
      </c>
      <c r="BL127" s="21" t="s">
        <v>147</v>
      </c>
      <c r="BM127" s="21" t="s">
        <v>242</v>
      </c>
    </row>
    <row r="128" s="1" customFormat="1" ht="38.25" customHeight="1">
      <c r="B128" s="45"/>
      <c r="C128" s="219" t="s">
        <v>147</v>
      </c>
      <c r="D128" s="219" t="s">
        <v>143</v>
      </c>
      <c r="E128" s="220" t="s">
        <v>243</v>
      </c>
      <c r="F128" s="221" t="s">
        <v>244</v>
      </c>
      <c r="G128" s="221"/>
      <c r="H128" s="221"/>
      <c r="I128" s="221"/>
      <c r="J128" s="222" t="s">
        <v>158</v>
      </c>
      <c r="K128" s="223">
        <v>9.1440000000000001</v>
      </c>
      <c r="L128" s="224">
        <v>0</v>
      </c>
      <c r="M128" s="225"/>
      <c r="N128" s="223">
        <f>ROUND(L128*K128,3)</f>
        <v>0</v>
      </c>
      <c r="O128" s="223"/>
      <c r="P128" s="223"/>
      <c r="Q128" s="223"/>
      <c r="R128" s="47"/>
      <c r="T128" s="226" t="s">
        <v>20</v>
      </c>
      <c r="U128" s="55" t="s">
        <v>43</v>
      </c>
      <c r="V128" s="46"/>
      <c r="W128" s="227">
        <f>V128*K128</f>
        <v>0</v>
      </c>
      <c r="X128" s="227">
        <v>0</v>
      </c>
      <c r="Y128" s="227">
        <f>X128*K128</f>
        <v>0</v>
      </c>
      <c r="Z128" s="227">
        <v>0</v>
      </c>
      <c r="AA128" s="228">
        <f>Z128*K128</f>
        <v>0</v>
      </c>
      <c r="AR128" s="21" t="s">
        <v>147</v>
      </c>
      <c r="AT128" s="21" t="s">
        <v>143</v>
      </c>
      <c r="AU128" s="21" t="s">
        <v>85</v>
      </c>
      <c r="AY128" s="21" t="s">
        <v>142</v>
      </c>
      <c r="BE128" s="141">
        <f>IF(U128="základná",N128,0)</f>
        <v>0</v>
      </c>
      <c r="BF128" s="141">
        <f>IF(U128="znížená",N128,0)</f>
        <v>0</v>
      </c>
      <c r="BG128" s="141">
        <f>IF(U128="zákl. prenesená",N128,0)</f>
        <v>0</v>
      </c>
      <c r="BH128" s="141">
        <f>IF(U128="zníž. prenesená",N128,0)</f>
        <v>0</v>
      </c>
      <c r="BI128" s="141">
        <f>IF(U128="nulová",N128,0)</f>
        <v>0</v>
      </c>
      <c r="BJ128" s="21" t="s">
        <v>85</v>
      </c>
      <c r="BK128" s="229">
        <f>ROUND(L128*K128,3)</f>
        <v>0</v>
      </c>
      <c r="BL128" s="21" t="s">
        <v>147</v>
      </c>
      <c r="BM128" s="21" t="s">
        <v>245</v>
      </c>
    </row>
    <row r="129" s="1" customFormat="1" ht="51" customHeight="1">
      <c r="B129" s="45"/>
      <c r="C129" s="219" t="s">
        <v>164</v>
      </c>
      <c r="D129" s="219" t="s">
        <v>143</v>
      </c>
      <c r="E129" s="220" t="s">
        <v>246</v>
      </c>
      <c r="F129" s="221" t="s">
        <v>247</v>
      </c>
      <c r="G129" s="221"/>
      <c r="H129" s="221"/>
      <c r="I129" s="221"/>
      <c r="J129" s="222" t="s">
        <v>158</v>
      </c>
      <c r="K129" s="223">
        <v>18.288</v>
      </c>
      <c r="L129" s="224">
        <v>0</v>
      </c>
      <c r="M129" s="225"/>
      <c r="N129" s="223">
        <f>ROUND(L129*K129,3)</f>
        <v>0</v>
      </c>
      <c r="O129" s="223"/>
      <c r="P129" s="223"/>
      <c r="Q129" s="223"/>
      <c r="R129" s="47"/>
      <c r="T129" s="226" t="s">
        <v>20</v>
      </c>
      <c r="U129" s="55" t="s">
        <v>43</v>
      </c>
      <c r="V129" s="46"/>
      <c r="W129" s="227">
        <f>V129*K129</f>
        <v>0</v>
      </c>
      <c r="X129" s="227">
        <v>0</v>
      </c>
      <c r="Y129" s="227">
        <f>X129*K129</f>
        <v>0</v>
      </c>
      <c r="Z129" s="227">
        <v>0</v>
      </c>
      <c r="AA129" s="228">
        <f>Z129*K129</f>
        <v>0</v>
      </c>
      <c r="AR129" s="21" t="s">
        <v>147</v>
      </c>
      <c r="AT129" s="21" t="s">
        <v>143</v>
      </c>
      <c r="AU129" s="21" t="s">
        <v>85</v>
      </c>
      <c r="AY129" s="21" t="s">
        <v>142</v>
      </c>
      <c r="BE129" s="141">
        <f>IF(U129="základná",N129,0)</f>
        <v>0</v>
      </c>
      <c r="BF129" s="141">
        <f>IF(U129="znížená",N129,0)</f>
        <v>0</v>
      </c>
      <c r="BG129" s="141">
        <f>IF(U129="zákl. prenesená",N129,0)</f>
        <v>0</v>
      </c>
      <c r="BH129" s="141">
        <f>IF(U129="zníž. prenesená",N129,0)</f>
        <v>0</v>
      </c>
      <c r="BI129" s="141">
        <f>IF(U129="nulová",N129,0)</f>
        <v>0</v>
      </c>
      <c r="BJ129" s="21" t="s">
        <v>85</v>
      </c>
      <c r="BK129" s="229">
        <f>ROUND(L129*K129,3)</f>
        <v>0</v>
      </c>
      <c r="BL129" s="21" t="s">
        <v>147</v>
      </c>
      <c r="BM129" s="21" t="s">
        <v>248</v>
      </c>
    </row>
    <row r="130" s="10" customFormat="1" ht="16.5" customHeight="1">
      <c r="B130" s="230"/>
      <c r="C130" s="231"/>
      <c r="D130" s="231"/>
      <c r="E130" s="232" t="s">
        <v>20</v>
      </c>
      <c r="F130" s="233" t="s">
        <v>249</v>
      </c>
      <c r="G130" s="234"/>
      <c r="H130" s="234"/>
      <c r="I130" s="234"/>
      <c r="J130" s="231"/>
      <c r="K130" s="235">
        <v>18.288</v>
      </c>
      <c r="L130" s="231"/>
      <c r="M130" s="231"/>
      <c r="N130" s="231"/>
      <c r="O130" s="231"/>
      <c r="P130" s="231"/>
      <c r="Q130" s="231"/>
      <c r="R130" s="236"/>
      <c r="T130" s="237"/>
      <c r="U130" s="231"/>
      <c r="V130" s="231"/>
      <c r="W130" s="231"/>
      <c r="X130" s="231"/>
      <c r="Y130" s="231"/>
      <c r="Z130" s="231"/>
      <c r="AA130" s="238"/>
      <c r="AT130" s="239" t="s">
        <v>150</v>
      </c>
      <c r="AU130" s="239" t="s">
        <v>85</v>
      </c>
      <c r="AV130" s="10" t="s">
        <v>85</v>
      </c>
      <c r="AW130" s="10" t="s">
        <v>33</v>
      </c>
      <c r="AX130" s="10" t="s">
        <v>82</v>
      </c>
      <c r="AY130" s="239" t="s">
        <v>142</v>
      </c>
    </row>
    <row r="131" s="1" customFormat="1" ht="25.5" customHeight="1">
      <c r="B131" s="45"/>
      <c r="C131" s="219" t="s">
        <v>169</v>
      </c>
      <c r="D131" s="219" t="s">
        <v>143</v>
      </c>
      <c r="E131" s="220" t="s">
        <v>250</v>
      </c>
      <c r="F131" s="221" t="s">
        <v>251</v>
      </c>
      <c r="G131" s="221"/>
      <c r="H131" s="221"/>
      <c r="I131" s="221"/>
      <c r="J131" s="222" t="s">
        <v>210</v>
      </c>
      <c r="K131" s="223">
        <v>16.459</v>
      </c>
      <c r="L131" s="224">
        <v>0</v>
      </c>
      <c r="M131" s="225"/>
      <c r="N131" s="223">
        <f>ROUND(L131*K131,3)</f>
        <v>0</v>
      </c>
      <c r="O131" s="223"/>
      <c r="P131" s="223"/>
      <c r="Q131" s="223"/>
      <c r="R131" s="47"/>
      <c r="T131" s="226" t="s">
        <v>20</v>
      </c>
      <c r="U131" s="55" t="s">
        <v>43</v>
      </c>
      <c r="V131" s="46"/>
      <c r="W131" s="227">
        <f>V131*K131</f>
        <v>0</v>
      </c>
      <c r="X131" s="227">
        <v>0</v>
      </c>
      <c r="Y131" s="227">
        <f>X131*K131</f>
        <v>0</v>
      </c>
      <c r="Z131" s="227">
        <v>0</v>
      </c>
      <c r="AA131" s="228">
        <f>Z131*K131</f>
        <v>0</v>
      </c>
      <c r="AR131" s="21" t="s">
        <v>147</v>
      </c>
      <c r="AT131" s="21" t="s">
        <v>143</v>
      </c>
      <c r="AU131" s="21" t="s">
        <v>85</v>
      </c>
      <c r="AY131" s="21" t="s">
        <v>142</v>
      </c>
      <c r="BE131" s="141">
        <f>IF(U131="základná",N131,0)</f>
        <v>0</v>
      </c>
      <c r="BF131" s="141">
        <f>IF(U131="znížená",N131,0)</f>
        <v>0</v>
      </c>
      <c r="BG131" s="141">
        <f>IF(U131="zákl. prenesená",N131,0)</f>
        <v>0</v>
      </c>
      <c r="BH131" s="141">
        <f>IF(U131="zníž. prenesená",N131,0)</f>
        <v>0</v>
      </c>
      <c r="BI131" s="141">
        <f>IF(U131="nulová",N131,0)</f>
        <v>0</v>
      </c>
      <c r="BJ131" s="21" t="s">
        <v>85</v>
      </c>
      <c r="BK131" s="229">
        <f>ROUND(L131*K131,3)</f>
        <v>0</v>
      </c>
      <c r="BL131" s="21" t="s">
        <v>147</v>
      </c>
      <c r="BM131" s="21" t="s">
        <v>252</v>
      </c>
    </row>
    <row r="132" s="10" customFormat="1" ht="16.5" customHeight="1">
      <c r="B132" s="230"/>
      <c r="C132" s="231"/>
      <c r="D132" s="231"/>
      <c r="E132" s="232" t="s">
        <v>20</v>
      </c>
      <c r="F132" s="233" t="s">
        <v>253</v>
      </c>
      <c r="G132" s="234"/>
      <c r="H132" s="234"/>
      <c r="I132" s="234"/>
      <c r="J132" s="231"/>
      <c r="K132" s="235">
        <v>16.459</v>
      </c>
      <c r="L132" s="231"/>
      <c r="M132" s="231"/>
      <c r="N132" s="231"/>
      <c r="O132" s="231"/>
      <c r="P132" s="231"/>
      <c r="Q132" s="231"/>
      <c r="R132" s="236"/>
      <c r="T132" s="237"/>
      <c r="U132" s="231"/>
      <c r="V132" s="231"/>
      <c r="W132" s="231"/>
      <c r="X132" s="231"/>
      <c r="Y132" s="231"/>
      <c r="Z132" s="231"/>
      <c r="AA132" s="238"/>
      <c r="AT132" s="239" t="s">
        <v>150</v>
      </c>
      <c r="AU132" s="239" t="s">
        <v>85</v>
      </c>
      <c r="AV132" s="10" t="s">
        <v>85</v>
      </c>
      <c r="AW132" s="10" t="s">
        <v>33</v>
      </c>
      <c r="AX132" s="10" t="s">
        <v>82</v>
      </c>
      <c r="AY132" s="239" t="s">
        <v>142</v>
      </c>
    </row>
    <row r="133" s="1" customFormat="1" ht="25.5" customHeight="1">
      <c r="B133" s="45"/>
      <c r="C133" s="219" t="s">
        <v>173</v>
      </c>
      <c r="D133" s="219" t="s">
        <v>143</v>
      </c>
      <c r="E133" s="220" t="s">
        <v>254</v>
      </c>
      <c r="F133" s="221" t="s">
        <v>255</v>
      </c>
      <c r="G133" s="221"/>
      <c r="H133" s="221"/>
      <c r="I133" s="221"/>
      <c r="J133" s="222" t="s">
        <v>210</v>
      </c>
      <c r="K133" s="223">
        <v>0.001</v>
      </c>
      <c r="L133" s="224">
        <v>0</v>
      </c>
      <c r="M133" s="225"/>
      <c r="N133" s="223">
        <f>ROUND(L133*K133,3)</f>
        <v>0</v>
      </c>
      <c r="O133" s="223"/>
      <c r="P133" s="223"/>
      <c r="Q133" s="223"/>
      <c r="R133" s="47"/>
      <c r="T133" s="226" t="s">
        <v>20</v>
      </c>
      <c r="U133" s="55" t="s">
        <v>43</v>
      </c>
      <c r="V133" s="46"/>
      <c r="W133" s="227">
        <f>V133*K133</f>
        <v>0</v>
      </c>
      <c r="X133" s="227">
        <v>0</v>
      </c>
      <c r="Y133" s="227">
        <f>X133*K133</f>
        <v>0</v>
      </c>
      <c r="Z133" s="227">
        <v>0</v>
      </c>
      <c r="AA133" s="228">
        <f>Z133*K133</f>
        <v>0</v>
      </c>
      <c r="AR133" s="21" t="s">
        <v>147</v>
      </c>
      <c r="AT133" s="21" t="s">
        <v>143</v>
      </c>
      <c r="AU133" s="21" t="s">
        <v>85</v>
      </c>
      <c r="AY133" s="21" t="s">
        <v>142</v>
      </c>
      <c r="BE133" s="141">
        <f>IF(U133="základná",N133,0)</f>
        <v>0</v>
      </c>
      <c r="BF133" s="141">
        <f>IF(U133="znížená",N133,0)</f>
        <v>0</v>
      </c>
      <c r="BG133" s="141">
        <f>IF(U133="zákl. prenesená",N133,0)</f>
        <v>0</v>
      </c>
      <c r="BH133" s="141">
        <f>IF(U133="zníž. prenesená",N133,0)</f>
        <v>0</v>
      </c>
      <c r="BI133" s="141">
        <f>IF(U133="nulová",N133,0)</f>
        <v>0</v>
      </c>
      <c r="BJ133" s="21" t="s">
        <v>85</v>
      </c>
      <c r="BK133" s="229">
        <f>ROUND(L133*K133,3)</f>
        <v>0</v>
      </c>
      <c r="BL133" s="21" t="s">
        <v>147</v>
      </c>
      <c r="BM133" s="21" t="s">
        <v>256</v>
      </c>
    </row>
    <row r="134" s="10" customFormat="1" ht="16.5" customHeight="1">
      <c r="B134" s="230"/>
      <c r="C134" s="231"/>
      <c r="D134" s="231"/>
      <c r="E134" s="232" t="s">
        <v>20</v>
      </c>
      <c r="F134" s="233" t="s">
        <v>257</v>
      </c>
      <c r="G134" s="234"/>
      <c r="H134" s="234"/>
      <c r="I134" s="234"/>
      <c r="J134" s="231"/>
      <c r="K134" s="235">
        <v>0.001</v>
      </c>
      <c r="L134" s="231"/>
      <c r="M134" s="231"/>
      <c r="N134" s="231"/>
      <c r="O134" s="231"/>
      <c r="P134" s="231"/>
      <c r="Q134" s="231"/>
      <c r="R134" s="236"/>
      <c r="T134" s="237"/>
      <c r="U134" s="231"/>
      <c r="V134" s="231"/>
      <c r="W134" s="231"/>
      <c r="X134" s="231"/>
      <c r="Y134" s="231"/>
      <c r="Z134" s="231"/>
      <c r="AA134" s="238"/>
      <c r="AT134" s="239" t="s">
        <v>150</v>
      </c>
      <c r="AU134" s="239" t="s">
        <v>85</v>
      </c>
      <c r="AV134" s="10" t="s">
        <v>85</v>
      </c>
      <c r="AW134" s="10" t="s">
        <v>33</v>
      </c>
      <c r="AX134" s="10" t="s">
        <v>82</v>
      </c>
      <c r="AY134" s="239" t="s">
        <v>142</v>
      </c>
    </row>
    <row r="135" s="1" customFormat="1" ht="38.25" customHeight="1">
      <c r="B135" s="45"/>
      <c r="C135" s="219" t="s">
        <v>177</v>
      </c>
      <c r="D135" s="219" t="s">
        <v>143</v>
      </c>
      <c r="E135" s="220" t="s">
        <v>165</v>
      </c>
      <c r="F135" s="221" t="s">
        <v>166</v>
      </c>
      <c r="G135" s="221"/>
      <c r="H135" s="221"/>
      <c r="I135" s="221"/>
      <c r="J135" s="222" t="s">
        <v>146</v>
      </c>
      <c r="K135" s="223">
        <v>12.699999999999999</v>
      </c>
      <c r="L135" s="224">
        <v>0</v>
      </c>
      <c r="M135" s="225"/>
      <c r="N135" s="223">
        <f>ROUND(L135*K135,3)</f>
        <v>0</v>
      </c>
      <c r="O135" s="223"/>
      <c r="P135" s="223"/>
      <c r="Q135" s="223"/>
      <c r="R135" s="47"/>
      <c r="T135" s="226" t="s">
        <v>20</v>
      </c>
      <c r="U135" s="55" t="s">
        <v>43</v>
      </c>
      <c r="V135" s="46"/>
      <c r="W135" s="227">
        <f>V135*K135</f>
        <v>0</v>
      </c>
      <c r="X135" s="227">
        <v>0</v>
      </c>
      <c r="Y135" s="227">
        <f>X135*K135</f>
        <v>0</v>
      </c>
      <c r="Z135" s="227">
        <v>0</v>
      </c>
      <c r="AA135" s="228">
        <f>Z135*K135</f>
        <v>0</v>
      </c>
      <c r="AR135" s="21" t="s">
        <v>147</v>
      </c>
      <c r="AT135" s="21" t="s">
        <v>143</v>
      </c>
      <c r="AU135" s="21" t="s">
        <v>85</v>
      </c>
      <c r="AY135" s="21" t="s">
        <v>142</v>
      </c>
      <c r="BE135" s="141">
        <f>IF(U135="základná",N135,0)</f>
        <v>0</v>
      </c>
      <c r="BF135" s="141">
        <f>IF(U135="znížená",N135,0)</f>
        <v>0</v>
      </c>
      <c r="BG135" s="141">
        <f>IF(U135="zákl. prenesená",N135,0)</f>
        <v>0</v>
      </c>
      <c r="BH135" s="141">
        <f>IF(U135="zníž. prenesená",N135,0)</f>
        <v>0</v>
      </c>
      <c r="BI135" s="141">
        <f>IF(U135="nulová",N135,0)</f>
        <v>0</v>
      </c>
      <c r="BJ135" s="21" t="s">
        <v>85</v>
      </c>
      <c r="BK135" s="229">
        <f>ROUND(L135*K135,3)</f>
        <v>0</v>
      </c>
      <c r="BL135" s="21" t="s">
        <v>147</v>
      </c>
      <c r="BM135" s="21" t="s">
        <v>258</v>
      </c>
    </row>
    <row r="136" s="10" customFormat="1" ht="16.5" customHeight="1">
      <c r="B136" s="230"/>
      <c r="C136" s="231"/>
      <c r="D136" s="231"/>
      <c r="E136" s="232" t="s">
        <v>20</v>
      </c>
      <c r="F136" s="233" t="s">
        <v>259</v>
      </c>
      <c r="G136" s="234"/>
      <c r="H136" s="234"/>
      <c r="I136" s="234"/>
      <c r="J136" s="231"/>
      <c r="K136" s="235">
        <v>12.699999999999999</v>
      </c>
      <c r="L136" s="231"/>
      <c r="M136" s="231"/>
      <c r="N136" s="231"/>
      <c r="O136" s="231"/>
      <c r="P136" s="231"/>
      <c r="Q136" s="231"/>
      <c r="R136" s="236"/>
      <c r="T136" s="237"/>
      <c r="U136" s="231"/>
      <c r="V136" s="231"/>
      <c r="W136" s="231"/>
      <c r="X136" s="231"/>
      <c r="Y136" s="231"/>
      <c r="Z136" s="231"/>
      <c r="AA136" s="238"/>
      <c r="AT136" s="239" t="s">
        <v>150</v>
      </c>
      <c r="AU136" s="239" t="s">
        <v>85</v>
      </c>
      <c r="AV136" s="10" t="s">
        <v>85</v>
      </c>
      <c r="AW136" s="10" t="s">
        <v>33</v>
      </c>
      <c r="AX136" s="10" t="s">
        <v>82</v>
      </c>
      <c r="AY136" s="239" t="s">
        <v>142</v>
      </c>
    </row>
    <row r="137" s="9" customFormat="1" ht="29.88" customHeight="1">
      <c r="B137" s="204"/>
      <c r="C137" s="205"/>
      <c r="D137" s="216" t="s">
        <v>116</v>
      </c>
      <c r="E137" s="216"/>
      <c r="F137" s="216"/>
      <c r="G137" s="216"/>
      <c r="H137" s="216"/>
      <c r="I137" s="216"/>
      <c r="J137" s="216"/>
      <c r="K137" s="216"/>
      <c r="L137" s="216"/>
      <c r="M137" s="216"/>
      <c r="N137" s="217">
        <f>BK137</f>
        <v>0</v>
      </c>
      <c r="O137" s="218"/>
      <c r="P137" s="218"/>
      <c r="Q137" s="218"/>
      <c r="R137" s="209"/>
      <c r="T137" s="210"/>
      <c r="U137" s="205"/>
      <c r="V137" s="205"/>
      <c r="W137" s="211">
        <f>SUM(W138:W145)</f>
        <v>0</v>
      </c>
      <c r="X137" s="205"/>
      <c r="Y137" s="211">
        <f>SUM(Y138:Y145)</f>
        <v>17.125804500000001</v>
      </c>
      <c r="Z137" s="205"/>
      <c r="AA137" s="212">
        <f>SUM(AA138:AA145)</f>
        <v>0</v>
      </c>
      <c r="AR137" s="213" t="s">
        <v>82</v>
      </c>
      <c r="AT137" s="214" t="s">
        <v>75</v>
      </c>
      <c r="AU137" s="214" t="s">
        <v>82</v>
      </c>
      <c r="AY137" s="213" t="s">
        <v>142</v>
      </c>
      <c r="BK137" s="215">
        <f>SUM(BK138:BK145)</f>
        <v>0</v>
      </c>
    </row>
    <row r="138" s="1" customFormat="1" ht="38.25" customHeight="1">
      <c r="B138" s="45"/>
      <c r="C138" s="219" t="s">
        <v>182</v>
      </c>
      <c r="D138" s="219" t="s">
        <v>143</v>
      </c>
      <c r="E138" s="220" t="s">
        <v>260</v>
      </c>
      <c r="F138" s="221" t="s">
        <v>261</v>
      </c>
      <c r="G138" s="221"/>
      <c r="H138" s="221"/>
      <c r="I138" s="221"/>
      <c r="J138" s="222" t="s">
        <v>146</v>
      </c>
      <c r="K138" s="223">
        <v>22.859999999999999</v>
      </c>
      <c r="L138" s="224">
        <v>0</v>
      </c>
      <c r="M138" s="225"/>
      <c r="N138" s="223">
        <f>ROUND(L138*K138,3)</f>
        <v>0</v>
      </c>
      <c r="O138" s="223"/>
      <c r="P138" s="223"/>
      <c r="Q138" s="223"/>
      <c r="R138" s="47"/>
      <c r="T138" s="226" t="s">
        <v>20</v>
      </c>
      <c r="U138" s="55" t="s">
        <v>43</v>
      </c>
      <c r="V138" s="46"/>
      <c r="W138" s="227">
        <f>V138*K138</f>
        <v>0</v>
      </c>
      <c r="X138" s="227">
        <v>0.38624999999999998</v>
      </c>
      <c r="Y138" s="227">
        <f>X138*K138</f>
        <v>8.8296749999999999</v>
      </c>
      <c r="Z138" s="227">
        <v>0</v>
      </c>
      <c r="AA138" s="228">
        <f>Z138*K138</f>
        <v>0</v>
      </c>
      <c r="AR138" s="21" t="s">
        <v>147</v>
      </c>
      <c r="AT138" s="21" t="s">
        <v>143</v>
      </c>
      <c r="AU138" s="21" t="s">
        <v>85</v>
      </c>
      <c r="AY138" s="21" t="s">
        <v>142</v>
      </c>
      <c r="BE138" s="141">
        <f>IF(U138="základná",N138,0)</f>
        <v>0</v>
      </c>
      <c r="BF138" s="141">
        <f>IF(U138="znížená",N138,0)</f>
        <v>0</v>
      </c>
      <c r="BG138" s="141">
        <f>IF(U138="zákl. prenesená",N138,0)</f>
        <v>0</v>
      </c>
      <c r="BH138" s="141">
        <f>IF(U138="zníž. prenesená",N138,0)</f>
        <v>0</v>
      </c>
      <c r="BI138" s="141">
        <f>IF(U138="nulová",N138,0)</f>
        <v>0</v>
      </c>
      <c r="BJ138" s="21" t="s">
        <v>85</v>
      </c>
      <c r="BK138" s="229">
        <f>ROUND(L138*K138,3)</f>
        <v>0</v>
      </c>
      <c r="BL138" s="21" t="s">
        <v>147</v>
      </c>
      <c r="BM138" s="21" t="s">
        <v>262</v>
      </c>
    </row>
    <row r="139" s="10" customFormat="1" ht="16.5" customHeight="1">
      <c r="B139" s="230"/>
      <c r="C139" s="231"/>
      <c r="D139" s="231"/>
      <c r="E139" s="232" t="s">
        <v>20</v>
      </c>
      <c r="F139" s="233" t="s">
        <v>263</v>
      </c>
      <c r="G139" s="234"/>
      <c r="H139" s="234"/>
      <c r="I139" s="234"/>
      <c r="J139" s="231"/>
      <c r="K139" s="235">
        <v>22.859999999999999</v>
      </c>
      <c r="L139" s="231"/>
      <c r="M139" s="231"/>
      <c r="N139" s="231"/>
      <c r="O139" s="231"/>
      <c r="P139" s="231"/>
      <c r="Q139" s="231"/>
      <c r="R139" s="236"/>
      <c r="T139" s="237"/>
      <c r="U139" s="231"/>
      <c r="V139" s="231"/>
      <c r="W139" s="231"/>
      <c r="X139" s="231"/>
      <c r="Y139" s="231"/>
      <c r="Z139" s="231"/>
      <c r="AA139" s="238"/>
      <c r="AT139" s="239" t="s">
        <v>150</v>
      </c>
      <c r="AU139" s="239" t="s">
        <v>85</v>
      </c>
      <c r="AV139" s="10" t="s">
        <v>85</v>
      </c>
      <c r="AW139" s="10" t="s">
        <v>33</v>
      </c>
      <c r="AX139" s="10" t="s">
        <v>82</v>
      </c>
      <c r="AY139" s="239" t="s">
        <v>142</v>
      </c>
    </row>
    <row r="140" s="1" customFormat="1" ht="25.5" customHeight="1">
      <c r="B140" s="45"/>
      <c r="C140" s="219" t="s">
        <v>187</v>
      </c>
      <c r="D140" s="219" t="s">
        <v>143</v>
      </c>
      <c r="E140" s="220" t="s">
        <v>264</v>
      </c>
      <c r="F140" s="221" t="s">
        <v>265</v>
      </c>
      <c r="G140" s="221"/>
      <c r="H140" s="221"/>
      <c r="I140" s="221"/>
      <c r="J140" s="222" t="s">
        <v>146</v>
      </c>
      <c r="K140" s="223">
        <v>19.050000000000001</v>
      </c>
      <c r="L140" s="224">
        <v>0</v>
      </c>
      <c r="M140" s="225"/>
      <c r="N140" s="223">
        <f>ROUND(L140*K140,3)</f>
        <v>0</v>
      </c>
      <c r="O140" s="223"/>
      <c r="P140" s="223"/>
      <c r="Q140" s="223"/>
      <c r="R140" s="47"/>
      <c r="T140" s="226" t="s">
        <v>20</v>
      </c>
      <c r="U140" s="55" t="s">
        <v>43</v>
      </c>
      <c r="V140" s="46"/>
      <c r="W140" s="227">
        <f>V140*K140</f>
        <v>0</v>
      </c>
      <c r="X140" s="227">
        <v>0.24359</v>
      </c>
      <c r="Y140" s="227">
        <f>X140*K140</f>
        <v>4.6403895000000004</v>
      </c>
      <c r="Z140" s="227">
        <v>0</v>
      </c>
      <c r="AA140" s="228">
        <f>Z140*K140</f>
        <v>0</v>
      </c>
      <c r="AR140" s="21" t="s">
        <v>147</v>
      </c>
      <c r="AT140" s="21" t="s">
        <v>143</v>
      </c>
      <c r="AU140" s="21" t="s">
        <v>85</v>
      </c>
      <c r="AY140" s="21" t="s">
        <v>142</v>
      </c>
      <c r="BE140" s="141">
        <f>IF(U140="základná",N140,0)</f>
        <v>0</v>
      </c>
      <c r="BF140" s="141">
        <f>IF(U140="znížená",N140,0)</f>
        <v>0</v>
      </c>
      <c r="BG140" s="141">
        <f>IF(U140="zákl. prenesená",N140,0)</f>
        <v>0</v>
      </c>
      <c r="BH140" s="141">
        <f>IF(U140="zníž. prenesená",N140,0)</f>
        <v>0</v>
      </c>
      <c r="BI140" s="141">
        <f>IF(U140="nulová",N140,0)</f>
        <v>0</v>
      </c>
      <c r="BJ140" s="21" t="s">
        <v>85</v>
      </c>
      <c r="BK140" s="229">
        <f>ROUND(L140*K140,3)</f>
        <v>0</v>
      </c>
      <c r="BL140" s="21" t="s">
        <v>147</v>
      </c>
      <c r="BM140" s="21" t="s">
        <v>266</v>
      </c>
    </row>
    <row r="141" s="10" customFormat="1" ht="16.5" customHeight="1">
      <c r="B141" s="230"/>
      <c r="C141" s="231"/>
      <c r="D141" s="231"/>
      <c r="E141" s="232" t="s">
        <v>20</v>
      </c>
      <c r="F141" s="233" t="s">
        <v>267</v>
      </c>
      <c r="G141" s="234"/>
      <c r="H141" s="234"/>
      <c r="I141" s="234"/>
      <c r="J141" s="231"/>
      <c r="K141" s="235">
        <v>19.050000000000001</v>
      </c>
      <c r="L141" s="231"/>
      <c r="M141" s="231"/>
      <c r="N141" s="231"/>
      <c r="O141" s="231"/>
      <c r="P141" s="231"/>
      <c r="Q141" s="231"/>
      <c r="R141" s="236"/>
      <c r="T141" s="237"/>
      <c r="U141" s="231"/>
      <c r="V141" s="231"/>
      <c r="W141" s="231"/>
      <c r="X141" s="231"/>
      <c r="Y141" s="231"/>
      <c r="Z141" s="231"/>
      <c r="AA141" s="238"/>
      <c r="AT141" s="239" t="s">
        <v>150</v>
      </c>
      <c r="AU141" s="239" t="s">
        <v>85</v>
      </c>
      <c r="AV141" s="10" t="s">
        <v>85</v>
      </c>
      <c r="AW141" s="10" t="s">
        <v>33</v>
      </c>
      <c r="AX141" s="10" t="s">
        <v>82</v>
      </c>
      <c r="AY141" s="239" t="s">
        <v>142</v>
      </c>
    </row>
    <row r="142" s="1" customFormat="1" ht="38.25" customHeight="1">
      <c r="B142" s="45"/>
      <c r="C142" s="219" t="s">
        <v>192</v>
      </c>
      <c r="D142" s="219" t="s">
        <v>143</v>
      </c>
      <c r="E142" s="220" t="s">
        <v>174</v>
      </c>
      <c r="F142" s="221" t="s">
        <v>175</v>
      </c>
      <c r="G142" s="221"/>
      <c r="H142" s="221"/>
      <c r="I142" s="221"/>
      <c r="J142" s="222" t="s">
        <v>146</v>
      </c>
      <c r="K142" s="223">
        <v>19.050000000000001</v>
      </c>
      <c r="L142" s="224">
        <v>0</v>
      </c>
      <c r="M142" s="225"/>
      <c r="N142" s="223">
        <f>ROUND(L142*K142,3)</f>
        <v>0</v>
      </c>
      <c r="O142" s="223"/>
      <c r="P142" s="223"/>
      <c r="Q142" s="223"/>
      <c r="R142" s="47"/>
      <c r="T142" s="226" t="s">
        <v>20</v>
      </c>
      <c r="U142" s="55" t="s">
        <v>43</v>
      </c>
      <c r="V142" s="46"/>
      <c r="W142" s="227">
        <f>V142*K142</f>
        <v>0</v>
      </c>
      <c r="X142" s="227">
        <v>0.10100000000000001</v>
      </c>
      <c r="Y142" s="227">
        <f>X142*K142</f>
        <v>1.9240500000000003</v>
      </c>
      <c r="Z142" s="227">
        <v>0</v>
      </c>
      <c r="AA142" s="228">
        <f>Z142*K142</f>
        <v>0</v>
      </c>
      <c r="AR142" s="21" t="s">
        <v>147</v>
      </c>
      <c r="AT142" s="21" t="s">
        <v>143</v>
      </c>
      <c r="AU142" s="21" t="s">
        <v>85</v>
      </c>
      <c r="AY142" s="21" t="s">
        <v>142</v>
      </c>
      <c r="BE142" s="141">
        <f>IF(U142="základná",N142,0)</f>
        <v>0</v>
      </c>
      <c r="BF142" s="141">
        <f>IF(U142="znížená",N142,0)</f>
        <v>0</v>
      </c>
      <c r="BG142" s="141">
        <f>IF(U142="zákl. prenesená",N142,0)</f>
        <v>0</v>
      </c>
      <c r="BH142" s="141">
        <f>IF(U142="zníž. prenesená",N142,0)</f>
        <v>0</v>
      </c>
      <c r="BI142" s="141">
        <f>IF(U142="nulová",N142,0)</f>
        <v>0</v>
      </c>
      <c r="BJ142" s="21" t="s">
        <v>85</v>
      </c>
      <c r="BK142" s="229">
        <f>ROUND(L142*K142,3)</f>
        <v>0</v>
      </c>
      <c r="BL142" s="21" t="s">
        <v>147</v>
      </c>
      <c r="BM142" s="21" t="s">
        <v>268</v>
      </c>
    </row>
    <row r="143" s="10" customFormat="1" ht="16.5" customHeight="1">
      <c r="B143" s="230"/>
      <c r="C143" s="231"/>
      <c r="D143" s="231"/>
      <c r="E143" s="232" t="s">
        <v>20</v>
      </c>
      <c r="F143" s="233" t="s">
        <v>267</v>
      </c>
      <c r="G143" s="234"/>
      <c r="H143" s="234"/>
      <c r="I143" s="234"/>
      <c r="J143" s="231"/>
      <c r="K143" s="235">
        <v>19.050000000000001</v>
      </c>
      <c r="L143" s="231"/>
      <c r="M143" s="231"/>
      <c r="N143" s="231"/>
      <c r="O143" s="231"/>
      <c r="P143" s="231"/>
      <c r="Q143" s="231"/>
      <c r="R143" s="236"/>
      <c r="T143" s="237"/>
      <c r="U143" s="231"/>
      <c r="V143" s="231"/>
      <c r="W143" s="231"/>
      <c r="X143" s="231"/>
      <c r="Y143" s="231"/>
      <c r="Z143" s="231"/>
      <c r="AA143" s="238"/>
      <c r="AT143" s="239" t="s">
        <v>150</v>
      </c>
      <c r="AU143" s="239" t="s">
        <v>85</v>
      </c>
      <c r="AV143" s="10" t="s">
        <v>85</v>
      </c>
      <c r="AW143" s="10" t="s">
        <v>33</v>
      </c>
      <c r="AX143" s="10" t="s">
        <v>82</v>
      </c>
      <c r="AY143" s="239" t="s">
        <v>142</v>
      </c>
    </row>
    <row r="144" s="1" customFormat="1" ht="25.5" customHeight="1">
      <c r="B144" s="45"/>
      <c r="C144" s="240" t="s">
        <v>197</v>
      </c>
      <c r="D144" s="240" t="s">
        <v>178</v>
      </c>
      <c r="E144" s="241" t="s">
        <v>179</v>
      </c>
      <c r="F144" s="242" t="s">
        <v>180</v>
      </c>
      <c r="G144" s="242"/>
      <c r="H144" s="242"/>
      <c r="I144" s="242"/>
      <c r="J144" s="243" t="s">
        <v>146</v>
      </c>
      <c r="K144" s="244">
        <v>19.241</v>
      </c>
      <c r="L144" s="245">
        <v>0</v>
      </c>
      <c r="M144" s="246"/>
      <c r="N144" s="244">
        <f>ROUND(L144*K144,3)</f>
        <v>0</v>
      </c>
      <c r="O144" s="223"/>
      <c r="P144" s="223"/>
      <c r="Q144" s="223"/>
      <c r="R144" s="47"/>
      <c r="T144" s="226" t="s">
        <v>20</v>
      </c>
      <c r="U144" s="55" t="s">
        <v>43</v>
      </c>
      <c r="V144" s="46"/>
      <c r="W144" s="227">
        <f>V144*K144</f>
        <v>0</v>
      </c>
      <c r="X144" s="227">
        <v>0.089999999999999997</v>
      </c>
      <c r="Y144" s="227">
        <f>X144*K144</f>
        <v>1.73169</v>
      </c>
      <c r="Z144" s="227">
        <v>0</v>
      </c>
      <c r="AA144" s="228">
        <f>Z144*K144</f>
        <v>0</v>
      </c>
      <c r="AR144" s="21" t="s">
        <v>177</v>
      </c>
      <c r="AT144" s="21" t="s">
        <v>178</v>
      </c>
      <c r="AU144" s="21" t="s">
        <v>85</v>
      </c>
      <c r="AY144" s="21" t="s">
        <v>142</v>
      </c>
      <c r="BE144" s="141">
        <f>IF(U144="základná",N144,0)</f>
        <v>0</v>
      </c>
      <c r="BF144" s="141">
        <f>IF(U144="znížená",N144,0)</f>
        <v>0</v>
      </c>
      <c r="BG144" s="141">
        <f>IF(U144="zákl. prenesená",N144,0)</f>
        <v>0</v>
      </c>
      <c r="BH144" s="141">
        <f>IF(U144="zníž. prenesená",N144,0)</f>
        <v>0</v>
      </c>
      <c r="BI144" s="141">
        <f>IF(U144="nulová",N144,0)</f>
        <v>0</v>
      </c>
      <c r="BJ144" s="21" t="s">
        <v>85</v>
      </c>
      <c r="BK144" s="229">
        <f>ROUND(L144*K144,3)</f>
        <v>0</v>
      </c>
      <c r="BL144" s="21" t="s">
        <v>147</v>
      </c>
      <c r="BM144" s="21" t="s">
        <v>269</v>
      </c>
    </row>
    <row r="145" s="10" customFormat="1" ht="16.5" customHeight="1">
      <c r="B145" s="230"/>
      <c r="C145" s="231"/>
      <c r="D145" s="231"/>
      <c r="E145" s="232" t="s">
        <v>20</v>
      </c>
      <c r="F145" s="233" t="s">
        <v>270</v>
      </c>
      <c r="G145" s="234"/>
      <c r="H145" s="234"/>
      <c r="I145" s="234"/>
      <c r="J145" s="231"/>
      <c r="K145" s="235">
        <v>19.241</v>
      </c>
      <c r="L145" s="231"/>
      <c r="M145" s="231"/>
      <c r="N145" s="231"/>
      <c r="O145" s="231"/>
      <c r="P145" s="231"/>
      <c r="Q145" s="231"/>
      <c r="R145" s="236"/>
      <c r="T145" s="237"/>
      <c r="U145" s="231"/>
      <c r="V145" s="231"/>
      <c r="W145" s="231"/>
      <c r="X145" s="231"/>
      <c r="Y145" s="231"/>
      <c r="Z145" s="231"/>
      <c r="AA145" s="238"/>
      <c r="AT145" s="239" t="s">
        <v>150</v>
      </c>
      <c r="AU145" s="239" t="s">
        <v>85</v>
      </c>
      <c r="AV145" s="10" t="s">
        <v>85</v>
      </c>
      <c r="AW145" s="10" t="s">
        <v>33</v>
      </c>
      <c r="AX145" s="10" t="s">
        <v>82</v>
      </c>
      <c r="AY145" s="239" t="s">
        <v>142</v>
      </c>
    </row>
    <row r="146" s="9" customFormat="1" ht="29.88" customHeight="1">
      <c r="B146" s="204"/>
      <c r="C146" s="205"/>
      <c r="D146" s="216" t="s">
        <v>117</v>
      </c>
      <c r="E146" s="216"/>
      <c r="F146" s="216"/>
      <c r="G146" s="216"/>
      <c r="H146" s="216"/>
      <c r="I146" s="216"/>
      <c r="J146" s="216"/>
      <c r="K146" s="216"/>
      <c r="L146" s="216"/>
      <c r="M146" s="216"/>
      <c r="N146" s="217">
        <f>BK146</f>
        <v>0</v>
      </c>
      <c r="O146" s="218"/>
      <c r="P146" s="218"/>
      <c r="Q146" s="218"/>
      <c r="R146" s="209"/>
      <c r="T146" s="210"/>
      <c r="U146" s="205"/>
      <c r="V146" s="205"/>
      <c r="W146" s="211">
        <f>SUM(W147:W148)</f>
        <v>0</v>
      </c>
      <c r="X146" s="205"/>
      <c r="Y146" s="211">
        <f>SUM(Y147:Y148)</f>
        <v>0</v>
      </c>
      <c r="Z146" s="205"/>
      <c r="AA146" s="212">
        <f>SUM(AA147:AA148)</f>
        <v>0</v>
      </c>
      <c r="AR146" s="213" t="s">
        <v>82</v>
      </c>
      <c r="AT146" s="214" t="s">
        <v>75</v>
      </c>
      <c r="AU146" s="214" t="s">
        <v>82</v>
      </c>
      <c r="AY146" s="213" t="s">
        <v>142</v>
      </c>
      <c r="BK146" s="215">
        <f>SUM(BK147:BK148)</f>
        <v>0</v>
      </c>
    </row>
    <row r="147" s="1" customFormat="1" ht="38.25" customHeight="1">
      <c r="B147" s="45"/>
      <c r="C147" s="219" t="s">
        <v>202</v>
      </c>
      <c r="D147" s="219" t="s">
        <v>143</v>
      </c>
      <c r="E147" s="220" t="s">
        <v>193</v>
      </c>
      <c r="F147" s="221" t="s">
        <v>194</v>
      </c>
      <c r="G147" s="221"/>
      <c r="H147" s="221"/>
      <c r="I147" s="221"/>
      <c r="J147" s="222" t="s">
        <v>158</v>
      </c>
      <c r="K147" s="223">
        <v>0.254</v>
      </c>
      <c r="L147" s="224">
        <v>0</v>
      </c>
      <c r="M147" s="225"/>
      <c r="N147" s="223">
        <f>ROUND(L147*K147,3)</f>
        <v>0</v>
      </c>
      <c r="O147" s="223"/>
      <c r="P147" s="223"/>
      <c r="Q147" s="223"/>
      <c r="R147" s="47"/>
      <c r="T147" s="226" t="s">
        <v>20</v>
      </c>
      <c r="U147" s="55" t="s">
        <v>43</v>
      </c>
      <c r="V147" s="46"/>
      <c r="W147" s="227">
        <f>V147*K147</f>
        <v>0</v>
      </c>
      <c r="X147" s="227">
        <v>0</v>
      </c>
      <c r="Y147" s="227">
        <f>X147*K147</f>
        <v>0</v>
      </c>
      <c r="Z147" s="227">
        <v>0</v>
      </c>
      <c r="AA147" s="228">
        <f>Z147*K147</f>
        <v>0</v>
      </c>
      <c r="AR147" s="21" t="s">
        <v>147</v>
      </c>
      <c r="AT147" s="21" t="s">
        <v>143</v>
      </c>
      <c r="AU147" s="21" t="s">
        <v>85</v>
      </c>
      <c r="AY147" s="21" t="s">
        <v>142</v>
      </c>
      <c r="BE147" s="141">
        <f>IF(U147="základná",N147,0)</f>
        <v>0</v>
      </c>
      <c r="BF147" s="141">
        <f>IF(U147="znížená",N147,0)</f>
        <v>0</v>
      </c>
      <c r="BG147" s="141">
        <f>IF(U147="zákl. prenesená",N147,0)</f>
        <v>0</v>
      </c>
      <c r="BH147" s="141">
        <f>IF(U147="zníž. prenesená",N147,0)</f>
        <v>0</v>
      </c>
      <c r="BI147" s="141">
        <f>IF(U147="nulová",N147,0)</f>
        <v>0</v>
      </c>
      <c r="BJ147" s="21" t="s">
        <v>85</v>
      </c>
      <c r="BK147" s="229">
        <f>ROUND(L147*K147,3)</f>
        <v>0</v>
      </c>
      <c r="BL147" s="21" t="s">
        <v>147</v>
      </c>
      <c r="BM147" s="21" t="s">
        <v>271</v>
      </c>
    </row>
    <row r="148" s="10" customFormat="1" ht="16.5" customHeight="1">
      <c r="B148" s="230"/>
      <c r="C148" s="231"/>
      <c r="D148" s="231"/>
      <c r="E148" s="232" t="s">
        <v>20</v>
      </c>
      <c r="F148" s="233" t="s">
        <v>272</v>
      </c>
      <c r="G148" s="234"/>
      <c r="H148" s="234"/>
      <c r="I148" s="234"/>
      <c r="J148" s="231"/>
      <c r="K148" s="235">
        <v>0.254</v>
      </c>
      <c r="L148" s="231"/>
      <c r="M148" s="231"/>
      <c r="N148" s="231"/>
      <c r="O148" s="231"/>
      <c r="P148" s="231"/>
      <c r="Q148" s="231"/>
      <c r="R148" s="236"/>
      <c r="T148" s="237"/>
      <c r="U148" s="231"/>
      <c r="V148" s="231"/>
      <c r="W148" s="231"/>
      <c r="X148" s="231"/>
      <c r="Y148" s="231"/>
      <c r="Z148" s="231"/>
      <c r="AA148" s="238"/>
      <c r="AT148" s="239" t="s">
        <v>150</v>
      </c>
      <c r="AU148" s="239" t="s">
        <v>85</v>
      </c>
      <c r="AV148" s="10" t="s">
        <v>85</v>
      </c>
      <c r="AW148" s="10" t="s">
        <v>33</v>
      </c>
      <c r="AX148" s="10" t="s">
        <v>82</v>
      </c>
      <c r="AY148" s="239" t="s">
        <v>142</v>
      </c>
    </row>
    <row r="149" s="9" customFormat="1" ht="29.88" customHeight="1">
      <c r="B149" s="204"/>
      <c r="C149" s="205"/>
      <c r="D149" s="216" t="s">
        <v>118</v>
      </c>
      <c r="E149" s="216"/>
      <c r="F149" s="216"/>
      <c r="G149" s="216"/>
      <c r="H149" s="216"/>
      <c r="I149" s="216"/>
      <c r="J149" s="216"/>
      <c r="K149" s="216"/>
      <c r="L149" s="216"/>
      <c r="M149" s="216"/>
      <c r="N149" s="217">
        <f>BK149</f>
        <v>0</v>
      </c>
      <c r="O149" s="218"/>
      <c r="P149" s="218"/>
      <c r="Q149" s="218"/>
      <c r="R149" s="209"/>
      <c r="T149" s="210"/>
      <c r="U149" s="205"/>
      <c r="V149" s="205"/>
      <c r="W149" s="211">
        <f>W150</f>
        <v>0</v>
      </c>
      <c r="X149" s="205"/>
      <c r="Y149" s="211">
        <f>Y150</f>
        <v>0</v>
      </c>
      <c r="Z149" s="205"/>
      <c r="AA149" s="212">
        <f>AA150</f>
        <v>0</v>
      </c>
      <c r="AR149" s="213" t="s">
        <v>82</v>
      </c>
      <c r="AT149" s="214" t="s">
        <v>75</v>
      </c>
      <c r="AU149" s="214" t="s">
        <v>82</v>
      </c>
      <c r="AY149" s="213" t="s">
        <v>142</v>
      </c>
      <c r="BK149" s="215">
        <f>BK150</f>
        <v>0</v>
      </c>
    </row>
    <row r="150" s="1" customFormat="1" ht="38.25" customHeight="1">
      <c r="B150" s="45"/>
      <c r="C150" s="219" t="s">
        <v>207</v>
      </c>
      <c r="D150" s="219" t="s">
        <v>143</v>
      </c>
      <c r="E150" s="220" t="s">
        <v>229</v>
      </c>
      <c r="F150" s="221" t="s">
        <v>230</v>
      </c>
      <c r="G150" s="221"/>
      <c r="H150" s="221"/>
      <c r="I150" s="221"/>
      <c r="J150" s="222" t="s">
        <v>210</v>
      </c>
      <c r="K150" s="223">
        <v>17.126000000000001</v>
      </c>
      <c r="L150" s="224">
        <v>0</v>
      </c>
      <c r="M150" s="225"/>
      <c r="N150" s="223">
        <f>ROUND(L150*K150,3)</f>
        <v>0</v>
      </c>
      <c r="O150" s="223"/>
      <c r="P150" s="223"/>
      <c r="Q150" s="223"/>
      <c r="R150" s="47"/>
      <c r="T150" s="226" t="s">
        <v>20</v>
      </c>
      <c r="U150" s="55" t="s">
        <v>43</v>
      </c>
      <c r="V150" s="46"/>
      <c r="W150" s="227">
        <f>V150*K150</f>
        <v>0</v>
      </c>
      <c r="X150" s="227">
        <v>0</v>
      </c>
      <c r="Y150" s="227">
        <f>X150*K150</f>
        <v>0</v>
      </c>
      <c r="Z150" s="227">
        <v>0</v>
      </c>
      <c r="AA150" s="228">
        <f>Z150*K150</f>
        <v>0</v>
      </c>
      <c r="AR150" s="21" t="s">
        <v>147</v>
      </c>
      <c r="AT150" s="21" t="s">
        <v>143</v>
      </c>
      <c r="AU150" s="21" t="s">
        <v>85</v>
      </c>
      <c r="AY150" s="21" t="s">
        <v>142</v>
      </c>
      <c r="BE150" s="141">
        <f>IF(U150="základná",N150,0)</f>
        <v>0</v>
      </c>
      <c r="BF150" s="141">
        <f>IF(U150="znížená",N150,0)</f>
        <v>0</v>
      </c>
      <c r="BG150" s="141">
        <f>IF(U150="zákl. prenesená",N150,0)</f>
        <v>0</v>
      </c>
      <c r="BH150" s="141">
        <f>IF(U150="zníž. prenesená",N150,0)</f>
        <v>0</v>
      </c>
      <c r="BI150" s="141">
        <f>IF(U150="nulová",N150,0)</f>
        <v>0</v>
      </c>
      <c r="BJ150" s="21" t="s">
        <v>85</v>
      </c>
      <c r="BK150" s="229">
        <f>ROUND(L150*K150,3)</f>
        <v>0</v>
      </c>
      <c r="BL150" s="21" t="s">
        <v>147</v>
      </c>
      <c r="BM150" s="21" t="s">
        <v>273</v>
      </c>
    </row>
    <row r="151" s="1" customFormat="1" ht="49.92" customHeight="1">
      <c r="B151" s="45"/>
      <c r="C151" s="46"/>
      <c r="D151" s="206" t="s">
        <v>232</v>
      </c>
      <c r="E151" s="46"/>
      <c r="F151" s="46"/>
      <c r="G151" s="46"/>
      <c r="H151" s="46"/>
      <c r="I151" s="46"/>
      <c r="J151" s="46"/>
      <c r="K151" s="46"/>
      <c r="L151" s="46"/>
      <c r="M151" s="46"/>
      <c r="N151" s="249">
        <f>BK151</f>
        <v>0</v>
      </c>
      <c r="O151" s="250"/>
      <c r="P151" s="250"/>
      <c r="Q151" s="250"/>
      <c r="R151" s="47"/>
      <c r="T151" s="192"/>
      <c r="U151" s="71"/>
      <c r="V151" s="71"/>
      <c r="W151" s="71"/>
      <c r="X151" s="71"/>
      <c r="Y151" s="71"/>
      <c r="Z151" s="71"/>
      <c r="AA151" s="73"/>
      <c r="AT151" s="21" t="s">
        <v>75</v>
      </c>
      <c r="AU151" s="21" t="s">
        <v>76</v>
      </c>
      <c r="AY151" s="21" t="s">
        <v>233</v>
      </c>
      <c r="BK151" s="229">
        <v>0</v>
      </c>
    </row>
    <row r="152" s="1" customFormat="1" ht="6.96" customHeight="1">
      <c r="B152" s="74"/>
      <c r="C152" s="75"/>
      <c r="D152" s="75"/>
      <c r="E152" s="75"/>
      <c r="F152" s="75"/>
      <c r="G152" s="75"/>
      <c r="H152" s="75"/>
      <c r="I152" s="75"/>
      <c r="J152" s="75"/>
      <c r="K152" s="75"/>
      <c r="L152" s="75"/>
      <c r="M152" s="75"/>
      <c r="N152" s="75"/>
      <c r="O152" s="75"/>
      <c r="P152" s="75"/>
      <c r="Q152" s="75"/>
      <c r="R152" s="76"/>
    </row>
  </sheetData>
  <sheetProtection sheet="1" formatColumns="0" formatRows="0" objects="1" scenarios="1" spinCount="10" saltValue="RM93y5yu2PYDUKIXvivUmcnRWMSKINBXsDT38HJYRg3JNsLhMJzk12x04toIe9rXIm+/ShyJ4Q8mBkLnk+JtYg==" hashValue="r4L76OoMP9uoVScYVfTSkHza+CpH3hjY7NlGWGKTHkp5YK6FC/D7IMEXzdR0Zz0gF6VVcgN/i04WTpzNf7PbbA==" algorithmName="SHA-512" password="CC35"/>
  <mergeCells count="127">
    <mergeCell ref="N131:Q131"/>
    <mergeCell ref="N129:Q129"/>
    <mergeCell ref="N133:Q133"/>
    <mergeCell ref="N135:Q135"/>
    <mergeCell ref="N138:Q138"/>
    <mergeCell ref="N140:Q140"/>
    <mergeCell ref="N142:Q142"/>
    <mergeCell ref="N144:Q144"/>
    <mergeCell ref="N147:Q147"/>
    <mergeCell ref="N150:Q150"/>
    <mergeCell ref="N137:Q137"/>
    <mergeCell ref="N146:Q146"/>
    <mergeCell ref="N149:Q149"/>
    <mergeCell ref="N151:Q151"/>
    <mergeCell ref="E24:L24"/>
    <mergeCell ref="S2:AC2"/>
    <mergeCell ref="M27:P27"/>
    <mergeCell ref="M28:P28"/>
    <mergeCell ref="M30:P30"/>
    <mergeCell ref="H32:J32"/>
    <mergeCell ref="M32:P32"/>
    <mergeCell ref="H33:J33"/>
    <mergeCell ref="M33:P33"/>
    <mergeCell ref="H34:J34"/>
    <mergeCell ref="M34:P34"/>
    <mergeCell ref="H35:J35"/>
    <mergeCell ref="M35:P35"/>
    <mergeCell ref="H36:J36"/>
    <mergeCell ref="M36:P36"/>
    <mergeCell ref="L38:P38"/>
    <mergeCell ref="C76:Q76"/>
    <mergeCell ref="F79:P79"/>
    <mergeCell ref="F78:P78"/>
    <mergeCell ref="M81:P81"/>
    <mergeCell ref="M83:Q83"/>
    <mergeCell ref="M84:Q84"/>
    <mergeCell ref="C86:G86"/>
    <mergeCell ref="N86:Q86"/>
    <mergeCell ref="N88:Q88"/>
    <mergeCell ref="N89:Q89"/>
    <mergeCell ref="N90:Q90"/>
    <mergeCell ref="N91:Q91"/>
    <mergeCell ref="N92:Q92"/>
    <mergeCell ref="N93:Q93"/>
    <mergeCell ref="N95:Q95"/>
    <mergeCell ref="D96:H96"/>
    <mergeCell ref="N96:Q96"/>
    <mergeCell ref="D97:H97"/>
    <mergeCell ref="N97:Q97"/>
    <mergeCell ref="D98:H98"/>
    <mergeCell ref="N98:Q98"/>
    <mergeCell ref="D99:H99"/>
    <mergeCell ref="N99:Q99"/>
    <mergeCell ref="D100:H100"/>
    <mergeCell ref="N100:Q100"/>
    <mergeCell ref="N101:Q101"/>
    <mergeCell ref="L103:Q103"/>
    <mergeCell ref="C109:Q109"/>
    <mergeCell ref="M114:P114"/>
    <mergeCell ref="F111:P111"/>
    <mergeCell ref="F112:P112"/>
    <mergeCell ref="M116:Q116"/>
    <mergeCell ref="M117:Q117"/>
    <mergeCell ref="L119:M119"/>
    <mergeCell ref="N119:Q119"/>
    <mergeCell ref="N120:Q120"/>
    <mergeCell ref="N121:Q121"/>
    <mergeCell ref="F150:I150"/>
    <mergeCell ref="F147:I147"/>
    <mergeCell ref="L147:M147"/>
    <mergeCell ref="F148:I148"/>
    <mergeCell ref="L150:M150"/>
    <mergeCell ref="F123:I123"/>
    <mergeCell ref="F129:I129"/>
    <mergeCell ref="F126:I126"/>
    <mergeCell ref="L123:M123"/>
    <mergeCell ref="N123:Q123"/>
    <mergeCell ref="F124:I124"/>
    <mergeCell ref="F125:I125"/>
    <mergeCell ref="L125:M125"/>
    <mergeCell ref="N125:Q125"/>
    <mergeCell ref="F127:I127"/>
    <mergeCell ref="L127:M127"/>
    <mergeCell ref="N127:Q127"/>
    <mergeCell ref="F128:I128"/>
    <mergeCell ref="L128:M128"/>
    <mergeCell ref="N128:Q128"/>
    <mergeCell ref="N122:Q122"/>
    <mergeCell ref="F119:I119"/>
    <mergeCell ref="L129:M129"/>
    <mergeCell ref="F130:I130"/>
    <mergeCell ref="F131:I131"/>
    <mergeCell ref="L131:M131"/>
    <mergeCell ref="F132:I132"/>
    <mergeCell ref="F133:I133"/>
    <mergeCell ref="L133:M133"/>
    <mergeCell ref="F134:I134"/>
    <mergeCell ref="F135:I135"/>
    <mergeCell ref="L135:M135"/>
    <mergeCell ref="F136:I136"/>
    <mergeCell ref="F138:I138"/>
    <mergeCell ref="F140:I140"/>
    <mergeCell ref="L138:M138"/>
    <mergeCell ref="F139:I139"/>
    <mergeCell ref="L140:M140"/>
    <mergeCell ref="F141:I141"/>
    <mergeCell ref="F142:I142"/>
    <mergeCell ref="L142:M142"/>
    <mergeCell ref="F143:I143"/>
    <mergeCell ref="F144:I144"/>
    <mergeCell ref="L144:M144"/>
    <mergeCell ref="F145:I145"/>
    <mergeCell ref="H1:K1"/>
    <mergeCell ref="C2:Q2"/>
    <mergeCell ref="C4:Q4"/>
    <mergeCell ref="F6:P6"/>
    <mergeCell ref="F7:P7"/>
    <mergeCell ref="O9:P9"/>
    <mergeCell ref="O11:P11"/>
    <mergeCell ref="O12:P12"/>
    <mergeCell ref="O14:P14"/>
    <mergeCell ref="E15:L15"/>
    <mergeCell ref="O15:P15"/>
    <mergeCell ref="O17:P17"/>
    <mergeCell ref="O18:P18"/>
    <mergeCell ref="O20:P20"/>
    <mergeCell ref="O21:P21"/>
  </mergeCells>
  <hyperlinks>
    <hyperlink ref="F1:G1" location="C2" display="1) Krycí list rozpočtu"/>
    <hyperlink ref="H1:K1" location="C86" display="2) Rekapitulácia rozpočtu"/>
    <hyperlink ref="L1" location="C119" display="3) Rozpočet"/>
    <hyperlink ref="S1:T1" location="'Rekapitulácia stavby'!C2" display="Rekapitulácia stavby"/>
  </hyperlinks>
  <pageMargins left="0.5833333" right="0.5833333" top="0.5" bottom="0.4666667" header="0" footer="0"/>
  <pageSetup paperSize="9" blackAndWhite="1" fitToHeight="100"/>
  <headerFooter>
    <oddFooter>&amp;CStrana &amp;P z &amp;N</oddFooter>
  </headerFooter>
  <drawing r:id="rId1"/>
</worksheet>
</file>

<file path=xl/worksheets/sheet4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>
      <pane activePane="bottomLeft" state="frozen" topLeftCell="A2" ySplit="1"/>
    </sheetView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11.17" customWidth="1"/>
    <col min="7" max="7" width="11.17" customWidth="1"/>
    <col min="8" max="8" width="12.5" customWidth="1"/>
    <col min="9" max="9" width="7" customWidth="1"/>
    <col min="10" max="10" width="5.17" customWidth="1"/>
    <col min="11" max="11" width="11.5" customWidth="1"/>
    <col min="12" max="12" width="12" customWidth="1"/>
    <col min="13" max="13" width="6" customWidth="1"/>
    <col min="14" max="14" width="6" customWidth="1"/>
    <col min="15" max="15" width="2" customWidth="1"/>
    <col min="16" max="16" width="12.5" customWidth="1"/>
    <col min="17" max="17" width="4.17" customWidth="1"/>
    <col min="18" max="18" width="1.67" customWidth="1"/>
    <col min="19" max="19" width="8.17" customWidth="1"/>
    <col min="20" max="20" width="29.67" hidden="1" customWidth="1"/>
    <col min="21" max="21" width="16.33" hidden="1" customWidth="1"/>
    <col min="22" max="22" width="12.33" hidden="1" customWidth="1"/>
    <col min="23" max="23" width="16.33" hidden="1" customWidth="1"/>
    <col min="24" max="24" width="12.17" hidden="1" customWidth="1"/>
    <col min="25" max="25" width="15" hidden="1" customWidth="1"/>
    <col min="26" max="26" width="11" hidden="1" customWidth="1"/>
    <col min="27" max="27" width="15" hidden="1" customWidth="1"/>
    <col min="28" max="28" width="16.33" hidden="1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1" ht="21.84" customHeight="1">
      <c r="A1" s="152"/>
      <c r="B1" s="12"/>
      <c r="C1" s="12"/>
      <c r="D1" s="13" t="s">
        <v>1</v>
      </c>
      <c r="E1" s="12"/>
      <c r="F1" s="14" t="s">
        <v>100</v>
      </c>
      <c r="G1" s="14"/>
      <c r="H1" s="153" t="s">
        <v>101</v>
      </c>
      <c r="I1" s="153"/>
      <c r="J1" s="153"/>
      <c r="K1" s="153"/>
      <c r="L1" s="14" t="s">
        <v>102</v>
      </c>
      <c r="M1" s="12"/>
      <c r="N1" s="12"/>
      <c r="O1" s="13" t="s">
        <v>103</v>
      </c>
      <c r="P1" s="12"/>
      <c r="Q1" s="12"/>
      <c r="R1" s="12"/>
      <c r="S1" s="14" t="s">
        <v>104</v>
      </c>
      <c r="T1" s="14"/>
      <c r="U1" s="152"/>
      <c r="V1" s="152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  <c r="AY1" s="15"/>
      <c r="AZ1" s="15"/>
      <c r="BA1" s="15"/>
      <c r="BB1" s="15"/>
      <c r="BC1" s="15"/>
      <c r="BD1" s="15"/>
      <c r="BE1" s="15"/>
      <c r="BF1" s="15"/>
      <c r="BG1" s="15"/>
      <c r="BH1" s="15"/>
      <c r="BI1" s="15"/>
      <c r="BJ1" s="15"/>
      <c r="BK1" s="15"/>
      <c r="BL1" s="15"/>
      <c r="BM1" s="15"/>
      <c r="BN1" s="15"/>
    </row>
    <row r="2" ht="36.96" customHeight="1">
      <c r="C2" s="18" t="s">
        <v>7</v>
      </c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S2" s="20" t="s">
        <v>8</v>
      </c>
      <c r="AT2" s="21" t="s">
        <v>90</v>
      </c>
    </row>
    <row r="3" ht="6.96" customHeight="1">
      <c r="B3" s="22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4"/>
      <c r="AT3" s="21" t="s">
        <v>76</v>
      </c>
    </row>
    <row r="4" ht="36.96" customHeight="1">
      <c r="B4" s="25"/>
      <c r="C4" s="26" t="s">
        <v>105</v>
      </c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8"/>
      <c r="T4" s="19" t="s">
        <v>12</v>
      </c>
      <c r="AT4" s="21" t="s">
        <v>6</v>
      </c>
    </row>
    <row r="5" ht="6.96" customHeight="1">
      <c r="B5" s="25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28"/>
    </row>
    <row r="6" ht="25.44" customHeight="1">
      <c r="B6" s="25"/>
      <c r="C6" s="30"/>
      <c r="D6" s="37" t="s">
        <v>17</v>
      </c>
      <c r="E6" s="30"/>
      <c r="F6" s="154" t="str">
        <f>'Rekapitulácia stavby'!K6</f>
        <v>Opravy a doplnenie chodníkov v areáli MŠ Malinovského</v>
      </c>
      <c r="G6" s="37"/>
      <c r="H6" s="37"/>
      <c r="I6" s="37"/>
      <c r="J6" s="37"/>
      <c r="K6" s="37"/>
      <c r="L6" s="37"/>
      <c r="M6" s="37"/>
      <c r="N6" s="37"/>
      <c r="O6" s="37"/>
      <c r="P6" s="37"/>
      <c r="Q6" s="30"/>
      <c r="R6" s="28"/>
    </row>
    <row r="7" s="1" customFormat="1" ht="32.88" customHeight="1">
      <c r="B7" s="45"/>
      <c r="C7" s="46"/>
      <c r="D7" s="34" t="s">
        <v>106</v>
      </c>
      <c r="E7" s="46"/>
      <c r="F7" s="35" t="s">
        <v>274</v>
      </c>
      <c r="G7" s="46"/>
      <c r="H7" s="46"/>
      <c r="I7" s="46"/>
      <c r="J7" s="46"/>
      <c r="K7" s="46"/>
      <c r="L7" s="46"/>
      <c r="M7" s="46"/>
      <c r="N7" s="46"/>
      <c r="O7" s="46"/>
      <c r="P7" s="46"/>
      <c r="Q7" s="46"/>
      <c r="R7" s="47"/>
    </row>
    <row r="8" s="1" customFormat="1" ht="14.4" customHeight="1">
      <c r="B8" s="45"/>
      <c r="C8" s="46"/>
      <c r="D8" s="37" t="s">
        <v>19</v>
      </c>
      <c r="E8" s="46"/>
      <c r="F8" s="32" t="s">
        <v>20</v>
      </c>
      <c r="G8" s="46"/>
      <c r="H8" s="46"/>
      <c r="I8" s="46"/>
      <c r="J8" s="46"/>
      <c r="K8" s="46"/>
      <c r="L8" s="46"/>
      <c r="M8" s="37" t="s">
        <v>21</v>
      </c>
      <c r="N8" s="46"/>
      <c r="O8" s="32" t="s">
        <v>20</v>
      </c>
      <c r="P8" s="46"/>
      <c r="Q8" s="46"/>
      <c r="R8" s="47"/>
    </row>
    <row r="9" s="1" customFormat="1" ht="14.4" customHeight="1">
      <c r="B9" s="45"/>
      <c r="C9" s="46"/>
      <c r="D9" s="37" t="s">
        <v>22</v>
      </c>
      <c r="E9" s="46"/>
      <c r="F9" s="32" t="s">
        <v>23</v>
      </c>
      <c r="G9" s="46"/>
      <c r="H9" s="46"/>
      <c r="I9" s="46"/>
      <c r="J9" s="46"/>
      <c r="K9" s="46"/>
      <c r="L9" s="46"/>
      <c r="M9" s="37" t="s">
        <v>24</v>
      </c>
      <c r="N9" s="46"/>
      <c r="O9" s="155" t="str">
        <f>'Rekapitulácia stavby'!AN8</f>
        <v>25. 9. 2018</v>
      </c>
      <c r="P9" s="89"/>
      <c r="Q9" s="46"/>
      <c r="R9" s="47"/>
    </row>
    <row r="10" s="1" customFormat="1" ht="10.8" customHeight="1">
      <c r="B10" s="45"/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7"/>
    </row>
    <row r="11" s="1" customFormat="1" ht="14.4" customHeight="1">
      <c r="B11" s="45"/>
      <c r="C11" s="46"/>
      <c r="D11" s="37" t="s">
        <v>26</v>
      </c>
      <c r="E11" s="46"/>
      <c r="F11" s="46"/>
      <c r="G11" s="46"/>
      <c r="H11" s="46"/>
      <c r="I11" s="46"/>
      <c r="J11" s="46"/>
      <c r="K11" s="46"/>
      <c r="L11" s="46"/>
      <c r="M11" s="37" t="s">
        <v>27</v>
      </c>
      <c r="N11" s="46"/>
      <c r="O11" s="32" t="str">
        <f>IF('Rekapitulácia stavby'!AN10="","",'Rekapitulácia stavby'!AN10)</f>
        <v/>
      </c>
      <c r="P11" s="32"/>
      <c r="Q11" s="46"/>
      <c r="R11" s="47"/>
    </row>
    <row r="12" s="1" customFormat="1" ht="18" customHeight="1">
      <c r="B12" s="45"/>
      <c r="C12" s="46"/>
      <c r="D12" s="46"/>
      <c r="E12" s="32" t="str">
        <f>IF('Rekapitulácia stavby'!E11="","",'Rekapitulácia stavby'!E11)</f>
        <v xml:space="preserve"> </v>
      </c>
      <c r="F12" s="46"/>
      <c r="G12" s="46"/>
      <c r="H12" s="46"/>
      <c r="I12" s="46"/>
      <c r="J12" s="46"/>
      <c r="K12" s="46"/>
      <c r="L12" s="46"/>
      <c r="M12" s="37" t="s">
        <v>29</v>
      </c>
      <c r="N12" s="46"/>
      <c r="O12" s="32" t="str">
        <f>IF('Rekapitulácia stavby'!AN11="","",'Rekapitulácia stavby'!AN11)</f>
        <v/>
      </c>
      <c r="P12" s="32"/>
      <c r="Q12" s="46"/>
      <c r="R12" s="47"/>
    </row>
    <row r="13" s="1" customFormat="1" ht="6.96" customHeight="1">
      <c r="B13" s="45"/>
      <c r="C13" s="46"/>
      <c r="D13" s="46"/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6"/>
      <c r="P13" s="46"/>
      <c r="Q13" s="46"/>
      <c r="R13" s="47"/>
    </row>
    <row r="14" s="1" customFormat="1" ht="14.4" customHeight="1">
      <c r="B14" s="45"/>
      <c r="C14" s="46"/>
      <c r="D14" s="37" t="s">
        <v>30</v>
      </c>
      <c r="E14" s="46"/>
      <c r="F14" s="46"/>
      <c r="G14" s="46"/>
      <c r="H14" s="46"/>
      <c r="I14" s="46"/>
      <c r="J14" s="46"/>
      <c r="K14" s="46"/>
      <c r="L14" s="46"/>
      <c r="M14" s="37" t="s">
        <v>27</v>
      </c>
      <c r="N14" s="46"/>
      <c r="O14" s="38" t="str">
        <f>IF('Rekapitulácia stavby'!AN13="","",'Rekapitulácia stavby'!AN13)</f>
        <v>Vyplň údaj</v>
      </c>
      <c r="P14" s="32"/>
      <c r="Q14" s="46"/>
      <c r="R14" s="47"/>
    </row>
    <row r="15" s="1" customFormat="1" ht="18" customHeight="1">
      <c r="B15" s="45"/>
      <c r="C15" s="46"/>
      <c r="D15" s="46"/>
      <c r="E15" s="38" t="str">
        <f>IF('Rekapitulácia stavby'!E14="","",'Rekapitulácia stavby'!E14)</f>
        <v>Vyplň údaj</v>
      </c>
      <c r="F15" s="156"/>
      <c r="G15" s="156"/>
      <c r="H15" s="156"/>
      <c r="I15" s="156"/>
      <c r="J15" s="156"/>
      <c r="K15" s="156"/>
      <c r="L15" s="156"/>
      <c r="M15" s="37" t="s">
        <v>29</v>
      </c>
      <c r="N15" s="46"/>
      <c r="O15" s="38" t="str">
        <f>IF('Rekapitulácia stavby'!AN14="","",'Rekapitulácia stavby'!AN14)</f>
        <v>Vyplň údaj</v>
      </c>
      <c r="P15" s="32"/>
      <c r="Q15" s="46"/>
      <c r="R15" s="47"/>
    </row>
    <row r="16" s="1" customFormat="1" ht="6.96" customHeight="1">
      <c r="B16" s="45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7"/>
    </row>
    <row r="17" s="1" customFormat="1" ht="14.4" customHeight="1">
      <c r="B17" s="45"/>
      <c r="C17" s="46"/>
      <c r="D17" s="37" t="s">
        <v>32</v>
      </c>
      <c r="E17" s="46"/>
      <c r="F17" s="46"/>
      <c r="G17" s="46"/>
      <c r="H17" s="46"/>
      <c r="I17" s="46"/>
      <c r="J17" s="46"/>
      <c r="K17" s="46"/>
      <c r="L17" s="46"/>
      <c r="M17" s="37" t="s">
        <v>27</v>
      </c>
      <c r="N17" s="46"/>
      <c r="O17" s="32" t="str">
        <f>IF('Rekapitulácia stavby'!AN16="","",'Rekapitulácia stavby'!AN16)</f>
        <v/>
      </c>
      <c r="P17" s="32"/>
      <c r="Q17" s="46"/>
      <c r="R17" s="47"/>
    </row>
    <row r="18" s="1" customFormat="1" ht="18" customHeight="1">
      <c r="B18" s="45"/>
      <c r="C18" s="46"/>
      <c r="D18" s="46"/>
      <c r="E18" s="32" t="str">
        <f>IF('Rekapitulácia stavby'!E17="","",'Rekapitulácia stavby'!E17)</f>
        <v xml:space="preserve"> </v>
      </c>
      <c r="F18" s="46"/>
      <c r="G18" s="46"/>
      <c r="H18" s="46"/>
      <c r="I18" s="46"/>
      <c r="J18" s="46"/>
      <c r="K18" s="46"/>
      <c r="L18" s="46"/>
      <c r="M18" s="37" t="s">
        <v>29</v>
      </c>
      <c r="N18" s="46"/>
      <c r="O18" s="32" t="str">
        <f>IF('Rekapitulácia stavby'!AN17="","",'Rekapitulácia stavby'!AN17)</f>
        <v/>
      </c>
      <c r="P18" s="32"/>
      <c r="Q18" s="46"/>
      <c r="R18" s="47"/>
    </row>
    <row r="19" s="1" customFormat="1" ht="6.96" customHeight="1">
      <c r="B19" s="45"/>
      <c r="C19" s="46"/>
      <c r="D19" s="46"/>
      <c r="E19" s="46"/>
      <c r="F19" s="46"/>
      <c r="G19" s="46"/>
      <c r="H19" s="46"/>
      <c r="I19" s="46"/>
      <c r="J19" s="46"/>
      <c r="K19" s="46"/>
      <c r="L19" s="46"/>
      <c r="M19" s="46"/>
      <c r="N19" s="46"/>
      <c r="O19" s="46"/>
      <c r="P19" s="46"/>
      <c r="Q19" s="46"/>
      <c r="R19" s="47"/>
    </row>
    <row r="20" s="1" customFormat="1" ht="14.4" customHeight="1">
      <c r="B20" s="45"/>
      <c r="C20" s="46"/>
      <c r="D20" s="37" t="s">
        <v>35</v>
      </c>
      <c r="E20" s="46"/>
      <c r="F20" s="46"/>
      <c r="G20" s="46"/>
      <c r="H20" s="46"/>
      <c r="I20" s="46"/>
      <c r="J20" s="46"/>
      <c r="K20" s="46"/>
      <c r="L20" s="46"/>
      <c r="M20" s="37" t="s">
        <v>27</v>
      </c>
      <c r="N20" s="46"/>
      <c r="O20" s="32" t="str">
        <f>IF('Rekapitulácia stavby'!AN19="","",'Rekapitulácia stavby'!AN19)</f>
        <v/>
      </c>
      <c r="P20" s="32"/>
      <c r="Q20" s="46"/>
      <c r="R20" s="47"/>
    </row>
    <row r="21" s="1" customFormat="1" ht="18" customHeight="1">
      <c r="B21" s="45"/>
      <c r="C21" s="46"/>
      <c r="D21" s="46"/>
      <c r="E21" s="32" t="str">
        <f>IF('Rekapitulácia stavby'!E20="","",'Rekapitulácia stavby'!E20)</f>
        <v xml:space="preserve"> </v>
      </c>
      <c r="F21" s="46"/>
      <c r="G21" s="46"/>
      <c r="H21" s="46"/>
      <c r="I21" s="46"/>
      <c r="J21" s="46"/>
      <c r="K21" s="46"/>
      <c r="L21" s="46"/>
      <c r="M21" s="37" t="s">
        <v>29</v>
      </c>
      <c r="N21" s="46"/>
      <c r="O21" s="32" t="str">
        <f>IF('Rekapitulácia stavby'!AN20="","",'Rekapitulácia stavby'!AN20)</f>
        <v/>
      </c>
      <c r="P21" s="32"/>
      <c r="Q21" s="46"/>
      <c r="R21" s="47"/>
    </row>
    <row r="22" s="1" customFormat="1" ht="6.96" customHeight="1">
      <c r="B22" s="45"/>
      <c r="C22" s="46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7"/>
    </row>
    <row r="23" s="1" customFormat="1" ht="14.4" customHeight="1">
      <c r="B23" s="45"/>
      <c r="C23" s="46"/>
      <c r="D23" s="37" t="s">
        <v>36</v>
      </c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7"/>
    </row>
    <row r="24" s="1" customFormat="1" ht="16.5" customHeight="1">
      <c r="B24" s="45"/>
      <c r="C24" s="46"/>
      <c r="D24" s="46"/>
      <c r="E24" s="41" t="s">
        <v>20</v>
      </c>
      <c r="F24" s="41"/>
      <c r="G24" s="41"/>
      <c r="H24" s="41"/>
      <c r="I24" s="41"/>
      <c r="J24" s="41"/>
      <c r="K24" s="41"/>
      <c r="L24" s="41"/>
      <c r="M24" s="46"/>
      <c r="N24" s="46"/>
      <c r="O24" s="46"/>
      <c r="P24" s="46"/>
      <c r="Q24" s="46"/>
      <c r="R24" s="47"/>
    </row>
    <row r="25" s="1" customFormat="1" ht="6.96" customHeight="1">
      <c r="B25" s="45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7"/>
    </row>
    <row r="26" s="1" customFormat="1" ht="6.96" customHeight="1">
      <c r="B26" s="45"/>
      <c r="C26" s="46"/>
      <c r="D26" s="66"/>
      <c r="E26" s="66"/>
      <c r="F26" s="66"/>
      <c r="G26" s="66"/>
      <c r="H26" s="66"/>
      <c r="I26" s="66"/>
      <c r="J26" s="66"/>
      <c r="K26" s="66"/>
      <c r="L26" s="66"/>
      <c r="M26" s="66"/>
      <c r="N26" s="66"/>
      <c r="O26" s="66"/>
      <c r="P26" s="66"/>
      <c r="Q26" s="46"/>
      <c r="R26" s="47"/>
    </row>
    <row r="27" s="1" customFormat="1" ht="14.4" customHeight="1">
      <c r="B27" s="45"/>
      <c r="C27" s="46"/>
      <c r="D27" s="157" t="s">
        <v>108</v>
      </c>
      <c r="E27" s="46"/>
      <c r="F27" s="46"/>
      <c r="G27" s="46"/>
      <c r="H27" s="46"/>
      <c r="I27" s="46"/>
      <c r="J27" s="46"/>
      <c r="K27" s="46"/>
      <c r="L27" s="46"/>
      <c r="M27" s="44">
        <f>N88</f>
        <v>0</v>
      </c>
      <c r="N27" s="44"/>
      <c r="O27" s="44"/>
      <c r="P27" s="44"/>
      <c r="Q27" s="46"/>
      <c r="R27" s="47"/>
    </row>
    <row r="28" s="1" customFormat="1" ht="14.4" customHeight="1">
      <c r="B28" s="45"/>
      <c r="C28" s="46"/>
      <c r="D28" s="43" t="s">
        <v>94</v>
      </c>
      <c r="E28" s="46"/>
      <c r="F28" s="46"/>
      <c r="G28" s="46"/>
      <c r="H28" s="46"/>
      <c r="I28" s="46"/>
      <c r="J28" s="46"/>
      <c r="K28" s="46"/>
      <c r="L28" s="46"/>
      <c r="M28" s="44">
        <f>N96</f>
        <v>0</v>
      </c>
      <c r="N28" s="44"/>
      <c r="O28" s="44"/>
      <c r="P28" s="44"/>
      <c r="Q28" s="46"/>
      <c r="R28" s="47"/>
    </row>
    <row r="29" s="1" customFormat="1" ht="6.96" customHeight="1">
      <c r="B29" s="45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7"/>
    </row>
    <row r="30" s="1" customFormat="1" ht="25.44" customHeight="1">
      <c r="B30" s="45"/>
      <c r="C30" s="46"/>
      <c r="D30" s="158" t="s">
        <v>39</v>
      </c>
      <c r="E30" s="46"/>
      <c r="F30" s="46"/>
      <c r="G30" s="46"/>
      <c r="H30" s="46"/>
      <c r="I30" s="46"/>
      <c r="J30" s="46"/>
      <c r="K30" s="46"/>
      <c r="L30" s="46"/>
      <c r="M30" s="159">
        <f>ROUND(M27+M28,2)</f>
        <v>0</v>
      </c>
      <c r="N30" s="46"/>
      <c r="O30" s="46"/>
      <c r="P30" s="46"/>
      <c r="Q30" s="46"/>
      <c r="R30" s="47"/>
    </row>
    <row r="31" s="1" customFormat="1" ht="6.96" customHeight="1">
      <c r="B31" s="45"/>
      <c r="C31" s="46"/>
      <c r="D31" s="66"/>
      <c r="E31" s="66"/>
      <c r="F31" s="66"/>
      <c r="G31" s="66"/>
      <c r="H31" s="66"/>
      <c r="I31" s="66"/>
      <c r="J31" s="66"/>
      <c r="K31" s="66"/>
      <c r="L31" s="66"/>
      <c r="M31" s="66"/>
      <c r="N31" s="66"/>
      <c r="O31" s="66"/>
      <c r="P31" s="66"/>
      <c r="Q31" s="46"/>
      <c r="R31" s="47"/>
    </row>
    <row r="32" s="1" customFormat="1" ht="14.4" customHeight="1">
      <c r="B32" s="45"/>
      <c r="C32" s="46"/>
      <c r="D32" s="53" t="s">
        <v>40</v>
      </c>
      <c r="E32" s="53" t="s">
        <v>41</v>
      </c>
      <c r="F32" s="54">
        <v>0.20000000000000001</v>
      </c>
      <c r="G32" s="160" t="s">
        <v>42</v>
      </c>
      <c r="H32" s="161">
        <f>(SUM(BE96:BE103)+SUM(BE121:BE163))</f>
        <v>0</v>
      </c>
      <c r="I32" s="46"/>
      <c r="J32" s="46"/>
      <c r="K32" s="46"/>
      <c r="L32" s="46"/>
      <c r="M32" s="161">
        <f>ROUND((SUM(BE96:BE103)+SUM(BE121:BE163)), 2)*F32</f>
        <v>0</v>
      </c>
      <c r="N32" s="46"/>
      <c r="O32" s="46"/>
      <c r="P32" s="46"/>
      <c r="Q32" s="46"/>
      <c r="R32" s="47"/>
    </row>
    <row r="33" s="1" customFormat="1" ht="14.4" customHeight="1">
      <c r="B33" s="45"/>
      <c r="C33" s="46"/>
      <c r="D33" s="46"/>
      <c r="E33" s="53" t="s">
        <v>43</v>
      </c>
      <c r="F33" s="54">
        <v>0.20000000000000001</v>
      </c>
      <c r="G33" s="160" t="s">
        <v>42</v>
      </c>
      <c r="H33" s="161">
        <f>(SUM(BF96:BF103)+SUM(BF121:BF163))</f>
        <v>0</v>
      </c>
      <c r="I33" s="46"/>
      <c r="J33" s="46"/>
      <c r="K33" s="46"/>
      <c r="L33" s="46"/>
      <c r="M33" s="161">
        <f>ROUND((SUM(BF96:BF103)+SUM(BF121:BF163)), 2)*F33</f>
        <v>0</v>
      </c>
      <c r="N33" s="46"/>
      <c r="O33" s="46"/>
      <c r="P33" s="46"/>
      <c r="Q33" s="46"/>
      <c r="R33" s="47"/>
    </row>
    <row r="34" hidden="1" s="1" customFormat="1" ht="14.4" customHeight="1">
      <c r="B34" s="45"/>
      <c r="C34" s="46"/>
      <c r="D34" s="46"/>
      <c r="E34" s="53" t="s">
        <v>44</v>
      </c>
      <c r="F34" s="54">
        <v>0.20000000000000001</v>
      </c>
      <c r="G34" s="160" t="s">
        <v>42</v>
      </c>
      <c r="H34" s="161">
        <f>(SUM(BG96:BG103)+SUM(BG121:BG163))</f>
        <v>0</v>
      </c>
      <c r="I34" s="46"/>
      <c r="J34" s="46"/>
      <c r="K34" s="46"/>
      <c r="L34" s="46"/>
      <c r="M34" s="161">
        <v>0</v>
      </c>
      <c r="N34" s="46"/>
      <c r="O34" s="46"/>
      <c r="P34" s="46"/>
      <c r="Q34" s="46"/>
      <c r="R34" s="47"/>
    </row>
    <row r="35" hidden="1" s="1" customFormat="1" ht="14.4" customHeight="1">
      <c r="B35" s="45"/>
      <c r="C35" s="46"/>
      <c r="D35" s="46"/>
      <c r="E35" s="53" t="s">
        <v>45</v>
      </c>
      <c r="F35" s="54">
        <v>0.20000000000000001</v>
      </c>
      <c r="G35" s="160" t="s">
        <v>42</v>
      </c>
      <c r="H35" s="161">
        <f>(SUM(BH96:BH103)+SUM(BH121:BH163))</f>
        <v>0</v>
      </c>
      <c r="I35" s="46"/>
      <c r="J35" s="46"/>
      <c r="K35" s="46"/>
      <c r="L35" s="46"/>
      <c r="M35" s="161">
        <v>0</v>
      </c>
      <c r="N35" s="46"/>
      <c r="O35" s="46"/>
      <c r="P35" s="46"/>
      <c r="Q35" s="46"/>
      <c r="R35" s="47"/>
    </row>
    <row r="36" hidden="1" s="1" customFormat="1" ht="14.4" customHeight="1">
      <c r="B36" s="45"/>
      <c r="C36" s="46"/>
      <c r="D36" s="46"/>
      <c r="E36" s="53" t="s">
        <v>46</v>
      </c>
      <c r="F36" s="54">
        <v>0</v>
      </c>
      <c r="G36" s="160" t="s">
        <v>42</v>
      </c>
      <c r="H36" s="161">
        <f>(SUM(BI96:BI103)+SUM(BI121:BI163))</f>
        <v>0</v>
      </c>
      <c r="I36" s="46"/>
      <c r="J36" s="46"/>
      <c r="K36" s="46"/>
      <c r="L36" s="46"/>
      <c r="M36" s="161">
        <v>0</v>
      </c>
      <c r="N36" s="46"/>
      <c r="O36" s="46"/>
      <c r="P36" s="46"/>
      <c r="Q36" s="46"/>
      <c r="R36" s="47"/>
    </row>
    <row r="37" s="1" customFormat="1" ht="6.96" customHeight="1">
      <c r="B37" s="45"/>
      <c r="C37" s="46"/>
      <c r="D37" s="46"/>
      <c r="E37" s="46"/>
      <c r="F37" s="46"/>
      <c r="G37" s="46"/>
      <c r="H37" s="46"/>
      <c r="I37" s="46"/>
      <c r="J37" s="46"/>
      <c r="K37" s="46"/>
      <c r="L37" s="46"/>
      <c r="M37" s="46"/>
      <c r="N37" s="46"/>
      <c r="O37" s="46"/>
      <c r="P37" s="46"/>
      <c r="Q37" s="46"/>
      <c r="R37" s="47"/>
    </row>
    <row r="38" s="1" customFormat="1" ht="25.44" customHeight="1">
      <c r="B38" s="45"/>
      <c r="C38" s="150"/>
      <c r="D38" s="162" t="s">
        <v>47</v>
      </c>
      <c r="E38" s="102"/>
      <c r="F38" s="102"/>
      <c r="G38" s="163" t="s">
        <v>48</v>
      </c>
      <c r="H38" s="164" t="s">
        <v>49</v>
      </c>
      <c r="I38" s="102"/>
      <c r="J38" s="102"/>
      <c r="K38" s="102"/>
      <c r="L38" s="165">
        <f>SUM(M30:M36)</f>
        <v>0</v>
      </c>
      <c r="M38" s="165"/>
      <c r="N38" s="165"/>
      <c r="O38" s="165"/>
      <c r="P38" s="166"/>
      <c r="Q38" s="150"/>
      <c r="R38" s="47"/>
    </row>
    <row r="39" s="1" customFormat="1" ht="14.4" customHeight="1">
      <c r="B39" s="45"/>
      <c r="C39" s="46"/>
      <c r="D39" s="46"/>
      <c r="E39" s="46"/>
      <c r="F39" s="46"/>
      <c r="G39" s="46"/>
      <c r="H39" s="46"/>
      <c r="I39" s="46"/>
      <c r="J39" s="46"/>
      <c r="K39" s="46"/>
      <c r="L39" s="46"/>
      <c r="M39" s="46"/>
      <c r="N39" s="46"/>
      <c r="O39" s="46"/>
      <c r="P39" s="46"/>
      <c r="Q39" s="46"/>
      <c r="R39" s="47"/>
    </row>
    <row r="40" s="1" customFormat="1" ht="14.4" customHeight="1">
      <c r="B40" s="45"/>
      <c r="C40" s="46"/>
      <c r="D40" s="46"/>
      <c r="E40" s="46"/>
      <c r="F40" s="46"/>
      <c r="G40" s="46"/>
      <c r="H40" s="46"/>
      <c r="I40" s="46"/>
      <c r="J40" s="46"/>
      <c r="K40" s="46"/>
      <c r="L40" s="46"/>
      <c r="M40" s="46"/>
      <c r="N40" s="46"/>
      <c r="O40" s="46"/>
      <c r="P40" s="46"/>
      <c r="Q40" s="46"/>
      <c r="R40" s="47"/>
    </row>
    <row r="41">
      <c r="B41" s="25"/>
      <c r="C41" s="30"/>
      <c r="D41" s="30"/>
      <c r="E41" s="30"/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30"/>
      <c r="Q41" s="30"/>
      <c r="R41" s="28"/>
    </row>
    <row r="42">
      <c r="B42" s="25"/>
      <c r="C42" s="30"/>
      <c r="D42" s="30"/>
      <c r="E42" s="30"/>
      <c r="F42" s="30"/>
      <c r="G42" s="30"/>
      <c r="H42" s="30"/>
      <c r="I42" s="30"/>
      <c r="J42" s="30"/>
      <c r="K42" s="30"/>
      <c r="L42" s="30"/>
      <c r="M42" s="30"/>
      <c r="N42" s="30"/>
      <c r="O42" s="30"/>
      <c r="P42" s="30"/>
      <c r="Q42" s="30"/>
      <c r="R42" s="28"/>
    </row>
    <row r="43">
      <c r="B43" s="25"/>
      <c r="C43" s="30"/>
      <c r="D43" s="30"/>
      <c r="E43" s="30"/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0"/>
      <c r="R43" s="28"/>
    </row>
    <row r="44">
      <c r="B44" s="25"/>
      <c r="C44" s="30"/>
      <c r="D44" s="30"/>
      <c r="E44" s="30"/>
      <c r="F44" s="30"/>
      <c r="G44" s="30"/>
      <c r="H44" s="30"/>
      <c r="I44" s="30"/>
      <c r="J44" s="30"/>
      <c r="K44" s="30"/>
      <c r="L44" s="30"/>
      <c r="M44" s="30"/>
      <c r="N44" s="30"/>
      <c r="O44" s="30"/>
      <c r="P44" s="30"/>
      <c r="Q44" s="30"/>
      <c r="R44" s="28"/>
    </row>
    <row r="45">
      <c r="B45" s="25"/>
      <c r="C45" s="30"/>
      <c r="D45" s="30"/>
      <c r="E45" s="30"/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30"/>
      <c r="Q45" s="30"/>
      <c r="R45" s="28"/>
    </row>
    <row r="46">
      <c r="B46" s="25"/>
      <c r="C46" s="30"/>
      <c r="D46" s="30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0"/>
      <c r="R46" s="28"/>
    </row>
    <row r="47">
      <c r="B47" s="25"/>
      <c r="C47" s="30"/>
      <c r="D47" s="30"/>
      <c r="E47" s="30"/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28"/>
    </row>
    <row r="48">
      <c r="B48" s="25"/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28"/>
    </row>
    <row r="49">
      <c r="B49" s="25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28"/>
    </row>
    <row r="50" s="1" customFormat="1">
      <c r="B50" s="45"/>
      <c r="C50" s="46"/>
      <c r="D50" s="65" t="s">
        <v>50</v>
      </c>
      <c r="E50" s="66"/>
      <c r="F50" s="66"/>
      <c r="G50" s="66"/>
      <c r="H50" s="67"/>
      <c r="I50" s="46"/>
      <c r="J50" s="65" t="s">
        <v>51</v>
      </c>
      <c r="K50" s="66"/>
      <c r="L50" s="66"/>
      <c r="M50" s="66"/>
      <c r="N50" s="66"/>
      <c r="O50" s="66"/>
      <c r="P50" s="67"/>
      <c r="Q50" s="46"/>
      <c r="R50" s="47"/>
    </row>
    <row r="51">
      <c r="B51" s="25"/>
      <c r="C51" s="30"/>
      <c r="D51" s="68"/>
      <c r="E51" s="30"/>
      <c r="F51" s="30"/>
      <c r="G51" s="30"/>
      <c r="H51" s="69"/>
      <c r="I51" s="30"/>
      <c r="J51" s="68"/>
      <c r="K51" s="30"/>
      <c r="L51" s="30"/>
      <c r="M51" s="30"/>
      <c r="N51" s="30"/>
      <c r="O51" s="30"/>
      <c r="P51" s="69"/>
      <c r="Q51" s="30"/>
      <c r="R51" s="28"/>
    </row>
    <row r="52">
      <c r="B52" s="25"/>
      <c r="C52" s="30"/>
      <c r="D52" s="68"/>
      <c r="E52" s="30"/>
      <c r="F52" s="30"/>
      <c r="G52" s="30"/>
      <c r="H52" s="69"/>
      <c r="I52" s="30"/>
      <c r="J52" s="68"/>
      <c r="K52" s="30"/>
      <c r="L52" s="30"/>
      <c r="M52" s="30"/>
      <c r="N52" s="30"/>
      <c r="O52" s="30"/>
      <c r="P52" s="69"/>
      <c r="Q52" s="30"/>
      <c r="R52" s="28"/>
    </row>
    <row r="53">
      <c r="B53" s="25"/>
      <c r="C53" s="30"/>
      <c r="D53" s="68"/>
      <c r="E53" s="30"/>
      <c r="F53" s="30"/>
      <c r="G53" s="30"/>
      <c r="H53" s="69"/>
      <c r="I53" s="30"/>
      <c r="J53" s="68"/>
      <c r="K53" s="30"/>
      <c r="L53" s="30"/>
      <c r="M53" s="30"/>
      <c r="N53" s="30"/>
      <c r="O53" s="30"/>
      <c r="P53" s="69"/>
      <c r="Q53" s="30"/>
      <c r="R53" s="28"/>
    </row>
    <row r="54">
      <c r="B54" s="25"/>
      <c r="C54" s="30"/>
      <c r="D54" s="68"/>
      <c r="E54" s="30"/>
      <c r="F54" s="30"/>
      <c r="G54" s="30"/>
      <c r="H54" s="69"/>
      <c r="I54" s="30"/>
      <c r="J54" s="68"/>
      <c r="K54" s="30"/>
      <c r="L54" s="30"/>
      <c r="M54" s="30"/>
      <c r="N54" s="30"/>
      <c r="O54" s="30"/>
      <c r="P54" s="69"/>
      <c r="Q54" s="30"/>
      <c r="R54" s="28"/>
    </row>
    <row r="55">
      <c r="B55" s="25"/>
      <c r="C55" s="30"/>
      <c r="D55" s="68"/>
      <c r="E55" s="30"/>
      <c r="F55" s="30"/>
      <c r="G55" s="30"/>
      <c r="H55" s="69"/>
      <c r="I55" s="30"/>
      <c r="J55" s="68"/>
      <c r="K55" s="30"/>
      <c r="L55" s="30"/>
      <c r="M55" s="30"/>
      <c r="N55" s="30"/>
      <c r="O55" s="30"/>
      <c r="P55" s="69"/>
      <c r="Q55" s="30"/>
      <c r="R55" s="28"/>
    </row>
    <row r="56">
      <c r="B56" s="25"/>
      <c r="C56" s="30"/>
      <c r="D56" s="68"/>
      <c r="E56" s="30"/>
      <c r="F56" s="30"/>
      <c r="G56" s="30"/>
      <c r="H56" s="69"/>
      <c r="I56" s="30"/>
      <c r="J56" s="68"/>
      <c r="K56" s="30"/>
      <c r="L56" s="30"/>
      <c r="M56" s="30"/>
      <c r="N56" s="30"/>
      <c r="O56" s="30"/>
      <c r="P56" s="69"/>
      <c r="Q56" s="30"/>
      <c r="R56" s="28"/>
    </row>
    <row r="57">
      <c r="B57" s="25"/>
      <c r="C57" s="30"/>
      <c r="D57" s="68"/>
      <c r="E57" s="30"/>
      <c r="F57" s="30"/>
      <c r="G57" s="30"/>
      <c r="H57" s="69"/>
      <c r="I57" s="30"/>
      <c r="J57" s="68"/>
      <c r="K57" s="30"/>
      <c r="L57" s="30"/>
      <c r="M57" s="30"/>
      <c r="N57" s="30"/>
      <c r="O57" s="30"/>
      <c r="P57" s="69"/>
      <c r="Q57" s="30"/>
      <c r="R57" s="28"/>
    </row>
    <row r="58">
      <c r="B58" s="25"/>
      <c r="C58" s="30"/>
      <c r="D58" s="68"/>
      <c r="E58" s="30"/>
      <c r="F58" s="30"/>
      <c r="G58" s="30"/>
      <c r="H58" s="69"/>
      <c r="I58" s="30"/>
      <c r="J58" s="68"/>
      <c r="K58" s="30"/>
      <c r="L58" s="30"/>
      <c r="M58" s="30"/>
      <c r="N58" s="30"/>
      <c r="O58" s="30"/>
      <c r="P58" s="69"/>
      <c r="Q58" s="30"/>
      <c r="R58" s="28"/>
    </row>
    <row r="59" s="1" customFormat="1">
      <c r="B59" s="45"/>
      <c r="C59" s="46"/>
      <c r="D59" s="70" t="s">
        <v>52</v>
      </c>
      <c r="E59" s="71"/>
      <c r="F59" s="71"/>
      <c r="G59" s="72" t="s">
        <v>53</v>
      </c>
      <c r="H59" s="73"/>
      <c r="I59" s="46"/>
      <c r="J59" s="70" t="s">
        <v>52</v>
      </c>
      <c r="K59" s="71"/>
      <c r="L59" s="71"/>
      <c r="M59" s="71"/>
      <c r="N59" s="72" t="s">
        <v>53</v>
      </c>
      <c r="O59" s="71"/>
      <c r="P59" s="73"/>
      <c r="Q59" s="46"/>
      <c r="R59" s="47"/>
    </row>
    <row r="60">
      <c r="B60" s="25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28"/>
    </row>
    <row r="61" s="1" customFormat="1">
      <c r="B61" s="45"/>
      <c r="C61" s="46"/>
      <c r="D61" s="65" t="s">
        <v>54</v>
      </c>
      <c r="E61" s="66"/>
      <c r="F61" s="66"/>
      <c r="G61" s="66"/>
      <c r="H61" s="67"/>
      <c r="I61" s="46"/>
      <c r="J61" s="65" t="s">
        <v>55</v>
      </c>
      <c r="K61" s="66"/>
      <c r="L61" s="66"/>
      <c r="M61" s="66"/>
      <c r="N61" s="66"/>
      <c r="O61" s="66"/>
      <c r="P61" s="67"/>
      <c r="Q61" s="46"/>
      <c r="R61" s="47"/>
    </row>
    <row r="62">
      <c r="B62" s="25"/>
      <c r="C62" s="30"/>
      <c r="D62" s="68"/>
      <c r="E62" s="30"/>
      <c r="F62" s="30"/>
      <c r="G62" s="30"/>
      <c r="H62" s="69"/>
      <c r="I62" s="30"/>
      <c r="J62" s="68"/>
      <c r="K62" s="30"/>
      <c r="L62" s="30"/>
      <c r="M62" s="30"/>
      <c r="N62" s="30"/>
      <c r="O62" s="30"/>
      <c r="P62" s="69"/>
      <c r="Q62" s="30"/>
      <c r="R62" s="28"/>
    </row>
    <row r="63">
      <c r="B63" s="25"/>
      <c r="C63" s="30"/>
      <c r="D63" s="68"/>
      <c r="E63" s="30"/>
      <c r="F63" s="30"/>
      <c r="G63" s="30"/>
      <c r="H63" s="69"/>
      <c r="I63" s="30"/>
      <c r="J63" s="68"/>
      <c r="K63" s="30"/>
      <c r="L63" s="30"/>
      <c r="M63" s="30"/>
      <c r="N63" s="30"/>
      <c r="O63" s="30"/>
      <c r="P63" s="69"/>
      <c r="Q63" s="30"/>
      <c r="R63" s="28"/>
    </row>
    <row r="64">
      <c r="B64" s="25"/>
      <c r="C64" s="30"/>
      <c r="D64" s="68"/>
      <c r="E64" s="30"/>
      <c r="F64" s="30"/>
      <c r="G64" s="30"/>
      <c r="H64" s="69"/>
      <c r="I64" s="30"/>
      <c r="J64" s="68"/>
      <c r="K64" s="30"/>
      <c r="L64" s="30"/>
      <c r="M64" s="30"/>
      <c r="N64" s="30"/>
      <c r="O64" s="30"/>
      <c r="P64" s="69"/>
      <c r="Q64" s="30"/>
      <c r="R64" s="28"/>
    </row>
    <row r="65">
      <c r="B65" s="25"/>
      <c r="C65" s="30"/>
      <c r="D65" s="68"/>
      <c r="E65" s="30"/>
      <c r="F65" s="30"/>
      <c r="G65" s="30"/>
      <c r="H65" s="69"/>
      <c r="I65" s="30"/>
      <c r="J65" s="68"/>
      <c r="K65" s="30"/>
      <c r="L65" s="30"/>
      <c r="M65" s="30"/>
      <c r="N65" s="30"/>
      <c r="O65" s="30"/>
      <c r="P65" s="69"/>
      <c r="Q65" s="30"/>
      <c r="R65" s="28"/>
    </row>
    <row r="66">
      <c r="B66" s="25"/>
      <c r="C66" s="30"/>
      <c r="D66" s="68"/>
      <c r="E66" s="30"/>
      <c r="F66" s="30"/>
      <c r="G66" s="30"/>
      <c r="H66" s="69"/>
      <c r="I66" s="30"/>
      <c r="J66" s="68"/>
      <c r="K66" s="30"/>
      <c r="L66" s="30"/>
      <c r="M66" s="30"/>
      <c r="N66" s="30"/>
      <c r="O66" s="30"/>
      <c r="P66" s="69"/>
      <c r="Q66" s="30"/>
      <c r="R66" s="28"/>
    </row>
    <row r="67">
      <c r="B67" s="25"/>
      <c r="C67" s="30"/>
      <c r="D67" s="68"/>
      <c r="E67" s="30"/>
      <c r="F67" s="30"/>
      <c r="G67" s="30"/>
      <c r="H67" s="69"/>
      <c r="I67" s="30"/>
      <c r="J67" s="68"/>
      <c r="K67" s="30"/>
      <c r="L67" s="30"/>
      <c r="M67" s="30"/>
      <c r="N67" s="30"/>
      <c r="O67" s="30"/>
      <c r="P67" s="69"/>
      <c r="Q67" s="30"/>
      <c r="R67" s="28"/>
    </row>
    <row r="68">
      <c r="B68" s="25"/>
      <c r="C68" s="30"/>
      <c r="D68" s="68"/>
      <c r="E68" s="30"/>
      <c r="F68" s="30"/>
      <c r="G68" s="30"/>
      <c r="H68" s="69"/>
      <c r="I68" s="30"/>
      <c r="J68" s="68"/>
      <c r="K68" s="30"/>
      <c r="L68" s="30"/>
      <c r="M68" s="30"/>
      <c r="N68" s="30"/>
      <c r="O68" s="30"/>
      <c r="P68" s="69"/>
      <c r="Q68" s="30"/>
      <c r="R68" s="28"/>
    </row>
    <row r="69">
      <c r="B69" s="25"/>
      <c r="C69" s="30"/>
      <c r="D69" s="68"/>
      <c r="E69" s="30"/>
      <c r="F69" s="30"/>
      <c r="G69" s="30"/>
      <c r="H69" s="69"/>
      <c r="I69" s="30"/>
      <c r="J69" s="68"/>
      <c r="K69" s="30"/>
      <c r="L69" s="30"/>
      <c r="M69" s="30"/>
      <c r="N69" s="30"/>
      <c r="O69" s="30"/>
      <c r="P69" s="69"/>
      <c r="Q69" s="30"/>
      <c r="R69" s="28"/>
    </row>
    <row r="70" s="1" customFormat="1">
      <c r="B70" s="45"/>
      <c r="C70" s="46"/>
      <c r="D70" s="70" t="s">
        <v>52</v>
      </c>
      <c r="E70" s="71"/>
      <c r="F70" s="71"/>
      <c r="G70" s="72" t="s">
        <v>53</v>
      </c>
      <c r="H70" s="73"/>
      <c r="I70" s="46"/>
      <c r="J70" s="70" t="s">
        <v>52</v>
      </c>
      <c r="K70" s="71"/>
      <c r="L70" s="71"/>
      <c r="M70" s="71"/>
      <c r="N70" s="72" t="s">
        <v>53</v>
      </c>
      <c r="O70" s="71"/>
      <c r="P70" s="73"/>
      <c r="Q70" s="46"/>
      <c r="R70" s="47"/>
    </row>
    <row r="71" s="1" customFormat="1" ht="14.4" customHeight="1">
      <c r="B71" s="74"/>
      <c r="C71" s="75"/>
      <c r="D71" s="75"/>
      <c r="E71" s="75"/>
      <c r="F71" s="75"/>
      <c r="G71" s="75"/>
      <c r="H71" s="75"/>
      <c r="I71" s="75"/>
      <c r="J71" s="75"/>
      <c r="K71" s="75"/>
      <c r="L71" s="75"/>
      <c r="M71" s="75"/>
      <c r="N71" s="75"/>
      <c r="O71" s="75"/>
      <c r="P71" s="75"/>
      <c r="Q71" s="75"/>
      <c r="R71" s="76"/>
    </row>
    <row r="75" s="1" customFormat="1" ht="6.96" customHeight="1">
      <c r="B75" s="167"/>
      <c r="C75" s="168"/>
      <c r="D75" s="168"/>
      <c r="E75" s="168"/>
      <c r="F75" s="168"/>
      <c r="G75" s="168"/>
      <c r="H75" s="168"/>
      <c r="I75" s="168"/>
      <c r="J75" s="168"/>
      <c r="K75" s="168"/>
      <c r="L75" s="168"/>
      <c r="M75" s="168"/>
      <c r="N75" s="168"/>
      <c r="O75" s="168"/>
      <c r="P75" s="168"/>
      <c r="Q75" s="168"/>
      <c r="R75" s="169"/>
    </row>
    <row r="76" s="1" customFormat="1" ht="36.96" customHeight="1">
      <c r="B76" s="45"/>
      <c r="C76" s="26" t="s">
        <v>109</v>
      </c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47"/>
      <c r="T76" s="170"/>
      <c r="U76" s="170"/>
    </row>
    <row r="77" s="1" customFormat="1" ht="6.96" customHeight="1">
      <c r="B77" s="45"/>
      <c r="C77" s="46"/>
      <c r="D77" s="46"/>
      <c r="E77" s="46"/>
      <c r="F77" s="46"/>
      <c r="G77" s="46"/>
      <c r="H77" s="46"/>
      <c r="I77" s="46"/>
      <c r="J77" s="46"/>
      <c r="K77" s="46"/>
      <c r="L77" s="46"/>
      <c r="M77" s="46"/>
      <c r="N77" s="46"/>
      <c r="O77" s="46"/>
      <c r="P77" s="46"/>
      <c r="Q77" s="46"/>
      <c r="R77" s="47"/>
      <c r="T77" s="170"/>
      <c r="U77" s="170"/>
    </row>
    <row r="78" s="1" customFormat="1" ht="30" customHeight="1">
      <c r="B78" s="45"/>
      <c r="C78" s="37" t="s">
        <v>17</v>
      </c>
      <c r="D78" s="46"/>
      <c r="E78" s="46"/>
      <c r="F78" s="154" t="str">
        <f>F6</f>
        <v>Opravy a doplnenie chodníkov v areáli MŠ Malinovského</v>
      </c>
      <c r="G78" s="37"/>
      <c r="H78" s="37"/>
      <c r="I78" s="37"/>
      <c r="J78" s="37"/>
      <c r="K78" s="37"/>
      <c r="L78" s="37"/>
      <c r="M78" s="37"/>
      <c r="N78" s="37"/>
      <c r="O78" s="37"/>
      <c r="P78" s="37"/>
      <c r="Q78" s="46"/>
      <c r="R78" s="47"/>
      <c r="T78" s="170"/>
      <c r="U78" s="170"/>
    </row>
    <row r="79" s="1" customFormat="1" ht="36.96" customHeight="1">
      <c r="B79" s="45"/>
      <c r="C79" s="84" t="s">
        <v>106</v>
      </c>
      <c r="D79" s="46"/>
      <c r="E79" s="46"/>
      <c r="F79" s="86" t="str">
        <f>F7</f>
        <v>3 - Prepadnutá spevnená plocha pri kotolni</v>
      </c>
      <c r="G79" s="46"/>
      <c r="H79" s="46"/>
      <c r="I79" s="46"/>
      <c r="J79" s="46"/>
      <c r="K79" s="46"/>
      <c r="L79" s="46"/>
      <c r="M79" s="46"/>
      <c r="N79" s="46"/>
      <c r="O79" s="46"/>
      <c r="P79" s="46"/>
      <c r="Q79" s="46"/>
      <c r="R79" s="47"/>
      <c r="T79" s="170"/>
      <c r="U79" s="170"/>
    </row>
    <row r="80" s="1" customFormat="1" ht="6.96" customHeight="1">
      <c r="B80" s="45"/>
      <c r="C80" s="46"/>
      <c r="D80" s="46"/>
      <c r="E80" s="46"/>
      <c r="F80" s="46"/>
      <c r="G80" s="46"/>
      <c r="H80" s="46"/>
      <c r="I80" s="46"/>
      <c r="J80" s="46"/>
      <c r="K80" s="46"/>
      <c r="L80" s="46"/>
      <c r="M80" s="46"/>
      <c r="N80" s="46"/>
      <c r="O80" s="46"/>
      <c r="P80" s="46"/>
      <c r="Q80" s="46"/>
      <c r="R80" s="47"/>
      <c r="T80" s="170"/>
      <c r="U80" s="170"/>
    </row>
    <row r="81" s="1" customFormat="1" ht="18" customHeight="1">
      <c r="B81" s="45"/>
      <c r="C81" s="37" t="s">
        <v>22</v>
      </c>
      <c r="D81" s="46"/>
      <c r="E81" s="46"/>
      <c r="F81" s="32" t="str">
        <f>F9</f>
        <v>Partizánske</v>
      </c>
      <c r="G81" s="46"/>
      <c r="H81" s="46"/>
      <c r="I81" s="46"/>
      <c r="J81" s="46"/>
      <c r="K81" s="37" t="s">
        <v>24</v>
      </c>
      <c r="L81" s="46"/>
      <c r="M81" s="89" t="str">
        <f>IF(O9="","",O9)</f>
        <v>25. 9. 2018</v>
      </c>
      <c r="N81" s="89"/>
      <c r="O81" s="89"/>
      <c r="P81" s="89"/>
      <c r="Q81" s="46"/>
      <c r="R81" s="47"/>
      <c r="T81" s="170"/>
      <c r="U81" s="170"/>
    </row>
    <row r="82" s="1" customFormat="1" ht="6.96" customHeight="1">
      <c r="B82" s="45"/>
      <c r="C82" s="46"/>
      <c r="D82" s="46"/>
      <c r="E82" s="46"/>
      <c r="F82" s="46"/>
      <c r="G82" s="46"/>
      <c r="H82" s="46"/>
      <c r="I82" s="46"/>
      <c r="J82" s="46"/>
      <c r="K82" s="46"/>
      <c r="L82" s="46"/>
      <c r="M82" s="46"/>
      <c r="N82" s="46"/>
      <c r="O82" s="46"/>
      <c r="P82" s="46"/>
      <c r="Q82" s="46"/>
      <c r="R82" s="47"/>
      <c r="T82" s="170"/>
      <c r="U82" s="170"/>
    </row>
    <row r="83" s="1" customFormat="1">
      <c r="B83" s="45"/>
      <c r="C83" s="37" t="s">
        <v>26</v>
      </c>
      <c r="D83" s="46"/>
      <c r="E83" s="46"/>
      <c r="F83" s="32" t="str">
        <f>E12</f>
        <v xml:space="preserve"> </v>
      </c>
      <c r="G83" s="46"/>
      <c r="H83" s="46"/>
      <c r="I83" s="46"/>
      <c r="J83" s="46"/>
      <c r="K83" s="37" t="s">
        <v>32</v>
      </c>
      <c r="L83" s="46"/>
      <c r="M83" s="32" t="str">
        <f>E18</f>
        <v xml:space="preserve"> </v>
      </c>
      <c r="N83" s="32"/>
      <c r="O83" s="32"/>
      <c r="P83" s="32"/>
      <c r="Q83" s="32"/>
      <c r="R83" s="47"/>
      <c r="T83" s="170"/>
      <c r="U83" s="170"/>
    </row>
    <row r="84" s="1" customFormat="1" ht="14.4" customHeight="1">
      <c r="B84" s="45"/>
      <c r="C84" s="37" t="s">
        <v>30</v>
      </c>
      <c r="D84" s="46"/>
      <c r="E84" s="46"/>
      <c r="F84" s="32" t="str">
        <f>IF(E15="","",E15)</f>
        <v>Vyplň údaj</v>
      </c>
      <c r="G84" s="46"/>
      <c r="H84" s="46"/>
      <c r="I84" s="46"/>
      <c r="J84" s="46"/>
      <c r="K84" s="37" t="s">
        <v>35</v>
      </c>
      <c r="L84" s="46"/>
      <c r="M84" s="32" t="str">
        <f>E21</f>
        <v xml:space="preserve"> </v>
      </c>
      <c r="N84" s="32"/>
      <c r="O84" s="32"/>
      <c r="P84" s="32"/>
      <c r="Q84" s="32"/>
      <c r="R84" s="47"/>
      <c r="T84" s="170"/>
      <c r="U84" s="170"/>
    </row>
    <row r="85" s="1" customFormat="1" ht="10.32" customHeight="1">
      <c r="B85" s="45"/>
      <c r="C85" s="46"/>
      <c r="D85" s="46"/>
      <c r="E85" s="46"/>
      <c r="F85" s="46"/>
      <c r="G85" s="46"/>
      <c r="H85" s="46"/>
      <c r="I85" s="46"/>
      <c r="J85" s="46"/>
      <c r="K85" s="46"/>
      <c r="L85" s="46"/>
      <c r="M85" s="46"/>
      <c r="N85" s="46"/>
      <c r="O85" s="46"/>
      <c r="P85" s="46"/>
      <c r="Q85" s="46"/>
      <c r="R85" s="47"/>
      <c r="T85" s="170"/>
      <c r="U85" s="170"/>
    </row>
    <row r="86" s="1" customFormat="1" ht="29.28" customHeight="1">
      <c r="B86" s="45"/>
      <c r="C86" s="171" t="s">
        <v>110</v>
      </c>
      <c r="D86" s="150"/>
      <c r="E86" s="150"/>
      <c r="F86" s="150"/>
      <c r="G86" s="150"/>
      <c r="H86" s="150"/>
      <c r="I86" s="150"/>
      <c r="J86" s="150"/>
      <c r="K86" s="150"/>
      <c r="L86" s="150"/>
      <c r="M86" s="150"/>
      <c r="N86" s="171" t="s">
        <v>111</v>
      </c>
      <c r="O86" s="150"/>
      <c r="P86" s="150"/>
      <c r="Q86" s="150"/>
      <c r="R86" s="47"/>
      <c r="T86" s="170"/>
      <c r="U86" s="170"/>
    </row>
    <row r="87" s="1" customFormat="1" ht="10.32" customHeight="1">
      <c r="B87" s="45"/>
      <c r="C87" s="46"/>
      <c r="D87" s="46"/>
      <c r="E87" s="46"/>
      <c r="F87" s="46"/>
      <c r="G87" s="46"/>
      <c r="H87" s="46"/>
      <c r="I87" s="46"/>
      <c r="J87" s="46"/>
      <c r="K87" s="46"/>
      <c r="L87" s="46"/>
      <c r="M87" s="46"/>
      <c r="N87" s="46"/>
      <c r="O87" s="46"/>
      <c r="P87" s="46"/>
      <c r="Q87" s="46"/>
      <c r="R87" s="47"/>
      <c r="T87" s="170"/>
      <c r="U87" s="170"/>
    </row>
    <row r="88" s="1" customFormat="1" ht="29.28" customHeight="1">
      <c r="B88" s="45"/>
      <c r="C88" s="172" t="s">
        <v>112</v>
      </c>
      <c r="D88" s="46"/>
      <c r="E88" s="46"/>
      <c r="F88" s="46"/>
      <c r="G88" s="46"/>
      <c r="H88" s="46"/>
      <c r="I88" s="46"/>
      <c r="J88" s="46"/>
      <c r="K88" s="46"/>
      <c r="L88" s="46"/>
      <c r="M88" s="46"/>
      <c r="N88" s="112">
        <f>N121</f>
        <v>0</v>
      </c>
      <c r="O88" s="173"/>
      <c r="P88" s="173"/>
      <c r="Q88" s="173"/>
      <c r="R88" s="47"/>
      <c r="T88" s="170"/>
      <c r="U88" s="170"/>
      <c r="AU88" s="21" t="s">
        <v>113</v>
      </c>
    </row>
    <row r="89" s="6" customFormat="1" ht="24.96" customHeight="1">
      <c r="B89" s="174"/>
      <c r="C89" s="175"/>
      <c r="D89" s="176" t="s">
        <v>114</v>
      </c>
      <c r="E89" s="175"/>
      <c r="F89" s="175"/>
      <c r="G89" s="175"/>
      <c r="H89" s="175"/>
      <c r="I89" s="175"/>
      <c r="J89" s="175"/>
      <c r="K89" s="175"/>
      <c r="L89" s="175"/>
      <c r="M89" s="175"/>
      <c r="N89" s="177">
        <f>N122</f>
        <v>0</v>
      </c>
      <c r="O89" s="175"/>
      <c r="P89" s="175"/>
      <c r="Q89" s="175"/>
      <c r="R89" s="178"/>
      <c r="T89" s="179"/>
      <c r="U89" s="179"/>
    </row>
    <row r="90" s="7" customFormat="1" ht="19.92" customHeight="1">
      <c r="B90" s="180"/>
      <c r="C90" s="181"/>
      <c r="D90" s="135" t="s">
        <v>115</v>
      </c>
      <c r="E90" s="181"/>
      <c r="F90" s="181"/>
      <c r="G90" s="181"/>
      <c r="H90" s="181"/>
      <c r="I90" s="181"/>
      <c r="J90" s="181"/>
      <c r="K90" s="181"/>
      <c r="L90" s="181"/>
      <c r="M90" s="181"/>
      <c r="N90" s="137">
        <f>N123</f>
        <v>0</v>
      </c>
      <c r="O90" s="181"/>
      <c r="P90" s="181"/>
      <c r="Q90" s="181"/>
      <c r="R90" s="182"/>
      <c r="T90" s="183"/>
      <c r="U90" s="183"/>
    </row>
    <row r="91" s="7" customFormat="1" ht="19.92" customHeight="1">
      <c r="B91" s="180"/>
      <c r="C91" s="181"/>
      <c r="D91" s="135" t="s">
        <v>116</v>
      </c>
      <c r="E91" s="181"/>
      <c r="F91" s="181"/>
      <c r="G91" s="181"/>
      <c r="H91" s="181"/>
      <c r="I91" s="181"/>
      <c r="J91" s="181"/>
      <c r="K91" s="181"/>
      <c r="L91" s="181"/>
      <c r="M91" s="181"/>
      <c r="N91" s="137">
        <f>N133</f>
        <v>0</v>
      </c>
      <c r="O91" s="181"/>
      <c r="P91" s="181"/>
      <c r="Q91" s="181"/>
      <c r="R91" s="182"/>
      <c r="T91" s="183"/>
      <c r="U91" s="183"/>
    </row>
    <row r="92" s="7" customFormat="1" ht="19.92" customHeight="1">
      <c r="B92" s="180"/>
      <c r="C92" s="181"/>
      <c r="D92" s="135" t="s">
        <v>275</v>
      </c>
      <c r="E92" s="181"/>
      <c r="F92" s="181"/>
      <c r="G92" s="181"/>
      <c r="H92" s="181"/>
      <c r="I92" s="181"/>
      <c r="J92" s="181"/>
      <c r="K92" s="181"/>
      <c r="L92" s="181"/>
      <c r="M92" s="181"/>
      <c r="N92" s="137">
        <f>N142</f>
        <v>0</v>
      </c>
      <c r="O92" s="181"/>
      <c r="P92" s="181"/>
      <c r="Q92" s="181"/>
      <c r="R92" s="182"/>
      <c r="T92" s="183"/>
      <c r="U92" s="183"/>
    </row>
    <row r="93" s="7" customFormat="1" ht="19.92" customHeight="1">
      <c r="B93" s="180"/>
      <c r="C93" s="181"/>
      <c r="D93" s="135" t="s">
        <v>117</v>
      </c>
      <c r="E93" s="181"/>
      <c r="F93" s="181"/>
      <c r="G93" s="181"/>
      <c r="H93" s="181"/>
      <c r="I93" s="181"/>
      <c r="J93" s="181"/>
      <c r="K93" s="181"/>
      <c r="L93" s="181"/>
      <c r="M93" s="181"/>
      <c r="N93" s="137">
        <f>N145</f>
        <v>0</v>
      </c>
      <c r="O93" s="181"/>
      <c r="P93" s="181"/>
      <c r="Q93" s="181"/>
      <c r="R93" s="182"/>
      <c r="T93" s="183"/>
      <c r="U93" s="183"/>
    </row>
    <row r="94" s="7" customFormat="1" ht="19.92" customHeight="1">
      <c r="B94" s="180"/>
      <c r="C94" s="181"/>
      <c r="D94" s="135" t="s">
        <v>118</v>
      </c>
      <c r="E94" s="181"/>
      <c r="F94" s="181"/>
      <c r="G94" s="181"/>
      <c r="H94" s="181"/>
      <c r="I94" s="181"/>
      <c r="J94" s="181"/>
      <c r="K94" s="181"/>
      <c r="L94" s="181"/>
      <c r="M94" s="181"/>
      <c r="N94" s="137">
        <f>N162</f>
        <v>0</v>
      </c>
      <c r="O94" s="181"/>
      <c r="P94" s="181"/>
      <c r="Q94" s="181"/>
      <c r="R94" s="182"/>
      <c r="T94" s="183"/>
      <c r="U94" s="183"/>
    </row>
    <row r="95" s="1" customFormat="1" ht="21.84" customHeight="1">
      <c r="B95" s="45"/>
      <c r="C95" s="46"/>
      <c r="D95" s="46"/>
      <c r="E95" s="46"/>
      <c r="F95" s="46"/>
      <c r="G95" s="46"/>
      <c r="H95" s="46"/>
      <c r="I95" s="46"/>
      <c r="J95" s="46"/>
      <c r="K95" s="46"/>
      <c r="L95" s="46"/>
      <c r="M95" s="46"/>
      <c r="N95" s="46"/>
      <c r="O95" s="46"/>
      <c r="P95" s="46"/>
      <c r="Q95" s="46"/>
      <c r="R95" s="47"/>
      <c r="T95" s="170"/>
      <c r="U95" s="170"/>
    </row>
    <row r="96" s="1" customFormat="1" ht="29.28" customHeight="1">
      <c r="B96" s="45"/>
      <c r="C96" s="172" t="s">
        <v>119</v>
      </c>
      <c r="D96" s="46"/>
      <c r="E96" s="46"/>
      <c r="F96" s="46"/>
      <c r="G96" s="46"/>
      <c r="H96" s="46"/>
      <c r="I96" s="46"/>
      <c r="J96" s="46"/>
      <c r="K96" s="46"/>
      <c r="L96" s="46"/>
      <c r="M96" s="46"/>
      <c r="N96" s="173">
        <f>ROUND(N97+N98+N99+N100+N101+N102,2)</f>
        <v>0</v>
      </c>
      <c r="O96" s="184"/>
      <c r="P96" s="184"/>
      <c r="Q96" s="184"/>
      <c r="R96" s="47"/>
      <c r="T96" s="185"/>
      <c r="U96" s="186" t="s">
        <v>40</v>
      </c>
    </row>
    <row r="97" s="1" customFormat="1" ht="18" customHeight="1">
      <c r="B97" s="45"/>
      <c r="C97" s="46"/>
      <c r="D97" s="142" t="s">
        <v>120</v>
      </c>
      <c r="E97" s="135"/>
      <c r="F97" s="135"/>
      <c r="G97" s="135"/>
      <c r="H97" s="135"/>
      <c r="I97" s="46"/>
      <c r="J97" s="46"/>
      <c r="K97" s="46"/>
      <c r="L97" s="46"/>
      <c r="M97" s="46"/>
      <c r="N97" s="136">
        <f>ROUND(N88*T97,2)</f>
        <v>0</v>
      </c>
      <c r="O97" s="137"/>
      <c r="P97" s="137"/>
      <c r="Q97" s="137"/>
      <c r="R97" s="47"/>
      <c r="S97" s="187"/>
      <c r="T97" s="188"/>
      <c r="U97" s="189" t="s">
        <v>43</v>
      </c>
      <c r="V97" s="187"/>
      <c r="W97" s="187"/>
      <c r="X97" s="187"/>
      <c r="Y97" s="187"/>
      <c r="Z97" s="187"/>
      <c r="AA97" s="187"/>
      <c r="AB97" s="187"/>
      <c r="AC97" s="187"/>
      <c r="AD97" s="187"/>
      <c r="AE97" s="187"/>
      <c r="AF97" s="187"/>
      <c r="AG97" s="187"/>
      <c r="AH97" s="187"/>
      <c r="AI97" s="187"/>
      <c r="AJ97" s="187"/>
      <c r="AK97" s="187"/>
      <c r="AL97" s="187"/>
      <c r="AM97" s="187"/>
      <c r="AN97" s="187"/>
      <c r="AO97" s="187"/>
      <c r="AP97" s="187"/>
      <c r="AQ97" s="187"/>
      <c r="AR97" s="187"/>
      <c r="AS97" s="187"/>
      <c r="AT97" s="187"/>
      <c r="AU97" s="187"/>
      <c r="AV97" s="187"/>
      <c r="AW97" s="187"/>
      <c r="AX97" s="187"/>
      <c r="AY97" s="190" t="s">
        <v>121</v>
      </c>
      <c r="AZ97" s="187"/>
      <c r="BA97" s="187"/>
      <c r="BB97" s="187"/>
      <c r="BC97" s="187"/>
      <c r="BD97" s="187"/>
      <c r="BE97" s="191">
        <f>IF(U97="základná",N97,0)</f>
        <v>0</v>
      </c>
      <c r="BF97" s="191">
        <f>IF(U97="znížená",N97,0)</f>
        <v>0</v>
      </c>
      <c r="BG97" s="191">
        <f>IF(U97="zákl. prenesená",N97,0)</f>
        <v>0</v>
      </c>
      <c r="BH97" s="191">
        <f>IF(U97="zníž. prenesená",N97,0)</f>
        <v>0</v>
      </c>
      <c r="BI97" s="191">
        <f>IF(U97="nulová",N97,0)</f>
        <v>0</v>
      </c>
      <c r="BJ97" s="190" t="s">
        <v>85</v>
      </c>
      <c r="BK97" s="187"/>
      <c r="BL97" s="187"/>
      <c r="BM97" s="187"/>
    </row>
    <row r="98" s="1" customFormat="1" ht="18" customHeight="1">
      <c r="B98" s="45"/>
      <c r="C98" s="46"/>
      <c r="D98" s="142" t="s">
        <v>122</v>
      </c>
      <c r="E98" s="135"/>
      <c r="F98" s="135"/>
      <c r="G98" s="135"/>
      <c r="H98" s="135"/>
      <c r="I98" s="46"/>
      <c r="J98" s="46"/>
      <c r="K98" s="46"/>
      <c r="L98" s="46"/>
      <c r="M98" s="46"/>
      <c r="N98" s="136">
        <f>ROUND(N88*T98,2)</f>
        <v>0</v>
      </c>
      <c r="O98" s="137"/>
      <c r="P98" s="137"/>
      <c r="Q98" s="137"/>
      <c r="R98" s="47"/>
      <c r="S98" s="187"/>
      <c r="T98" s="188"/>
      <c r="U98" s="189" t="s">
        <v>43</v>
      </c>
      <c r="V98" s="187"/>
      <c r="W98" s="187"/>
      <c r="X98" s="187"/>
      <c r="Y98" s="187"/>
      <c r="Z98" s="187"/>
      <c r="AA98" s="187"/>
      <c r="AB98" s="187"/>
      <c r="AC98" s="187"/>
      <c r="AD98" s="187"/>
      <c r="AE98" s="187"/>
      <c r="AF98" s="187"/>
      <c r="AG98" s="187"/>
      <c r="AH98" s="187"/>
      <c r="AI98" s="187"/>
      <c r="AJ98" s="187"/>
      <c r="AK98" s="187"/>
      <c r="AL98" s="187"/>
      <c r="AM98" s="187"/>
      <c r="AN98" s="187"/>
      <c r="AO98" s="187"/>
      <c r="AP98" s="187"/>
      <c r="AQ98" s="187"/>
      <c r="AR98" s="187"/>
      <c r="AS98" s="187"/>
      <c r="AT98" s="187"/>
      <c r="AU98" s="187"/>
      <c r="AV98" s="187"/>
      <c r="AW98" s="187"/>
      <c r="AX98" s="187"/>
      <c r="AY98" s="190" t="s">
        <v>121</v>
      </c>
      <c r="AZ98" s="187"/>
      <c r="BA98" s="187"/>
      <c r="BB98" s="187"/>
      <c r="BC98" s="187"/>
      <c r="BD98" s="187"/>
      <c r="BE98" s="191">
        <f>IF(U98="základná",N98,0)</f>
        <v>0</v>
      </c>
      <c r="BF98" s="191">
        <f>IF(U98="znížená",N98,0)</f>
        <v>0</v>
      </c>
      <c r="BG98" s="191">
        <f>IF(U98="zákl. prenesená",N98,0)</f>
        <v>0</v>
      </c>
      <c r="BH98" s="191">
        <f>IF(U98="zníž. prenesená",N98,0)</f>
        <v>0</v>
      </c>
      <c r="BI98" s="191">
        <f>IF(U98="nulová",N98,0)</f>
        <v>0</v>
      </c>
      <c r="BJ98" s="190" t="s">
        <v>85</v>
      </c>
      <c r="BK98" s="187"/>
      <c r="BL98" s="187"/>
      <c r="BM98" s="187"/>
    </row>
    <row r="99" s="1" customFormat="1" ht="18" customHeight="1">
      <c r="B99" s="45"/>
      <c r="C99" s="46"/>
      <c r="D99" s="142" t="s">
        <v>123</v>
      </c>
      <c r="E99" s="135"/>
      <c r="F99" s="135"/>
      <c r="G99" s="135"/>
      <c r="H99" s="135"/>
      <c r="I99" s="46"/>
      <c r="J99" s="46"/>
      <c r="K99" s="46"/>
      <c r="L99" s="46"/>
      <c r="M99" s="46"/>
      <c r="N99" s="136">
        <f>ROUND(N88*T99,2)</f>
        <v>0</v>
      </c>
      <c r="O99" s="137"/>
      <c r="P99" s="137"/>
      <c r="Q99" s="137"/>
      <c r="R99" s="47"/>
      <c r="S99" s="187"/>
      <c r="T99" s="188"/>
      <c r="U99" s="189" t="s">
        <v>43</v>
      </c>
      <c r="V99" s="187"/>
      <c r="W99" s="187"/>
      <c r="X99" s="187"/>
      <c r="Y99" s="187"/>
      <c r="Z99" s="187"/>
      <c r="AA99" s="187"/>
      <c r="AB99" s="187"/>
      <c r="AC99" s="187"/>
      <c r="AD99" s="187"/>
      <c r="AE99" s="187"/>
      <c r="AF99" s="187"/>
      <c r="AG99" s="187"/>
      <c r="AH99" s="187"/>
      <c r="AI99" s="187"/>
      <c r="AJ99" s="187"/>
      <c r="AK99" s="187"/>
      <c r="AL99" s="187"/>
      <c r="AM99" s="187"/>
      <c r="AN99" s="187"/>
      <c r="AO99" s="187"/>
      <c r="AP99" s="187"/>
      <c r="AQ99" s="187"/>
      <c r="AR99" s="187"/>
      <c r="AS99" s="187"/>
      <c r="AT99" s="187"/>
      <c r="AU99" s="187"/>
      <c r="AV99" s="187"/>
      <c r="AW99" s="187"/>
      <c r="AX99" s="187"/>
      <c r="AY99" s="190" t="s">
        <v>121</v>
      </c>
      <c r="AZ99" s="187"/>
      <c r="BA99" s="187"/>
      <c r="BB99" s="187"/>
      <c r="BC99" s="187"/>
      <c r="BD99" s="187"/>
      <c r="BE99" s="191">
        <f>IF(U99="základná",N99,0)</f>
        <v>0</v>
      </c>
      <c r="BF99" s="191">
        <f>IF(U99="znížená",N99,0)</f>
        <v>0</v>
      </c>
      <c r="BG99" s="191">
        <f>IF(U99="zákl. prenesená",N99,0)</f>
        <v>0</v>
      </c>
      <c r="BH99" s="191">
        <f>IF(U99="zníž. prenesená",N99,0)</f>
        <v>0</v>
      </c>
      <c r="BI99" s="191">
        <f>IF(U99="nulová",N99,0)</f>
        <v>0</v>
      </c>
      <c r="BJ99" s="190" t="s">
        <v>85</v>
      </c>
      <c r="BK99" s="187"/>
      <c r="BL99" s="187"/>
      <c r="BM99" s="187"/>
    </row>
    <row r="100" s="1" customFormat="1" ht="18" customHeight="1">
      <c r="B100" s="45"/>
      <c r="C100" s="46"/>
      <c r="D100" s="142" t="s">
        <v>124</v>
      </c>
      <c r="E100" s="135"/>
      <c r="F100" s="135"/>
      <c r="G100" s="135"/>
      <c r="H100" s="135"/>
      <c r="I100" s="46"/>
      <c r="J100" s="46"/>
      <c r="K100" s="46"/>
      <c r="L100" s="46"/>
      <c r="M100" s="46"/>
      <c r="N100" s="136">
        <f>ROUND(N88*T100,2)</f>
        <v>0</v>
      </c>
      <c r="O100" s="137"/>
      <c r="P100" s="137"/>
      <c r="Q100" s="137"/>
      <c r="R100" s="47"/>
      <c r="S100" s="187"/>
      <c r="T100" s="188"/>
      <c r="U100" s="189" t="s">
        <v>43</v>
      </c>
      <c r="V100" s="187"/>
      <c r="W100" s="187"/>
      <c r="X100" s="187"/>
      <c r="Y100" s="187"/>
      <c r="Z100" s="187"/>
      <c r="AA100" s="187"/>
      <c r="AB100" s="187"/>
      <c r="AC100" s="187"/>
      <c r="AD100" s="187"/>
      <c r="AE100" s="187"/>
      <c r="AF100" s="187"/>
      <c r="AG100" s="187"/>
      <c r="AH100" s="187"/>
      <c r="AI100" s="187"/>
      <c r="AJ100" s="187"/>
      <c r="AK100" s="187"/>
      <c r="AL100" s="187"/>
      <c r="AM100" s="187"/>
      <c r="AN100" s="187"/>
      <c r="AO100" s="187"/>
      <c r="AP100" s="187"/>
      <c r="AQ100" s="187"/>
      <c r="AR100" s="187"/>
      <c r="AS100" s="187"/>
      <c r="AT100" s="187"/>
      <c r="AU100" s="187"/>
      <c r="AV100" s="187"/>
      <c r="AW100" s="187"/>
      <c r="AX100" s="187"/>
      <c r="AY100" s="190" t="s">
        <v>121</v>
      </c>
      <c r="AZ100" s="187"/>
      <c r="BA100" s="187"/>
      <c r="BB100" s="187"/>
      <c r="BC100" s="187"/>
      <c r="BD100" s="187"/>
      <c r="BE100" s="191">
        <f>IF(U100="základná",N100,0)</f>
        <v>0</v>
      </c>
      <c r="BF100" s="191">
        <f>IF(U100="znížená",N100,0)</f>
        <v>0</v>
      </c>
      <c r="BG100" s="191">
        <f>IF(U100="zákl. prenesená",N100,0)</f>
        <v>0</v>
      </c>
      <c r="BH100" s="191">
        <f>IF(U100="zníž. prenesená",N100,0)</f>
        <v>0</v>
      </c>
      <c r="BI100" s="191">
        <f>IF(U100="nulová",N100,0)</f>
        <v>0</v>
      </c>
      <c r="BJ100" s="190" t="s">
        <v>85</v>
      </c>
      <c r="BK100" s="187"/>
      <c r="BL100" s="187"/>
      <c r="BM100" s="187"/>
    </row>
    <row r="101" s="1" customFormat="1" ht="18" customHeight="1">
      <c r="B101" s="45"/>
      <c r="C101" s="46"/>
      <c r="D101" s="142" t="s">
        <v>125</v>
      </c>
      <c r="E101" s="135"/>
      <c r="F101" s="135"/>
      <c r="G101" s="135"/>
      <c r="H101" s="135"/>
      <c r="I101" s="46"/>
      <c r="J101" s="46"/>
      <c r="K101" s="46"/>
      <c r="L101" s="46"/>
      <c r="M101" s="46"/>
      <c r="N101" s="136">
        <f>ROUND(N88*T101,2)</f>
        <v>0</v>
      </c>
      <c r="O101" s="137"/>
      <c r="P101" s="137"/>
      <c r="Q101" s="137"/>
      <c r="R101" s="47"/>
      <c r="S101" s="187"/>
      <c r="T101" s="188"/>
      <c r="U101" s="189" t="s">
        <v>43</v>
      </c>
      <c r="V101" s="187"/>
      <c r="W101" s="187"/>
      <c r="X101" s="187"/>
      <c r="Y101" s="187"/>
      <c r="Z101" s="187"/>
      <c r="AA101" s="187"/>
      <c r="AB101" s="187"/>
      <c r="AC101" s="187"/>
      <c r="AD101" s="187"/>
      <c r="AE101" s="187"/>
      <c r="AF101" s="187"/>
      <c r="AG101" s="187"/>
      <c r="AH101" s="187"/>
      <c r="AI101" s="187"/>
      <c r="AJ101" s="187"/>
      <c r="AK101" s="187"/>
      <c r="AL101" s="187"/>
      <c r="AM101" s="187"/>
      <c r="AN101" s="187"/>
      <c r="AO101" s="187"/>
      <c r="AP101" s="187"/>
      <c r="AQ101" s="187"/>
      <c r="AR101" s="187"/>
      <c r="AS101" s="187"/>
      <c r="AT101" s="187"/>
      <c r="AU101" s="187"/>
      <c r="AV101" s="187"/>
      <c r="AW101" s="187"/>
      <c r="AX101" s="187"/>
      <c r="AY101" s="190" t="s">
        <v>121</v>
      </c>
      <c r="AZ101" s="187"/>
      <c r="BA101" s="187"/>
      <c r="BB101" s="187"/>
      <c r="BC101" s="187"/>
      <c r="BD101" s="187"/>
      <c r="BE101" s="191">
        <f>IF(U101="základná",N101,0)</f>
        <v>0</v>
      </c>
      <c r="BF101" s="191">
        <f>IF(U101="znížená",N101,0)</f>
        <v>0</v>
      </c>
      <c r="BG101" s="191">
        <f>IF(U101="zákl. prenesená",N101,0)</f>
        <v>0</v>
      </c>
      <c r="BH101" s="191">
        <f>IF(U101="zníž. prenesená",N101,0)</f>
        <v>0</v>
      </c>
      <c r="BI101" s="191">
        <f>IF(U101="nulová",N101,0)</f>
        <v>0</v>
      </c>
      <c r="BJ101" s="190" t="s">
        <v>85</v>
      </c>
      <c r="BK101" s="187"/>
      <c r="BL101" s="187"/>
      <c r="BM101" s="187"/>
    </row>
    <row r="102" s="1" customFormat="1" ht="18" customHeight="1">
      <c r="B102" s="45"/>
      <c r="C102" s="46"/>
      <c r="D102" s="135" t="s">
        <v>126</v>
      </c>
      <c r="E102" s="46"/>
      <c r="F102" s="46"/>
      <c r="G102" s="46"/>
      <c r="H102" s="46"/>
      <c r="I102" s="46"/>
      <c r="J102" s="46"/>
      <c r="K102" s="46"/>
      <c r="L102" s="46"/>
      <c r="M102" s="46"/>
      <c r="N102" s="136">
        <f>ROUND(N88*T102,2)</f>
        <v>0</v>
      </c>
      <c r="O102" s="137"/>
      <c r="P102" s="137"/>
      <c r="Q102" s="137"/>
      <c r="R102" s="47"/>
      <c r="S102" s="187"/>
      <c r="T102" s="192"/>
      <c r="U102" s="193" t="s">
        <v>43</v>
      </c>
      <c r="V102" s="187"/>
      <c r="W102" s="187"/>
      <c r="X102" s="187"/>
      <c r="Y102" s="187"/>
      <c r="Z102" s="187"/>
      <c r="AA102" s="187"/>
      <c r="AB102" s="187"/>
      <c r="AC102" s="187"/>
      <c r="AD102" s="187"/>
      <c r="AE102" s="187"/>
      <c r="AF102" s="187"/>
      <c r="AG102" s="187"/>
      <c r="AH102" s="187"/>
      <c r="AI102" s="187"/>
      <c r="AJ102" s="187"/>
      <c r="AK102" s="187"/>
      <c r="AL102" s="187"/>
      <c r="AM102" s="187"/>
      <c r="AN102" s="187"/>
      <c r="AO102" s="187"/>
      <c r="AP102" s="187"/>
      <c r="AQ102" s="187"/>
      <c r="AR102" s="187"/>
      <c r="AS102" s="187"/>
      <c r="AT102" s="187"/>
      <c r="AU102" s="187"/>
      <c r="AV102" s="187"/>
      <c r="AW102" s="187"/>
      <c r="AX102" s="187"/>
      <c r="AY102" s="190" t="s">
        <v>127</v>
      </c>
      <c r="AZ102" s="187"/>
      <c r="BA102" s="187"/>
      <c r="BB102" s="187"/>
      <c r="BC102" s="187"/>
      <c r="BD102" s="187"/>
      <c r="BE102" s="191">
        <f>IF(U102="základná",N102,0)</f>
        <v>0</v>
      </c>
      <c r="BF102" s="191">
        <f>IF(U102="znížená",N102,0)</f>
        <v>0</v>
      </c>
      <c r="BG102" s="191">
        <f>IF(U102="zákl. prenesená",N102,0)</f>
        <v>0</v>
      </c>
      <c r="BH102" s="191">
        <f>IF(U102="zníž. prenesená",N102,0)</f>
        <v>0</v>
      </c>
      <c r="BI102" s="191">
        <f>IF(U102="nulová",N102,0)</f>
        <v>0</v>
      </c>
      <c r="BJ102" s="190" t="s">
        <v>85</v>
      </c>
      <c r="BK102" s="187"/>
      <c r="BL102" s="187"/>
      <c r="BM102" s="187"/>
    </row>
    <row r="103" s="1" customFormat="1">
      <c r="B103" s="45"/>
      <c r="C103" s="46"/>
      <c r="D103" s="46"/>
      <c r="E103" s="46"/>
      <c r="F103" s="46"/>
      <c r="G103" s="46"/>
      <c r="H103" s="46"/>
      <c r="I103" s="46"/>
      <c r="J103" s="46"/>
      <c r="K103" s="46"/>
      <c r="L103" s="46"/>
      <c r="M103" s="46"/>
      <c r="N103" s="46"/>
      <c r="O103" s="46"/>
      <c r="P103" s="46"/>
      <c r="Q103" s="46"/>
      <c r="R103" s="47"/>
      <c r="T103" s="170"/>
      <c r="U103" s="170"/>
    </row>
    <row r="104" s="1" customFormat="1" ht="29.28" customHeight="1">
      <c r="B104" s="45"/>
      <c r="C104" s="149" t="s">
        <v>99</v>
      </c>
      <c r="D104" s="150"/>
      <c r="E104" s="150"/>
      <c r="F104" s="150"/>
      <c r="G104" s="150"/>
      <c r="H104" s="150"/>
      <c r="I104" s="150"/>
      <c r="J104" s="150"/>
      <c r="K104" s="150"/>
      <c r="L104" s="151">
        <f>ROUND(SUM(N88+N96),2)</f>
        <v>0</v>
      </c>
      <c r="M104" s="151"/>
      <c r="N104" s="151"/>
      <c r="O104" s="151"/>
      <c r="P104" s="151"/>
      <c r="Q104" s="151"/>
      <c r="R104" s="47"/>
      <c r="T104" s="170"/>
      <c r="U104" s="170"/>
    </row>
    <row r="105" s="1" customFormat="1" ht="6.96" customHeight="1">
      <c r="B105" s="74"/>
      <c r="C105" s="75"/>
      <c r="D105" s="75"/>
      <c r="E105" s="75"/>
      <c r="F105" s="75"/>
      <c r="G105" s="75"/>
      <c r="H105" s="75"/>
      <c r="I105" s="75"/>
      <c r="J105" s="75"/>
      <c r="K105" s="75"/>
      <c r="L105" s="75"/>
      <c r="M105" s="75"/>
      <c r="N105" s="75"/>
      <c r="O105" s="75"/>
      <c r="P105" s="75"/>
      <c r="Q105" s="75"/>
      <c r="R105" s="76"/>
      <c r="T105" s="170"/>
      <c r="U105" s="170"/>
    </row>
    <row r="109" s="1" customFormat="1" ht="6.96" customHeight="1">
      <c r="B109" s="77"/>
      <c r="C109" s="78"/>
      <c r="D109" s="78"/>
      <c r="E109" s="78"/>
      <c r="F109" s="78"/>
      <c r="G109" s="78"/>
      <c r="H109" s="78"/>
      <c r="I109" s="78"/>
      <c r="J109" s="78"/>
      <c r="K109" s="78"/>
      <c r="L109" s="78"/>
      <c r="M109" s="78"/>
      <c r="N109" s="78"/>
      <c r="O109" s="78"/>
      <c r="P109" s="78"/>
      <c r="Q109" s="78"/>
      <c r="R109" s="79"/>
    </row>
    <row r="110" s="1" customFormat="1" ht="36.96" customHeight="1">
      <c r="B110" s="45"/>
      <c r="C110" s="26" t="s">
        <v>128</v>
      </c>
      <c r="D110" s="46"/>
      <c r="E110" s="46"/>
      <c r="F110" s="46"/>
      <c r="G110" s="46"/>
      <c r="H110" s="46"/>
      <c r="I110" s="46"/>
      <c r="J110" s="46"/>
      <c r="K110" s="46"/>
      <c r="L110" s="46"/>
      <c r="M110" s="46"/>
      <c r="N110" s="46"/>
      <c r="O110" s="46"/>
      <c r="P110" s="46"/>
      <c r="Q110" s="46"/>
      <c r="R110" s="47"/>
    </row>
    <row r="111" s="1" customFormat="1" ht="6.96" customHeight="1">
      <c r="B111" s="45"/>
      <c r="C111" s="46"/>
      <c r="D111" s="46"/>
      <c r="E111" s="46"/>
      <c r="F111" s="46"/>
      <c r="G111" s="46"/>
      <c r="H111" s="46"/>
      <c r="I111" s="46"/>
      <c r="J111" s="46"/>
      <c r="K111" s="46"/>
      <c r="L111" s="46"/>
      <c r="M111" s="46"/>
      <c r="N111" s="46"/>
      <c r="O111" s="46"/>
      <c r="P111" s="46"/>
      <c r="Q111" s="46"/>
      <c r="R111" s="47"/>
    </row>
    <row r="112" s="1" customFormat="1" ht="30" customHeight="1">
      <c r="B112" s="45"/>
      <c r="C112" s="37" t="s">
        <v>17</v>
      </c>
      <c r="D112" s="46"/>
      <c r="E112" s="46"/>
      <c r="F112" s="154" t="str">
        <f>F6</f>
        <v>Opravy a doplnenie chodníkov v areáli MŠ Malinovského</v>
      </c>
      <c r="G112" s="37"/>
      <c r="H112" s="37"/>
      <c r="I112" s="37"/>
      <c r="J112" s="37"/>
      <c r="K112" s="37"/>
      <c r="L112" s="37"/>
      <c r="M112" s="37"/>
      <c r="N112" s="37"/>
      <c r="O112" s="37"/>
      <c r="P112" s="37"/>
      <c r="Q112" s="46"/>
      <c r="R112" s="47"/>
    </row>
    <row r="113" s="1" customFormat="1" ht="36.96" customHeight="1">
      <c r="B113" s="45"/>
      <c r="C113" s="84" t="s">
        <v>106</v>
      </c>
      <c r="D113" s="46"/>
      <c r="E113" s="46"/>
      <c r="F113" s="86" t="str">
        <f>F7</f>
        <v>3 - Prepadnutá spevnená plocha pri kotolni</v>
      </c>
      <c r="G113" s="46"/>
      <c r="H113" s="46"/>
      <c r="I113" s="46"/>
      <c r="J113" s="46"/>
      <c r="K113" s="46"/>
      <c r="L113" s="46"/>
      <c r="M113" s="46"/>
      <c r="N113" s="46"/>
      <c r="O113" s="46"/>
      <c r="P113" s="46"/>
      <c r="Q113" s="46"/>
      <c r="R113" s="47"/>
    </row>
    <row r="114" s="1" customFormat="1" ht="6.96" customHeight="1">
      <c r="B114" s="45"/>
      <c r="C114" s="46"/>
      <c r="D114" s="46"/>
      <c r="E114" s="46"/>
      <c r="F114" s="46"/>
      <c r="G114" s="46"/>
      <c r="H114" s="46"/>
      <c r="I114" s="46"/>
      <c r="J114" s="46"/>
      <c r="K114" s="46"/>
      <c r="L114" s="46"/>
      <c r="M114" s="46"/>
      <c r="N114" s="46"/>
      <c r="O114" s="46"/>
      <c r="P114" s="46"/>
      <c r="Q114" s="46"/>
      <c r="R114" s="47"/>
    </row>
    <row r="115" s="1" customFormat="1" ht="18" customHeight="1">
      <c r="B115" s="45"/>
      <c r="C115" s="37" t="s">
        <v>22</v>
      </c>
      <c r="D115" s="46"/>
      <c r="E115" s="46"/>
      <c r="F115" s="32" t="str">
        <f>F9</f>
        <v>Partizánske</v>
      </c>
      <c r="G115" s="46"/>
      <c r="H115" s="46"/>
      <c r="I115" s="46"/>
      <c r="J115" s="46"/>
      <c r="K115" s="37" t="s">
        <v>24</v>
      </c>
      <c r="L115" s="46"/>
      <c r="M115" s="89" t="str">
        <f>IF(O9="","",O9)</f>
        <v>25. 9. 2018</v>
      </c>
      <c r="N115" s="89"/>
      <c r="O115" s="89"/>
      <c r="P115" s="89"/>
      <c r="Q115" s="46"/>
      <c r="R115" s="47"/>
    </row>
    <row r="116" s="1" customFormat="1" ht="6.96" customHeight="1">
      <c r="B116" s="45"/>
      <c r="C116" s="46"/>
      <c r="D116" s="46"/>
      <c r="E116" s="46"/>
      <c r="F116" s="46"/>
      <c r="G116" s="46"/>
      <c r="H116" s="46"/>
      <c r="I116" s="46"/>
      <c r="J116" s="46"/>
      <c r="K116" s="46"/>
      <c r="L116" s="46"/>
      <c r="M116" s="46"/>
      <c r="N116" s="46"/>
      <c r="O116" s="46"/>
      <c r="P116" s="46"/>
      <c r="Q116" s="46"/>
      <c r="R116" s="47"/>
    </row>
    <row r="117" s="1" customFormat="1">
      <c r="B117" s="45"/>
      <c r="C117" s="37" t="s">
        <v>26</v>
      </c>
      <c r="D117" s="46"/>
      <c r="E117" s="46"/>
      <c r="F117" s="32" t="str">
        <f>E12</f>
        <v xml:space="preserve"> </v>
      </c>
      <c r="G117" s="46"/>
      <c r="H117" s="46"/>
      <c r="I117" s="46"/>
      <c r="J117" s="46"/>
      <c r="K117" s="37" t="s">
        <v>32</v>
      </c>
      <c r="L117" s="46"/>
      <c r="M117" s="32" t="str">
        <f>E18</f>
        <v xml:space="preserve"> </v>
      </c>
      <c r="N117" s="32"/>
      <c r="O117" s="32"/>
      <c r="P117" s="32"/>
      <c r="Q117" s="32"/>
      <c r="R117" s="47"/>
    </row>
    <row r="118" s="1" customFormat="1" ht="14.4" customHeight="1">
      <c r="B118" s="45"/>
      <c r="C118" s="37" t="s">
        <v>30</v>
      </c>
      <c r="D118" s="46"/>
      <c r="E118" s="46"/>
      <c r="F118" s="32" t="str">
        <f>IF(E15="","",E15)</f>
        <v>Vyplň údaj</v>
      </c>
      <c r="G118" s="46"/>
      <c r="H118" s="46"/>
      <c r="I118" s="46"/>
      <c r="J118" s="46"/>
      <c r="K118" s="37" t="s">
        <v>35</v>
      </c>
      <c r="L118" s="46"/>
      <c r="M118" s="32" t="str">
        <f>E21</f>
        <v xml:space="preserve"> </v>
      </c>
      <c r="N118" s="32"/>
      <c r="O118" s="32"/>
      <c r="P118" s="32"/>
      <c r="Q118" s="32"/>
      <c r="R118" s="47"/>
    </row>
    <row r="119" s="1" customFormat="1" ht="10.32" customHeight="1">
      <c r="B119" s="45"/>
      <c r="C119" s="46"/>
      <c r="D119" s="46"/>
      <c r="E119" s="46"/>
      <c r="F119" s="46"/>
      <c r="G119" s="46"/>
      <c r="H119" s="46"/>
      <c r="I119" s="46"/>
      <c r="J119" s="46"/>
      <c r="K119" s="46"/>
      <c r="L119" s="46"/>
      <c r="M119" s="46"/>
      <c r="N119" s="46"/>
      <c r="O119" s="46"/>
      <c r="P119" s="46"/>
      <c r="Q119" s="46"/>
      <c r="R119" s="47"/>
    </row>
    <row r="120" s="8" customFormat="1" ht="29.28" customHeight="1">
      <c r="B120" s="194"/>
      <c r="C120" s="195" t="s">
        <v>129</v>
      </c>
      <c r="D120" s="196" t="s">
        <v>130</v>
      </c>
      <c r="E120" s="196" t="s">
        <v>58</v>
      </c>
      <c r="F120" s="196" t="s">
        <v>131</v>
      </c>
      <c r="G120" s="196"/>
      <c r="H120" s="196"/>
      <c r="I120" s="196"/>
      <c r="J120" s="196" t="s">
        <v>132</v>
      </c>
      <c r="K120" s="196" t="s">
        <v>133</v>
      </c>
      <c r="L120" s="196" t="s">
        <v>134</v>
      </c>
      <c r="M120" s="196"/>
      <c r="N120" s="196" t="s">
        <v>111</v>
      </c>
      <c r="O120" s="196"/>
      <c r="P120" s="196"/>
      <c r="Q120" s="197"/>
      <c r="R120" s="198"/>
      <c r="T120" s="105" t="s">
        <v>135</v>
      </c>
      <c r="U120" s="106" t="s">
        <v>40</v>
      </c>
      <c r="V120" s="106" t="s">
        <v>136</v>
      </c>
      <c r="W120" s="106" t="s">
        <v>137</v>
      </c>
      <c r="X120" s="106" t="s">
        <v>138</v>
      </c>
      <c r="Y120" s="106" t="s">
        <v>139</v>
      </c>
      <c r="Z120" s="106" t="s">
        <v>140</v>
      </c>
      <c r="AA120" s="107" t="s">
        <v>141</v>
      </c>
    </row>
    <row r="121" s="1" customFormat="1" ht="29.28" customHeight="1">
      <c r="B121" s="45"/>
      <c r="C121" s="109" t="s">
        <v>108</v>
      </c>
      <c r="D121" s="46"/>
      <c r="E121" s="46"/>
      <c r="F121" s="46"/>
      <c r="G121" s="46"/>
      <c r="H121" s="46"/>
      <c r="I121" s="46"/>
      <c r="J121" s="46"/>
      <c r="K121" s="46"/>
      <c r="L121" s="46"/>
      <c r="M121" s="46"/>
      <c r="N121" s="199">
        <f>BK121</f>
        <v>0</v>
      </c>
      <c r="O121" s="200"/>
      <c r="P121" s="200"/>
      <c r="Q121" s="200"/>
      <c r="R121" s="47"/>
      <c r="T121" s="108"/>
      <c r="U121" s="66"/>
      <c r="V121" s="66"/>
      <c r="W121" s="201">
        <f>W122+W164</f>
        <v>0</v>
      </c>
      <c r="X121" s="66"/>
      <c r="Y121" s="201">
        <f>Y122+Y164</f>
        <v>7.3506499999999999</v>
      </c>
      <c r="Z121" s="66"/>
      <c r="AA121" s="202">
        <f>AA122+AA164</f>
        <v>1.8297599999999998</v>
      </c>
      <c r="AT121" s="21" t="s">
        <v>75</v>
      </c>
      <c r="AU121" s="21" t="s">
        <v>113</v>
      </c>
      <c r="BK121" s="203">
        <f>BK122+BK164</f>
        <v>0</v>
      </c>
    </row>
    <row r="122" s="9" customFormat="1" ht="37.44001" customHeight="1">
      <c r="B122" s="204"/>
      <c r="C122" s="205"/>
      <c r="D122" s="206" t="s">
        <v>114</v>
      </c>
      <c r="E122" s="206"/>
      <c r="F122" s="206"/>
      <c r="G122" s="206"/>
      <c r="H122" s="206"/>
      <c r="I122" s="206"/>
      <c r="J122" s="206"/>
      <c r="K122" s="206"/>
      <c r="L122" s="206"/>
      <c r="M122" s="206"/>
      <c r="N122" s="207">
        <f>BK122</f>
        <v>0</v>
      </c>
      <c r="O122" s="208"/>
      <c r="P122" s="208"/>
      <c r="Q122" s="208"/>
      <c r="R122" s="209"/>
      <c r="T122" s="210"/>
      <c r="U122" s="205"/>
      <c r="V122" s="205"/>
      <c r="W122" s="211">
        <f>W123+W133+W142+W145+W162</f>
        <v>0</v>
      </c>
      <c r="X122" s="205"/>
      <c r="Y122" s="211">
        <f>Y123+Y133+Y142+Y145+Y162</f>
        <v>7.3506499999999999</v>
      </c>
      <c r="Z122" s="205"/>
      <c r="AA122" s="212">
        <f>AA123+AA133+AA142+AA145+AA162</f>
        <v>1.8297599999999998</v>
      </c>
      <c r="AR122" s="213" t="s">
        <v>82</v>
      </c>
      <c r="AT122" s="214" t="s">
        <v>75</v>
      </c>
      <c r="AU122" s="214" t="s">
        <v>76</v>
      </c>
      <c r="AY122" s="213" t="s">
        <v>142</v>
      </c>
      <c r="BK122" s="215">
        <f>BK123+BK133+BK142+BK145+BK162</f>
        <v>0</v>
      </c>
    </row>
    <row r="123" s="9" customFormat="1" ht="19.92" customHeight="1">
      <c r="B123" s="204"/>
      <c r="C123" s="205"/>
      <c r="D123" s="216" t="s">
        <v>115</v>
      </c>
      <c r="E123" s="216"/>
      <c r="F123" s="216"/>
      <c r="G123" s="216"/>
      <c r="H123" s="216"/>
      <c r="I123" s="216"/>
      <c r="J123" s="216"/>
      <c r="K123" s="216"/>
      <c r="L123" s="216"/>
      <c r="M123" s="216"/>
      <c r="N123" s="217">
        <f>BK123</f>
        <v>0</v>
      </c>
      <c r="O123" s="218"/>
      <c r="P123" s="218"/>
      <c r="Q123" s="218"/>
      <c r="R123" s="209"/>
      <c r="T123" s="210"/>
      <c r="U123" s="205"/>
      <c r="V123" s="205"/>
      <c r="W123" s="211">
        <f>SUM(W124:W132)</f>
        <v>0</v>
      </c>
      <c r="X123" s="205"/>
      <c r="Y123" s="211">
        <f>SUM(Y124:Y132)</f>
        <v>0</v>
      </c>
      <c r="Z123" s="205"/>
      <c r="AA123" s="212">
        <f>SUM(AA124:AA132)</f>
        <v>1.8297599999999998</v>
      </c>
      <c r="AR123" s="213" t="s">
        <v>82</v>
      </c>
      <c r="AT123" s="214" t="s">
        <v>75</v>
      </c>
      <c r="AU123" s="214" t="s">
        <v>82</v>
      </c>
      <c r="AY123" s="213" t="s">
        <v>142</v>
      </c>
      <c r="BK123" s="215">
        <f>SUM(BK124:BK132)</f>
        <v>0</v>
      </c>
    </row>
    <row r="124" s="1" customFormat="1" ht="38.25" customHeight="1">
      <c r="B124" s="45"/>
      <c r="C124" s="219" t="s">
        <v>82</v>
      </c>
      <c r="D124" s="219" t="s">
        <v>143</v>
      </c>
      <c r="E124" s="220" t="s">
        <v>144</v>
      </c>
      <c r="F124" s="221" t="s">
        <v>145</v>
      </c>
      <c r="G124" s="221"/>
      <c r="H124" s="221"/>
      <c r="I124" s="221"/>
      <c r="J124" s="222" t="s">
        <v>146</v>
      </c>
      <c r="K124" s="223">
        <v>15.119999999999999</v>
      </c>
      <c r="L124" s="224">
        <v>0</v>
      </c>
      <c r="M124" s="225"/>
      <c r="N124" s="223">
        <f>ROUND(L124*K124,3)</f>
        <v>0</v>
      </c>
      <c r="O124" s="223"/>
      <c r="P124" s="223"/>
      <c r="Q124" s="223"/>
      <c r="R124" s="47"/>
      <c r="T124" s="226" t="s">
        <v>20</v>
      </c>
      <c r="U124" s="55" t="s">
        <v>43</v>
      </c>
      <c r="V124" s="46"/>
      <c r="W124" s="227">
        <f>V124*K124</f>
        <v>0</v>
      </c>
      <c r="X124" s="227">
        <v>0</v>
      </c>
      <c r="Y124" s="227">
        <f>X124*K124</f>
        <v>0</v>
      </c>
      <c r="Z124" s="227">
        <v>0.098000000000000004</v>
      </c>
      <c r="AA124" s="228">
        <f>Z124*K124</f>
        <v>1.48176</v>
      </c>
      <c r="AR124" s="21" t="s">
        <v>147</v>
      </c>
      <c r="AT124" s="21" t="s">
        <v>143</v>
      </c>
      <c r="AU124" s="21" t="s">
        <v>85</v>
      </c>
      <c r="AY124" s="21" t="s">
        <v>142</v>
      </c>
      <c r="BE124" s="141">
        <f>IF(U124="základná",N124,0)</f>
        <v>0</v>
      </c>
      <c r="BF124" s="141">
        <f>IF(U124="znížená",N124,0)</f>
        <v>0</v>
      </c>
      <c r="BG124" s="141">
        <f>IF(U124="zákl. prenesená",N124,0)</f>
        <v>0</v>
      </c>
      <c r="BH124" s="141">
        <f>IF(U124="zníž. prenesená",N124,0)</f>
        <v>0</v>
      </c>
      <c r="BI124" s="141">
        <f>IF(U124="nulová",N124,0)</f>
        <v>0</v>
      </c>
      <c r="BJ124" s="21" t="s">
        <v>85</v>
      </c>
      <c r="BK124" s="229">
        <f>ROUND(L124*K124,3)</f>
        <v>0</v>
      </c>
      <c r="BL124" s="21" t="s">
        <v>147</v>
      </c>
      <c r="BM124" s="21" t="s">
        <v>276</v>
      </c>
    </row>
    <row r="125" s="10" customFormat="1" ht="16.5" customHeight="1">
      <c r="B125" s="230"/>
      <c r="C125" s="231"/>
      <c r="D125" s="231"/>
      <c r="E125" s="232" t="s">
        <v>20</v>
      </c>
      <c r="F125" s="233" t="s">
        <v>277</v>
      </c>
      <c r="G125" s="234"/>
      <c r="H125" s="234"/>
      <c r="I125" s="234"/>
      <c r="J125" s="231"/>
      <c r="K125" s="235">
        <v>15.119999999999999</v>
      </c>
      <c r="L125" s="231"/>
      <c r="M125" s="231"/>
      <c r="N125" s="231"/>
      <c r="O125" s="231"/>
      <c r="P125" s="231"/>
      <c r="Q125" s="231"/>
      <c r="R125" s="236"/>
      <c r="T125" s="237"/>
      <c r="U125" s="231"/>
      <c r="V125" s="231"/>
      <c r="W125" s="231"/>
      <c r="X125" s="231"/>
      <c r="Y125" s="231"/>
      <c r="Z125" s="231"/>
      <c r="AA125" s="238"/>
      <c r="AT125" s="239" t="s">
        <v>150</v>
      </c>
      <c r="AU125" s="239" t="s">
        <v>85</v>
      </c>
      <c r="AV125" s="10" t="s">
        <v>85</v>
      </c>
      <c r="AW125" s="10" t="s">
        <v>33</v>
      </c>
      <c r="AX125" s="10" t="s">
        <v>82</v>
      </c>
      <c r="AY125" s="239" t="s">
        <v>142</v>
      </c>
    </row>
    <row r="126" s="1" customFormat="1" ht="25.5" customHeight="1">
      <c r="B126" s="45"/>
      <c r="C126" s="219" t="s">
        <v>85</v>
      </c>
      <c r="D126" s="219" t="s">
        <v>143</v>
      </c>
      <c r="E126" s="220" t="s">
        <v>151</v>
      </c>
      <c r="F126" s="221" t="s">
        <v>152</v>
      </c>
      <c r="G126" s="221"/>
      <c r="H126" s="221"/>
      <c r="I126" s="221"/>
      <c r="J126" s="222" t="s">
        <v>153</v>
      </c>
      <c r="K126" s="223">
        <v>8.6999999999999993</v>
      </c>
      <c r="L126" s="224">
        <v>0</v>
      </c>
      <c r="M126" s="225"/>
      <c r="N126" s="223">
        <f>ROUND(L126*K126,3)</f>
        <v>0</v>
      </c>
      <c r="O126" s="223"/>
      <c r="P126" s="223"/>
      <c r="Q126" s="223"/>
      <c r="R126" s="47"/>
      <c r="T126" s="226" t="s">
        <v>20</v>
      </c>
      <c r="U126" s="55" t="s">
        <v>43</v>
      </c>
      <c r="V126" s="46"/>
      <c r="W126" s="227">
        <f>V126*K126</f>
        <v>0</v>
      </c>
      <c r="X126" s="227">
        <v>0</v>
      </c>
      <c r="Y126" s="227">
        <f>X126*K126</f>
        <v>0</v>
      </c>
      <c r="Z126" s="227">
        <v>0.040000000000000001</v>
      </c>
      <c r="AA126" s="228">
        <f>Z126*K126</f>
        <v>0.34799999999999998</v>
      </c>
      <c r="AR126" s="21" t="s">
        <v>147</v>
      </c>
      <c r="AT126" s="21" t="s">
        <v>143</v>
      </c>
      <c r="AU126" s="21" t="s">
        <v>85</v>
      </c>
      <c r="AY126" s="21" t="s">
        <v>142</v>
      </c>
      <c r="BE126" s="141">
        <f>IF(U126="základná",N126,0)</f>
        <v>0</v>
      </c>
      <c r="BF126" s="141">
        <f>IF(U126="znížená",N126,0)</f>
        <v>0</v>
      </c>
      <c r="BG126" s="141">
        <f>IF(U126="zákl. prenesená",N126,0)</f>
        <v>0</v>
      </c>
      <c r="BH126" s="141">
        <f>IF(U126="zníž. prenesená",N126,0)</f>
        <v>0</v>
      </c>
      <c r="BI126" s="141">
        <f>IF(U126="nulová",N126,0)</f>
        <v>0</v>
      </c>
      <c r="BJ126" s="21" t="s">
        <v>85</v>
      </c>
      <c r="BK126" s="229">
        <f>ROUND(L126*K126,3)</f>
        <v>0</v>
      </c>
      <c r="BL126" s="21" t="s">
        <v>147</v>
      </c>
      <c r="BM126" s="21" t="s">
        <v>278</v>
      </c>
    </row>
    <row r="127" s="10" customFormat="1" ht="16.5" customHeight="1">
      <c r="B127" s="230"/>
      <c r="C127" s="231"/>
      <c r="D127" s="231"/>
      <c r="E127" s="232" t="s">
        <v>20</v>
      </c>
      <c r="F127" s="233" t="s">
        <v>279</v>
      </c>
      <c r="G127" s="234"/>
      <c r="H127" s="234"/>
      <c r="I127" s="234"/>
      <c r="J127" s="231"/>
      <c r="K127" s="235">
        <v>8.6999999999999993</v>
      </c>
      <c r="L127" s="231"/>
      <c r="M127" s="231"/>
      <c r="N127" s="231"/>
      <c r="O127" s="231"/>
      <c r="P127" s="231"/>
      <c r="Q127" s="231"/>
      <c r="R127" s="236"/>
      <c r="T127" s="237"/>
      <c r="U127" s="231"/>
      <c r="V127" s="231"/>
      <c r="W127" s="231"/>
      <c r="X127" s="231"/>
      <c r="Y127" s="231"/>
      <c r="Z127" s="231"/>
      <c r="AA127" s="238"/>
      <c r="AT127" s="239" t="s">
        <v>150</v>
      </c>
      <c r="AU127" s="239" t="s">
        <v>85</v>
      </c>
      <c r="AV127" s="10" t="s">
        <v>85</v>
      </c>
      <c r="AW127" s="10" t="s">
        <v>33</v>
      </c>
      <c r="AX127" s="10" t="s">
        <v>82</v>
      </c>
      <c r="AY127" s="239" t="s">
        <v>142</v>
      </c>
    </row>
    <row r="128" s="1" customFormat="1" ht="25.5" customHeight="1">
      <c r="B128" s="45"/>
      <c r="C128" s="219" t="s">
        <v>88</v>
      </c>
      <c r="D128" s="219" t="s">
        <v>143</v>
      </c>
      <c r="E128" s="220" t="s">
        <v>156</v>
      </c>
      <c r="F128" s="221" t="s">
        <v>157</v>
      </c>
      <c r="G128" s="221"/>
      <c r="H128" s="221"/>
      <c r="I128" s="221"/>
      <c r="J128" s="222" t="s">
        <v>158</v>
      </c>
      <c r="K128" s="223">
        <v>0.19600000000000001</v>
      </c>
      <c r="L128" s="224">
        <v>0</v>
      </c>
      <c r="M128" s="225"/>
      <c r="N128" s="223">
        <f>ROUND(L128*K128,3)</f>
        <v>0</v>
      </c>
      <c r="O128" s="223"/>
      <c r="P128" s="223"/>
      <c r="Q128" s="223"/>
      <c r="R128" s="47"/>
      <c r="T128" s="226" t="s">
        <v>20</v>
      </c>
      <c r="U128" s="55" t="s">
        <v>43</v>
      </c>
      <c r="V128" s="46"/>
      <c r="W128" s="227">
        <f>V128*K128</f>
        <v>0</v>
      </c>
      <c r="X128" s="227">
        <v>0</v>
      </c>
      <c r="Y128" s="227">
        <f>X128*K128</f>
        <v>0</v>
      </c>
      <c r="Z128" s="227">
        <v>0</v>
      </c>
      <c r="AA128" s="228">
        <f>Z128*K128</f>
        <v>0</v>
      </c>
      <c r="AR128" s="21" t="s">
        <v>147</v>
      </c>
      <c r="AT128" s="21" t="s">
        <v>143</v>
      </c>
      <c r="AU128" s="21" t="s">
        <v>85</v>
      </c>
      <c r="AY128" s="21" t="s">
        <v>142</v>
      </c>
      <c r="BE128" s="141">
        <f>IF(U128="základná",N128,0)</f>
        <v>0</v>
      </c>
      <c r="BF128" s="141">
        <f>IF(U128="znížená",N128,0)</f>
        <v>0</v>
      </c>
      <c r="BG128" s="141">
        <f>IF(U128="zákl. prenesená",N128,0)</f>
        <v>0</v>
      </c>
      <c r="BH128" s="141">
        <f>IF(U128="zníž. prenesená",N128,0)</f>
        <v>0</v>
      </c>
      <c r="BI128" s="141">
        <f>IF(U128="nulová",N128,0)</f>
        <v>0</v>
      </c>
      <c r="BJ128" s="21" t="s">
        <v>85</v>
      </c>
      <c r="BK128" s="229">
        <f>ROUND(L128*K128,3)</f>
        <v>0</v>
      </c>
      <c r="BL128" s="21" t="s">
        <v>147</v>
      </c>
      <c r="BM128" s="21" t="s">
        <v>280</v>
      </c>
    </row>
    <row r="129" s="10" customFormat="1" ht="38.25" customHeight="1">
      <c r="B129" s="230"/>
      <c r="C129" s="231"/>
      <c r="D129" s="231"/>
      <c r="E129" s="232" t="s">
        <v>20</v>
      </c>
      <c r="F129" s="233" t="s">
        <v>281</v>
      </c>
      <c r="G129" s="234"/>
      <c r="H129" s="234"/>
      <c r="I129" s="234"/>
      <c r="J129" s="231"/>
      <c r="K129" s="235">
        <v>0.19600000000000001</v>
      </c>
      <c r="L129" s="231"/>
      <c r="M129" s="231"/>
      <c r="N129" s="231"/>
      <c r="O129" s="231"/>
      <c r="P129" s="231"/>
      <c r="Q129" s="231"/>
      <c r="R129" s="236"/>
      <c r="T129" s="237"/>
      <c r="U129" s="231"/>
      <c r="V129" s="231"/>
      <c r="W129" s="231"/>
      <c r="X129" s="231"/>
      <c r="Y129" s="231"/>
      <c r="Z129" s="231"/>
      <c r="AA129" s="238"/>
      <c r="AT129" s="239" t="s">
        <v>150</v>
      </c>
      <c r="AU129" s="239" t="s">
        <v>85</v>
      </c>
      <c r="AV129" s="10" t="s">
        <v>85</v>
      </c>
      <c r="AW129" s="10" t="s">
        <v>33</v>
      </c>
      <c r="AX129" s="10" t="s">
        <v>82</v>
      </c>
      <c r="AY129" s="239" t="s">
        <v>142</v>
      </c>
    </row>
    <row r="130" s="1" customFormat="1" ht="25.5" customHeight="1">
      <c r="B130" s="45"/>
      <c r="C130" s="219" t="s">
        <v>147</v>
      </c>
      <c r="D130" s="219" t="s">
        <v>143</v>
      </c>
      <c r="E130" s="220" t="s">
        <v>161</v>
      </c>
      <c r="F130" s="221" t="s">
        <v>162</v>
      </c>
      <c r="G130" s="221"/>
      <c r="H130" s="221"/>
      <c r="I130" s="221"/>
      <c r="J130" s="222" t="s">
        <v>158</v>
      </c>
      <c r="K130" s="223">
        <v>0.19600000000000001</v>
      </c>
      <c r="L130" s="224">
        <v>0</v>
      </c>
      <c r="M130" s="225"/>
      <c r="N130" s="223">
        <f>ROUND(L130*K130,3)</f>
        <v>0</v>
      </c>
      <c r="O130" s="223"/>
      <c r="P130" s="223"/>
      <c r="Q130" s="223"/>
      <c r="R130" s="47"/>
      <c r="T130" s="226" t="s">
        <v>20</v>
      </c>
      <c r="U130" s="55" t="s">
        <v>43</v>
      </c>
      <c r="V130" s="46"/>
      <c r="W130" s="227">
        <f>V130*K130</f>
        <v>0</v>
      </c>
      <c r="X130" s="227">
        <v>0</v>
      </c>
      <c r="Y130" s="227">
        <f>X130*K130</f>
        <v>0</v>
      </c>
      <c r="Z130" s="227">
        <v>0</v>
      </c>
      <c r="AA130" s="228">
        <f>Z130*K130</f>
        <v>0</v>
      </c>
      <c r="AR130" s="21" t="s">
        <v>147</v>
      </c>
      <c r="AT130" s="21" t="s">
        <v>143</v>
      </c>
      <c r="AU130" s="21" t="s">
        <v>85</v>
      </c>
      <c r="AY130" s="21" t="s">
        <v>142</v>
      </c>
      <c r="BE130" s="141">
        <f>IF(U130="základná",N130,0)</f>
        <v>0</v>
      </c>
      <c r="BF130" s="141">
        <f>IF(U130="znížená",N130,0)</f>
        <v>0</v>
      </c>
      <c r="BG130" s="141">
        <f>IF(U130="zákl. prenesená",N130,0)</f>
        <v>0</v>
      </c>
      <c r="BH130" s="141">
        <f>IF(U130="zníž. prenesená",N130,0)</f>
        <v>0</v>
      </c>
      <c r="BI130" s="141">
        <f>IF(U130="nulová",N130,0)</f>
        <v>0</v>
      </c>
      <c r="BJ130" s="21" t="s">
        <v>85</v>
      </c>
      <c r="BK130" s="229">
        <f>ROUND(L130*K130,3)</f>
        <v>0</v>
      </c>
      <c r="BL130" s="21" t="s">
        <v>147</v>
      </c>
      <c r="BM130" s="21" t="s">
        <v>282</v>
      </c>
    </row>
    <row r="131" s="1" customFormat="1" ht="38.25" customHeight="1">
      <c r="B131" s="45"/>
      <c r="C131" s="219" t="s">
        <v>164</v>
      </c>
      <c r="D131" s="219" t="s">
        <v>143</v>
      </c>
      <c r="E131" s="220" t="s">
        <v>165</v>
      </c>
      <c r="F131" s="221" t="s">
        <v>166</v>
      </c>
      <c r="G131" s="221"/>
      <c r="H131" s="221"/>
      <c r="I131" s="221"/>
      <c r="J131" s="222" t="s">
        <v>146</v>
      </c>
      <c r="K131" s="223">
        <v>7.2599999999999998</v>
      </c>
      <c r="L131" s="224">
        <v>0</v>
      </c>
      <c r="M131" s="225"/>
      <c r="N131" s="223">
        <f>ROUND(L131*K131,3)</f>
        <v>0</v>
      </c>
      <c r="O131" s="223"/>
      <c r="P131" s="223"/>
      <c r="Q131" s="223"/>
      <c r="R131" s="47"/>
      <c r="T131" s="226" t="s">
        <v>20</v>
      </c>
      <c r="U131" s="55" t="s">
        <v>43</v>
      </c>
      <c r="V131" s="46"/>
      <c r="W131" s="227">
        <f>V131*K131</f>
        <v>0</v>
      </c>
      <c r="X131" s="227">
        <v>0</v>
      </c>
      <c r="Y131" s="227">
        <f>X131*K131</f>
        <v>0</v>
      </c>
      <c r="Z131" s="227">
        <v>0</v>
      </c>
      <c r="AA131" s="228">
        <f>Z131*K131</f>
        <v>0</v>
      </c>
      <c r="AR131" s="21" t="s">
        <v>147</v>
      </c>
      <c r="AT131" s="21" t="s">
        <v>143</v>
      </c>
      <c r="AU131" s="21" t="s">
        <v>85</v>
      </c>
      <c r="AY131" s="21" t="s">
        <v>142</v>
      </c>
      <c r="BE131" s="141">
        <f>IF(U131="základná",N131,0)</f>
        <v>0</v>
      </c>
      <c r="BF131" s="141">
        <f>IF(U131="znížená",N131,0)</f>
        <v>0</v>
      </c>
      <c r="BG131" s="141">
        <f>IF(U131="zákl. prenesená",N131,0)</f>
        <v>0</v>
      </c>
      <c r="BH131" s="141">
        <f>IF(U131="zníž. prenesená",N131,0)</f>
        <v>0</v>
      </c>
      <c r="BI131" s="141">
        <f>IF(U131="nulová",N131,0)</f>
        <v>0</v>
      </c>
      <c r="BJ131" s="21" t="s">
        <v>85</v>
      </c>
      <c r="BK131" s="229">
        <f>ROUND(L131*K131,3)</f>
        <v>0</v>
      </c>
      <c r="BL131" s="21" t="s">
        <v>147</v>
      </c>
      <c r="BM131" s="21" t="s">
        <v>283</v>
      </c>
    </row>
    <row r="132" s="10" customFormat="1" ht="16.5" customHeight="1">
      <c r="B132" s="230"/>
      <c r="C132" s="231"/>
      <c r="D132" s="231"/>
      <c r="E132" s="232" t="s">
        <v>20</v>
      </c>
      <c r="F132" s="233" t="s">
        <v>284</v>
      </c>
      <c r="G132" s="234"/>
      <c r="H132" s="234"/>
      <c r="I132" s="234"/>
      <c r="J132" s="231"/>
      <c r="K132" s="235">
        <v>7.2599999999999998</v>
      </c>
      <c r="L132" s="231"/>
      <c r="M132" s="231"/>
      <c r="N132" s="231"/>
      <c r="O132" s="231"/>
      <c r="P132" s="231"/>
      <c r="Q132" s="231"/>
      <c r="R132" s="236"/>
      <c r="T132" s="237"/>
      <c r="U132" s="231"/>
      <c r="V132" s="231"/>
      <c r="W132" s="231"/>
      <c r="X132" s="231"/>
      <c r="Y132" s="231"/>
      <c r="Z132" s="231"/>
      <c r="AA132" s="238"/>
      <c r="AT132" s="239" t="s">
        <v>150</v>
      </c>
      <c r="AU132" s="239" t="s">
        <v>85</v>
      </c>
      <c r="AV132" s="10" t="s">
        <v>85</v>
      </c>
      <c r="AW132" s="10" t="s">
        <v>33</v>
      </c>
      <c r="AX132" s="10" t="s">
        <v>82</v>
      </c>
      <c r="AY132" s="239" t="s">
        <v>142</v>
      </c>
    </row>
    <row r="133" s="9" customFormat="1" ht="29.88" customHeight="1">
      <c r="B133" s="204"/>
      <c r="C133" s="205"/>
      <c r="D133" s="216" t="s">
        <v>116</v>
      </c>
      <c r="E133" s="216"/>
      <c r="F133" s="216"/>
      <c r="G133" s="216"/>
      <c r="H133" s="216"/>
      <c r="I133" s="216"/>
      <c r="J133" s="216"/>
      <c r="K133" s="216"/>
      <c r="L133" s="216"/>
      <c r="M133" s="216"/>
      <c r="N133" s="217">
        <f>BK133</f>
        <v>0</v>
      </c>
      <c r="O133" s="218"/>
      <c r="P133" s="218"/>
      <c r="Q133" s="218"/>
      <c r="R133" s="209"/>
      <c r="T133" s="210"/>
      <c r="U133" s="205"/>
      <c r="V133" s="205"/>
      <c r="W133" s="211">
        <f>SUM(W134:W141)</f>
        <v>0</v>
      </c>
      <c r="X133" s="205"/>
      <c r="Y133" s="211">
        <f>SUM(Y134:Y141)</f>
        <v>6.0298169999999995</v>
      </c>
      <c r="Z133" s="205"/>
      <c r="AA133" s="212">
        <f>SUM(AA134:AA141)</f>
        <v>0</v>
      </c>
      <c r="AR133" s="213" t="s">
        <v>82</v>
      </c>
      <c r="AT133" s="214" t="s">
        <v>75</v>
      </c>
      <c r="AU133" s="214" t="s">
        <v>82</v>
      </c>
      <c r="AY133" s="213" t="s">
        <v>142</v>
      </c>
      <c r="BK133" s="215">
        <f>SUM(BK134:BK141)</f>
        <v>0</v>
      </c>
    </row>
    <row r="134" s="1" customFormat="1" ht="16.5" customHeight="1">
      <c r="B134" s="45"/>
      <c r="C134" s="219" t="s">
        <v>169</v>
      </c>
      <c r="D134" s="219" t="s">
        <v>143</v>
      </c>
      <c r="E134" s="220" t="s">
        <v>285</v>
      </c>
      <c r="F134" s="221" t="s">
        <v>286</v>
      </c>
      <c r="G134" s="221"/>
      <c r="H134" s="221"/>
      <c r="I134" s="221"/>
      <c r="J134" s="222" t="s">
        <v>146</v>
      </c>
      <c r="K134" s="223">
        <v>9.0999999999999996</v>
      </c>
      <c r="L134" s="224">
        <v>0</v>
      </c>
      <c r="M134" s="225"/>
      <c r="N134" s="223">
        <f>ROUND(L134*K134,3)</f>
        <v>0</v>
      </c>
      <c r="O134" s="223"/>
      <c r="P134" s="223"/>
      <c r="Q134" s="223"/>
      <c r="R134" s="47"/>
      <c r="T134" s="226" t="s">
        <v>20</v>
      </c>
      <c r="U134" s="55" t="s">
        <v>43</v>
      </c>
      <c r="V134" s="46"/>
      <c r="W134" s="227">
        <f>V134*K134</f>
        <v>0</v>
      </c>
      <c r="X134" s="227">
        <v>0.00080000000000000004</v>
      </c>
      <c r="Y134" s="227">
        <f>X134*K134</f>
        <v>0.00728</v>
      </c>
      <c r="Z134" s="227">
        <v>0</v>
      </c>
      <c r="AA134" s="228">
        <f>Z134*K134</f>
        <v>0</v>
      </c>
      <c r="AR134" s="21" t="s">
        <v>147</v>
      </c>
      <c r="AT134" s="21" t="s">
        <v>143</v>
      </c>
      <c r="AU134" s="21" t="s">
        <v>85</v>
      </c>
      <c r="AY134" s="21" t="s">
        <v>142</v>
      </c>
      <c r="BE134" s="141">
        <f>IF(U134="základná",N134,0)</f>
        <v>0</v>
      </c>
      <c r="BF134" s="141">
        <f>IF(U134="znížená",N134,0)</f>
        <v>0</v>
      </c>
      <c r="BG134" s="141">
        <f>IF(U134="zákl. prenesená",N134,0)</f>
        <v>0</v>
      </c>
      <c r="BH134" s="141">
        <f>IF(U134="zníž. prenesená",N134,0)</f>
        <v>0</v>
      </c>
      <c r="BI134" s="141">
        <f>IF(U134="nulová",N134,0)</f>
        <v>0</v>
      </c>
      <c r="BJ134" s="21" t="s">
        <v>85</v>
      </c>
      <c r="BK134" s="229">
        <f>ROUND(L134*K134,3)</f>
        <v>0</v>
      </c>
      <c r="BL134" s="21" t="s">
        <v>147</v>
      </c>
      <c r="BM134" s="21" t="s">
        <v>287</v>
      </c>
    </row>
    <row r="135" s="10" customFormat="1" ht="16.5" customHeight="1">
      <c r="B135" s="230"/>
      <c r="C135" s="231"/>
      <c r="D135" s="231"/>
      <c r="E135" s="232" t="s">
        <v>20</v>
      </c>
      <c r="F135" s="233" t="s">
        <v>288</v>
      </c>
      <c r="G135" s="234"/>
      <c r="H135" s="234"/>
      <c r="I135" s="234"/>
      <c r="J135" s="231"/>
      <c r="K135" s="235">
        <v>9.0999999999999996</v>
      </c>
      <c r="L135" s="231"/>
      <c r="M135" s="231"/>
      <c r="N135" s="231"/>
      <c r="O135" s="231"/>
      <c r="P135" s="231"/>
      <c r="Q135" s="231"/>
      <c r="R135" s="236"/>
      <c r="T135" s="237"/>
      <c r="U135" s="231"/>
      <c r="V135" s="231"/>
      <c r="W135" s="231"/>
      <c r="X135" s="231"/>
      <c r="Y135" s="231"/>
      <c r="Z135" s="231"/>
      <c r="AA135" s="238"/>
      <c r="AT135" s="239" t="s">
        <v>150</v>
      </c>
      <c r="AU135" s="239" t="s">
        <v>85</v>
      </c>
      <c r="AV135" s="10" t="s">
        <v>85</v>
      </c>
      <c r="AW135" s="10" t="s">
        <v>33</v>
      </c>
      <c r="AX135" s="10" t="s">
        <v>82</v>
      </c>
      <c r="AY135" s="239" t="s">
        <v>142</v>
      </c>
    </row>
    <row r="136" s="1" customFormat="1" ht="25.5" customHeight="1">
      <c r="B136" s="45"/>
      <c r="C136" s="219" t="s">
        <v>173</v>
      </c>
      <c r="D136" s="219" t="s">
        <v>143</v>
      </c>
      <c r="E136" s="220" t="s">
        <v>289</v>
      </c>
      <c r="F136" s="221" t="s">
        <v>290</v>
      </c>
      <c r="G136" s="221"/>
      <c r="H136" s="221"/>
      <c r="I136" s="221"/>
      <c r="J136" s="222" t="s">
        <v>146</v>
      </c>
      <c r="K136" s="223">
        <v>9.0999999999999996</v>
      </c>
      <c r="L136" s="224">
        <v>0</v>
      </c>
      <c r="M136" s="225"/>
      <c r="N136" s="223">
        <f>ROUND(L136*K136,3)</f>
        <v>0</v>
      </c>
      <c r="O136" s="223"/>
      <c r="P136" s="223"/>
      <c r="Q136" s="223"/>
      <c r="R136" s="47"/>
      <c r="T136" s="226" t="s">
        <v>20</v>
      </c>
      <c r="U136" s="55" t="s">
        <v>43</v>
      </c>
      <c r="V136" s="46"/>
      <c r="W136" s="227">
        <f>V136*K136</f>
        <v>0</v>
      </c>
      <c r="X136" s="227">
        <v>0.34297</v>
      </c>
      <c r="Y136" s="227">
        <f>X136*K136</f>
        <v>3.1210269999999998</v>
      </c>
      <c r="Z136" s="227">
        <v>0</v>
      </c>
      <c r="AA136" s="228">
        <f>Z136*K136</f>
        <v>0</v>
      </c>
      <c r="AR136" s="21" t="s">
        <v>147</v>
      </c>
      <c r="AT136" s="21" t="s">
        <v>143</v>
      </c>
      <c r="AU136" s="21" t="s">
        <v>85</v>
      </c>
      <c r="AY136" s="21" t="s">
        <v>142</v>
      </c>
      <c r="BE136" s="141">
        <f>IF(U136="základná",N136,0)</f>
        <v>0</v>
      </c>
      <c r="BF136" s="141">
        <f>IF(U136="znížená",N136,0)</f>
        <v>0</v>
      </c>
      <c r="BG136" s="141">
        <f>IF(U136="zákl. prenesená",N136,0)</f>
        <v>0</v>
      </c>
      <c r="BH136" s="141">
        <f>IF(U136="zníž. prenesená",N136,0)</f>
        <v>0</v>
      </c>
      <c r="BI136" s="141">
        <f>IF(U136="nulová",N136,0)</f>
        <v>0</v>
      </c>
      <c r="BJ136" s="21" t="s">
        <v>85</v>
      </c>
      <c r="BK136" s="229">
        <f>ROUND(L136*K136,3)</f>
        <v>0</v>
      </c>
      <c r="BL136" s="21" t="s">
        <v>147</v>
      </c>
      <c r="BM136" s="21" t="s">
        <v>291</v>
      </c>
    </row>
    <row r="137" s="10" customFormat="1" ht="16.5" customHeight="1">
      <c r="B137" s="230"/>
      <c r="C137" s="231"/>
      <c r="D137" s="231"/>
      <c r="E137" s="232" t="s">
        <v>20</v>
      </c>
      <c r="F137" s="233" t="s">
        <v>288</v>
      </c>
      <c r="G137" s="234"/>
      <c r="H137" s="234"/>
      <c r="I137" s="234"/>
      <c r="J137" s="231"/>
      <c r="K137" s="235">
        <v>9.0999999999999996</v>
      </c>
      <c r="L137" s="231"/>
      <c r="M137" s="231"/>
      <c r="N137" s="231"/>
      <c r="O137" s="231"/>
      <c r="P137" s="231"/>
      <c r="Q137" s="231"/>
      <c r="R137" s="236"/>
      <c r="T137" s="237"/>
      <c r="U137" s="231"/>
      <c r="V137" s="231"/>
      <c r="W137" s="231"/>
      <c r="X137" s="231"/>
      <c r="Y137" s="231"/>
      <c r="Z137" s="231"/>
      <c r="AA137" s="238"/>
      <c r="AT137" s="239" t="s">
        <v>150</v>
      </c>
      <c r="AU137" s="239" t="s">
        <v>85</v>
      </c>
      <c r="AV137" s="10" t="s">
        <v>85</v>
      </c>
      <c r="AW137" s="10" t="s">
        <v>33</v>
      </c>
      <c r="AX137" s="10" t="s">
        <v>82</v>
      </c>
      <c r="AY137" s="239" t="s">
        <v>142</v>
      </c>
    </row>
    <row r="138" s="1" customFormat="1" ht="38.25" customHeight="1">
      <c r="B138" s="45"/>
      <c r="C138" s="219" t="s">
        <v>177</v>
      </c>
      <c r="D138" s="219" t="s">
        <v>143</v>
      </c>
      <c r="E138" s="220" t="s">
        <v>174</v>
      </c>
      <c r="F138" s="221" t="s">
        <v>175</v>
      </c>
      <c r="G138" s="221"/>
      <c r="H138" s="221"/>
      <c r="I138" s="221"/>
      <c r="J138" s="222" t="s">
        <v>146</v>
      </c>
      <c r="K138" s="223">
        <v>15.119999999999999</v>
      </c>
      <c r="L138" s="224">
        <v>0</v>
      </c>
      <c r="M138" s="225"/>
      <c r="N138" s="223">
        <f>ROUND(L138*K138,3)</f>
        <v>0</v>
      </c>
      <c r="O138" s="223"/>
      <c r="P138" s="223"/>
      <c r="Q138" s="223"/>
      <c r="R138" s="47"/>
      <c r="T138" s="226" t="s">
        <v>20</v>
      </c>
      <c r="U138" s="55" t="s">
        <v>43</v>
      </c>
      <c r="V138" s="46"/>
      <c r="W138" s="227">
        <f>V138*K138</f>
        <v>0</v>
      </c>
      <c r="X138" s="227">
        <v>0.10100000000000001</v>
      </c>
      <c r="Y138" s="227">
        <f>X138*K138</f>
        <v>1.52712</v>
      </c>
      <c r="Z138" s="227">
        <v>0</v>
      </c>
      <c r="AA138" s="228">
        <f>Z138*K138</f>
        <v>0</v>
      </c>
      <c r="AR138" s="21" t="s">
        <v>147</v>
      </c>
      <c r="AT138" s="21" t="s">
        <v>143</v>
      </c>
      <c r="AU138" s="21" t="s">
        <v>85</v>
      </c>
      <c r="AY138" s="21" t="s">
        <v>142</v>
      </c>
      <c r="BE138" s="141">
        <f>IF(U138="základná",N138,0)</f>
        <v>0</v>
      </c>
      <c r="BF138" s="141">
        <f>IF(U138="znížená",N138,0)</f>
        <v>0</v>
      </c>
      <c r="BG138" s="141">
        <f>IF(U138="zákl. prenesená",N138,0)</f>
        <v>0</v>
      </c>
      <c r="BH138" s="141">
        <f>IF(U138="zníž. prenesená",N138,0)</f>
        <v>0</v>
      </c>
      <c r="BI138" s="141">
        <f>IF(U138="nulová",N138,0)</f>
        <v>0</v>
      </c>
      <c r="BJ138" s="21" t="s">
        <v>85</v>
      </c>
      <c r="BK138" s="229">
        <f>ROUND(L138*K138,3)</f>
        <v>0</v>
      </c>
      <c r="BL138" s="21" t="s">
        <v>147</v>
      </c>
      <c r="BM138" s="21" t="s">
        <v>292</v>
      </c>
    </row>
    <row r="139" s="10" customFormat="1" ht="16.5" customHeight="1">
      <c r="B139" s="230"/>
      <c r="C139" s="231"/>
      <c r="D139" s="231"/>
      <c r="E139" s="232" t="s">
        <v>20</v>
      </c>
      <c r="F139" s="233" t="s">
        <v>277</v>
      </c>
      <c r="G139" s="234"/>
      <c r="H139" s="234"/>
      <c r="I139" s="234"/>
      <c r="J139" s="231"/>
      <c r="K139" s="235">
        <v>15.119999999999999</v>
      </c>
      <c r="L139" s="231"/>
      <c r="M139" s="231"/>
      <c r="N139" s="231"/>
      <c r="O139" s="231"/>
      <c r="P139" s="231"/>
      <c r="Q139" s="231"/>
      <c r="R139" s="236"/>
      <c r="T139" s="237"/>
      <c r="U139" s="231"/>
      <c r="V139" s="231"/>
      <c r="W139" s="231"/>
      <c r="X139" s="231"/>
      <c r="Y139" s="231"/>
      <c r="Z139" s="231"/>
      <c r="AA139" s="238"/>
      <c r="AT139" s="239" t="s">
        <v>150</v>
      </c>
      <c r="AU139" s="239" t="s">
        <v>85</v>
      </c>
      <c r="AV139" s="10" t="s">
        <v>85</v>
      </c>
      <c r="AW139" s="10" t="s">
        <v>33</v>
      </c>
      <c r="AX139" s="10" t="s">
        <v>82</v>
      </c>
      <c r="AY139" s="239" t="s">
        <v>142</v>
      </c>
    </row>
    <row r="140" s="1" customFormat="1" ht="25.5" customHeight="1">
      <c r="B140" s="45"/>
      <c r="C140" s="240" t="s">
        <v>182</v>
      </c>
      <c r="D140" s="240" t="s">
        <v>178</v>
      </c>
      <c r="E140" s="241" t="s">
        <v>179</v>
      </c>
      <c r="F140" s="242" t="s">
        <v>180</v>
      </c>
      <c r="G140" s="242"/>
      <c r="H140" s="242"/>
      <c r="I140" s="242"/>
      <c r="J140" s="243" t="s">
        <v>146</v>
      </c>
      <c r="K140" s="244">
        <v>15.271000000000001</v>
      </c>
      <c r="L140" s="245">
        <v>0</v>
      </c>
      <c r="M140" s="246"/>
      <c r="N140" s="244">
        <f>ROUND(L140*K140,3)</f>
        <v>0</v>
      </c>
      <c r="O140" s="223"/>
      <c r="P140" s="223"/>
      <c r="Q140" s="223"/>
      <c r="R140" s="47"/>
      <c r="T140" s="226" t="s">
        <v>20</v>
      </c>
      <c r="U140" s="55" t="s">
        <v>43</v>
      </c>
      <c r="V140" s="46"/>
      <c r="W140" s="227">
        <f>V140*K140</f>
        <v>0</v>
      </c>
      <c r="X140" s="227">
        <v>0.089999999999999997</v>
      </c>
      <c r="Y140" s="227">
        <f>X140*K140</f>
        <v>1.37439</v>
      </c>
      <c r="Z140" s="227">
        <v>0</v>
      </c>
      <c r="AA140" s="228">
        <f>Z140*K140</f>
        <v>0</v>
      </c>
      <c r="AR140" s="21" t="s">
        <v>177</v>
      </c>
      <c r="AT140" s="21" t="s">
        <v>178</v>
      </c>
      <c r="AU140" s="21" t="s">
        <v>85</v>
      </c>
      <c r="AY140" s="21" t="s">
        <v>142</v>
      </c>
      <c r="BE140" s="141">
        <f>IF(U140="základná",N140,0)</f>
        <v>0</v>
      </c>
      <c r="BF140" s="141">
        <f>IF(U140="znížená",N140,0)</f>
        <v>0</v>
      </c>
      <c r="BG140" s="141">
        <f>IF(U140="zákl. prenesená",N140,0)</f>
        <v>0</v>
      </c>
      <c r="BH140" s="141">
        <f>IF(U140="zníž. prenesená",N140,0)</f>
        <v>0</v>
      </c>
      <c r="BI140" s="141">
        <f>IF(U140="nulová",N140,0)</f>
        <v>0</v>
      </c>
      <c r="BJ140" s="21" t="s">
        <v>85</v>
      </c>
      <c r="BK140" s="229">
        <f>ROUND(L140*K140,3)</f>
        <v>0</v>
      </c>
      <c r="BL140" s="21" t="s">
        <v>147</v>
      </c>
      <c r="BM140" s="21" t="s">
        <v>293</v>
      </c>
    </row>
    <row r="141" s="10" customFormat="1" ht="16.5" customHeight="1">
      <c r="B141" s="230"/>
      <c r="C141" s="231"/>
      <c r="D141" s="231"/>
      <c r="E141" s="232" t="s">
        <v>20</v>
      </c>
      <c r="F141" s="233" t="s">
        <v>294</v>
      </c>
      <c r="G141" s="234"/>
      <c r="H141" s="234"/>
      <c r="I141" s="234"/>
      <c r="J141" s="231"/>
      <c r="K141" s="235">
        <v>15.271000000000001</v>
      </c>
      <c r="L141" s="231"/>
      <c r="M141" s="231"/>
      <c r="N141" s="231"/>
      <c r="O141" s="231"/>
      <c r="P141" s="231"/>
      <c r="Q141" s="231"/>
      <c r="R141" s="236"/>
      <c r="T141" s="237"/>
      <c r="U141" s="231"/>
      <c r="V141" s="231"/>
      <c r="W141" s="231"/>
      <c r="X141" s="231"/>
      <c r="Y141" s="231"/>
      <c r="Z141" s="231"/>
      <c r="AA141" s="238"/>
      <c r="AT141" s="239" t="s">
        <v>150</v>
      </c>
      <c r="AU141" s="239" t="s">
        <v>85</v>
      </c>
      <c r="AV141" s="10" t="s">
        <v>85</v>
      </c>
      <c r="AW141" s="10" t="s">
        <v>33</v>
      </c>
      <c r="AX141" s="10" t="s">
        <v>82</v>
      </c>
      <c r="AY141" s="239" t="s">
        <v>142</v>
      </c>
    </row>
    <row r="142" s="9" customFormat="1" ht="29.88" customHeight="1">
      <c r="B142" s="204"/>
      <c r="C142" s="205"/>
      <c r="D142" s="216" t="s">
        <v>275</v>
      </c>
      <c r="E142" s="216"/>
      <c r="F142" s="216"/>
      <c r="G142" s="216"/>
      <c r="H142" s="216"/>
      <c r="I142" s="216"/>
      <c r="J142" s="216"/>
      <c r="K142" s="216"/>
      <c r="L142" s="216"/>
      <c r="M142" s="216"/>
      <c r="N142" s="217">
        <f>BK142</f>
        <v>0</v>
      </c>
      <c r="O142" s="218"/>
      <c r="P142" s="218"/>
      <c r="Q142" s="218"/>
      <c r="R142" s="209"/>
      <c r="T142" s="210"/>
      <c r="U142" s="205"/>
      <c r="V142" s="205"/>
      <c r="W142" s="211">
        <f>SUM(W143:W144)</f>
        <v>0</v>
      </c>
      <c r="X142" s="205"/>
      <c r="Y142" s="211">
        <f>SUM(Y143:Y144)</f>
        <v>0.44564000000000004</v>
      </c>
      <c r="Z142" s="205"/>
      <c r="AA142" s="212">
        <f>SUM(AA143:AA144)</f>
        <v>0</v>
      </c>
      <c r="AR142" s="213" t="s">
        <v>82</v>
      </c>
      <c r="AT142" s="214" t="s">
        <v>75</v>
      </c>
      <c r="AU142" s="214" t="s">
        <v>82</v>
      </c>
      <c r="AY142" s="213" t="s">
        <v>142</v>
      </c>
      <c r="BK142" s="215">
        <f>SUM(BK143:BK144)</f>
        <v>0</v>
      </c>
    </row>
    <row r="143" s="1" customFormat="1" ht="25.5" customHeight="1">
      <c r="B143" s="45"/>
      <c r="C143" s="219" t="s">
        <v>187</v>
      </c>
      <c r="D143" s="219" t="s">
        <v>143</v>
      </c>
      <c r="E143" s="220" t="s">
        <v>295</v>
      </c>
      <c r="F143" s="221" t="s">
        <v>296</v>
      </c>
      <c r="G143" s="221"/>
      <c r="H143" s="221"/>
      <c r="I143" s="221"/>
      <c r="J143" s="222" t="s">
        <v>190</v>
      </c>
      <c r="K143" s="223">
        <v>1</v>
      </c>
      <c r="L143" s="224">
        <v>0</v>
      </c>
      <c r="M143" s="225"/>
      <c r="N143" s="223">
        <f>ROUND(L143*K143,3)</f>
        <v>0</v>
      </c>
      <c r="O143" s="223"/>
      <c r="P143" s="223"/>
      <c r="Q143" s="223"/>
      <c r="R143" s="47"/>
      <c r="T143" s="226" t="s">
        <v>20</v>
      </c>
      <c r="U143" s="55" t="s">
        <v>43</v>
      </c>
      <c r="V143" s="46"/>
      <c r="W143" s="227">
        <f>V143*K143</f>
        <v>0</v>
      </c>
      <c r="X143" s="227">
        <v>0.41064</v>
      </c>
      <c r="Y143" s="227">
        <f>X143*K143</f>
        <v>0.41064</v>
      </c>
      <c r="Z143" s="227">
        <v>0</v>
      </c>
      <c r="AA143" s="228">
        <f>Z143*K143</f>
        <v>0</v>
      </c>
      <c r="AR143" s="21" t="s">
        <v>147</v>
      </c>
      <c r="AT143" s="21" t="s">
        <v>143</v>
      </c>
      <c r="AU143" s="21" t="s">
        <v>85</v>
      </c>
      <c r="AY143" s="21" t="s">
        <v>142</v>
      </c>
      <c r="BE143" s="141">
        <f>IF(U143="základná",N143,0)</f>
        <v>0</v>
      </c>
      <c r="BF143" s="141">
        <f>IF(U143="znížená",N143,0)</f>
        <v>0</v>
      </c>
      <c r="BG143" s="141">
        <f>IF(U143="zákl. prenesená",N143,0)</f>
        <v>0</v>
      </c>
      <c r="BH143" s="141">
        <f>IF(U143="zníž. prenesená",N143,0)</f>
        <v>0</v>
      </c>
      <c r="BI143" s="141">
        <f>IF(U143="nulová",N143,0)</f>
        <v>0</v>
      </c>
      <c r="BJ143" s="21" t="s">
        <v>85</v>
      </c>
      <c r="BK143" s="229">
        <f>ROUND(L143*K143,3)</f>
        <v>0</v>
      </c>
      <c r="BL143" s="21" t="s">
        <v>147</v>
      </c>
      <c r="BM143" s="21" t="s">
        <v>297</v>
      </c>
    </row>
    <row r="144" s="1" customFormat="1" ht="16.5" customHeight="1">
      <c r="B144" s="45"/>
      <c r="C144" s="240" t="s">
        <v>192</v>
      </c>
      <c r="D144" s="240" t="s">
        <v>178</v>
      </c>
      <c r="E144" s="241" t="s">
        <v>298</v>
      </c>
      <c r="F144" s="242" t="s">
        <v>299</v>
      </c>
      <c r="G144" s="242"/>
      <c r="H144" s="242"/>
      <c r="I144" s="242"/>
      <c r="J144" s="243" t="s">
        <v>190</v>
      </c>
      <c r="K144" s="244">
        <v>1</v>
      </c>
      <c r="L144" s="245">
        <v>0</v>
      </c>
      <c r="M144" s="246"/>
      <c r="N144" s="244">
        <f>ROUND(L144*K144,3)</f>
        <v>0</v>
      </c>
      <c r="O144" s="223"/>
      <c r="P144" s="223"/>
      <c r="Q144" s="223"/>
      <c r="R144" s="47"/>
      <c r="T144" s="226" t="s">
        <v>20</v>
      </c>
      <c r="U144" s="55" t="s">
        <v>43</v>
      </c>
      <c r="V144" s="46"/>
      <c r="W144" s="227">
        <f>V144*K144</f>
        <v>0</v>
      </c>
      <c r="X144" s="227">
        <v>0.035000000000000003</v>
      </c>
      <c r="Y144" s="227">
        <f>X144*K144</f>
        <v>0.035000000000000003</v>
      </c>
      <c r="Z144" s="227">
        <v>0</v>
      </c>
      <c r="AA144" s="228">
        <f>Z144*K144</f>
        <v>0</v>
      </c>
      <c r="AR144" s="21" t="s">
        <v>177</v>
      </c>
      <c r="AT144" s="21" t="s">
        <v>178</v>
      </c>
      <c r="AU144" s="21" t="s">
        <v>85</v>
      </c>
      <c r="AY144" s="21" t="s">
        <v>142</v>
      </c>
      <c r="BE144" s="141">
        <f>IF(U144="základná",N144,0)</f>
        <v>0</v>
      </c>
      <c r="BF144" s="141">
        <f>IF(U144="znížená",N144,0)</f>
        <v>0</v>
      </c>
      <c r="BG144" s="141">
        <f>IF(U144="zákl. prenesená",N144,0)</f>
        <v>0</v>
      </c>
      <c r="BH144" s="141">
        <f>IF(U144="zníž. prenesená",N144,0)</f>
        <v>0</v>
      </c>
      <c r="BI144" s="141">
        <f>IF(U144="nulová",N144,0)</f>
        <v>0</v>
      </c>
      <c r="BJ144" s="21" t="s">
        <v>85</v>
      </c>
      <c r="BK144" s="229">
        <f>ROUND(L144*K144,3)</f>
        <v>0</v>
      </c>
      <c r="BL144" s="21" t="s">
        <v>147</v>
      </c>
      <c r="BM144" s="21" t="s">
        <v>300</v>
      </c>
    </row>
    <row r="145" s="9" customFormat="1" ht="29.88" customHeight="1">
      <c r="B145" s="204"/>
      <c r="C145" s="205"/>
      <c r="D145" s="216" t="s">
        <v>117</v>
      </c>
      <c r="E145" s="216"/>
      <c r="F145" s="216"/>
      <c r="G145" s="216"/>
      <c r="H145" s="216"/>
      <c r="I145" s="216"/>
      <c r="J145" s="216"/>
      <c r="K145" s="216"/>
      <c r="L145" s="216"/>
      <c r="M145" s="216"/>
      <c r="N145" s="247">
        <f>BK145</f>
        <v>0</v>
      </c>
      <c r="O145" s="248"/>
      <c r="P145" s="248"/>
      <c r="Q145" s="248"/>
      <c r="R145" s="209"/>
      <c r="T145" s="210"/>
      <c r="U145" s="205"/>
      <c r="V145" s="205"/>
      <c r="W145" s="211">
        <f>SUM(W146:W161)</f>
        <v>0</v>
      </c>
      <c r="X145" s="205"/>
      <c r="Y145" s="211">
        <f>SUM(Y146:Y161)</f>
        <v>0.875193</v>
      </c>
      <c r="Z145" s="205"/>
      <c r="AA145" s="212">
        <f>SUM(AA146:AA161)</f>
        <v>0</v>
      </c>
      <c r="AR145" s="213" t="s">
        <v>82</v>
      </c>
      <c r="AT145" s="214" t="s">
        <v>75</v>
      </c>
      <c r="AU145" s="214" t="s">
        <v>82</v>
      </c>
      <c r="AY145" s="213" t="s">
        <v>142</v>
      </c>
      <c r="BK145" s="215">
        <f>SUM(BK146:BK161)</f>
        <v>0</v>
      </c>
    </row>
    <row r="146" s="1" customFormat="1" ht="51" customHeight="1">
      <c r="B146" s="45"/>
      <c r="C146" s="219" t="s">
        <v>197</v>
      </c>
      <c r="D146" s="219" t="s">
        <v>143</v>
      </c>
      <c r="E146" s="220" t="s">
        <v>183</v>
      </c>
      <c r="F146" s="221" t="s">
        <v>184</v>
      </c>
      <c r="G146" s="221"/>
      <c r="H146" s="221"/>
      <c r="I146" s="221"/>
      <c r="J146" s="222" t="s">
        <v>153</v>
      </c>
      <c r="K146" s="223">
        <v>7.2000000000000002</v>
      </c>
      <c r="L146" s="224">
        <v>0</v>
      </c>
      <c r="M146" s="225"/>
      <c r="N146" s="223">
        <f>ROUND(L146*K146,3)</f>
        <v>0</v>
      </c>
      <c r="O146" s="223"/>
      <c r="P146" s="223"/>
      <c r="Q146" s="223"/>
      <c r="R146" s="47"/>
      <c r="T146" s="226" t="s">
        <v>20</v>
      </c>
      <c r="U146" s="55" t="s">
        <v>43</v>
      </c>
      <c r="V146" s="46"/>
      <c r="W146" s="227">
        <f>V146*K146</f>
        <v>0</v>
      </c>
      <c r="X146" s="227">
        <v>0.099250000000000005</v>
      </c>
      <c r="Y146" s="227">
        <f>X146*K146</f>
        <v>0.71460000000000001</v>
      </c>
      <c r="Z146" s="227">
        <v>0</v>
      </c>
      <c r="AA146" s="228">
        <f>Z146*K146</f>
        <v>0</v>
      </c>
      <c r="AR146" s="21" t="s">
        <v>147</v>
      </c>
      <c r="AT146" s="21" t="s">
        <v>143</v>
      </c>
      <c r="AU146" s="21" t="s">
        <v>85</v>
      </c>
      <c r="AY146" s="21" t="s">
        <v>142</v>
      </c>
      <c r="BE146" s="141">
        <f>IF(U146="základná",N146,0)</f>
        <v>0</v>
      </c>
      <c r="BF146" s="141">
        <f>IF(U146="znížená",N146,0)</f>
        <v>0</v>
      </c>
      <c r="BG146" s="141">
        <f>IF(U146="zákl. prenesená",N146,0)</f>
        <v>0</v>
      </c>
      <c r="BH146" s="141">
        <f>IF(U146="zníž. prenesená",N146,0)</f>
        <v>0</v>
      </c>
      <c r="BI146" s="141">
        <f>IF(U146="nulová",N146,0)</f>
        <v>0</v>
      </c>
      <c r="BJ146" s="21" t="s">
        <v>85</v>
      </c>
      <c r="BK146" s="229">
        <f>ROUND(L146*K146,3)</f>
        <v>0</v>
      </c>
      <c r="BL146" s="21" t="s">
        <v>147</v>
      </c>
      <c r="BM146" s="21" t="s">
        <v>301</v>
      </c>
    </row>
    <row r="147" s="10" customFormat="1" ht="16.5" customHeight="1">
      <c r="B147" s="230"/>
      <c r="C147" s="231"/>
      <c r="D147" s="231"/>
      <c r="E147" s="232" t="s">
        <v>20</v>
      </c>
      <c r="F147" s="233" t="s">
        <v>302</v>
      </c>
      <c r="G147" s="234"/>
      <c r="H147" s="234"/>
      <c r="I147" s="234"/>
      <c r="J147" s="231"/>
      <c r="K147" s="235">
        <v>7.2000000000000002</v>
      </c>
      <c r="L147" s="231"/>
      <c r="M147" s="231"/>
      <c r="N147" s="231"/>
      <c r="O147" s="231"/>
      <c r="P147" s="231"/>
      <c r="Q147" s="231"/>
      <c r="R147" s="236"/>
      <c r="T147" s="237"/>
      <c r="U147" s="231"/>
      <c r="V147" s="231"/>
      <c r="W147" s="231"/>
      <c r="X147" s="231"/>
      <c r="Y147" s="231"/>
      <c r="Z147" s="231"/>
      <c r="AA147" s="238"/>
      <c r="AT147" s="239" t="s">
        <v>150</v>
      </c>
      <c r="AU147" s="239" t="s">
        <v>85</v>
      </c>
      <c r="AV147" s="10" t="s">
        <v>85</v>
      </c>
      <c r="AW147" s="10" t="s">
        <v>33</v>
      </c>
      <c r="AX147" s="10" t="s">
        <v>82</v>
      </c>
      <c r="AY147" s="239" t="s">
        <v>142</v>
      </c>
    </row>
    <row r="148" s="1" customFormat="1" ht="25.5" customHeight="1">
      <c r="B148" s="45"/>
      <c r="C148" s="240" t="s">
        <v>202</v>
      </c>
      <c r="D148" s="240" t="s">
        <v>178</v>
      </c>
      <c r="E148" s="241" t="s">
        <v>188</v>
      </c>
      <c r="F148" s="242" t="s">
        <v>189</v>
      </c>
      <c r="G148" s="242"/>
      <c r="H148" s="242"/>
      <c r="I148" s="242"/>
      <c r="J148" s="243" t="s">
        <v>190</v>
      </c>
      <c r="K148" s="244">
        <v>7.2720000000000002</v>
      </c>
      <c r="L148" s="245">
        <v>0</v>
      </c>
      <c r="M148" s="246"/>
      <c r="N148" s="244">
        <f>ROUND(L148*K148,3)</f>
        <v>0</v>
      </c>
      <c r="O148" s="223"/>
      <c r="P148" s="223"/>
      <c r="Q148" s="223"/>
      <c r="R148" s="47"/>
      <c r="T148" s="226" t="s">
        <v>20</v>
      </c>
      <c r="U148" s="55" t="s">
        <v>43</v>
      </c>
      <c r="V148" s="46"/>
      <c r="W148" s="227">
        <f>V148*K148</f>
        <v>0</v>
      </c>
      <c r="X148" s="227">
        <v>0.021999999999999999</v>
      </c>
      <c r="Y148" s="227">
        <f>X148*K148</f>
        <v>0.15998399999999999</v>
      </c>
      <c r="Z148" s="227">
        <v>0</v>
      </c>
      <c r="AA148" s="228">
        <f>Z148*K148</f>
        <v>0</v>
      </c>
      <c r="AR148" s="21" t="s">
        <v>177</v>
      </c>
      <c r="AT148" s="21" t="s">
        <v>178</v>
      </c>
      <c r="AU148" s="21" t="s">
        <v>85</v>
      </c>
      <c r="AY148" s="21" t="s">
        <v>142</v>
      </c>
      <c r="BE148" s="141">
        <f>IF(U148="základná",N148,0)</f>
        <v>0</v>
      </c>
      <c r="BF148" s="141">
        <f>IF(U148="znížená",N148,0)</f>
        <v>0</v>
      </c>
      <c r="BG148" s="141">
        <f>IF(U148="zákl. prenesená",N148,0)</f>
        <v>0</v>
      </c>
      <c r="BH148" s="141">
        <f>IF(U148="zníž. prenesená",N148,0)</f>
        <v>0</v>
      </c>
      <c r="BI148" s="141">
        <f>IF(U148="nulová",N148,0)</f>
        <v>0</v>
      </c>
      <c r="BJ148" s="21" t="s">
        <v>85</v>
      </c>
      <c r="BK148" s="229">
        <f>ROUND(L148*K148,3)</f>
        <v>0</v>
      </c>
      <c r="BL148" s="21" t="s">
        <v>147</v>
      </c>
      <c r="BM148" s="21" t="s">
        <v>303</v>
      </c>
    </row>
    <row r="149" s="10" customFormat="1" ht="16.5" customHeight="1">
      <c r="B149" s="230"/>
      <c r="C149" s="231"/>
      <c r="D149" s="231"/>
      <c r="E149" s="232" t="s">
        <v>20</v>
      </c>
      <c r="F149" s="233" t="s">
        <v>304</v>
      </c>
      <c r="G149" s="234"/>
      <c r="H149" s="234"/>
      <c r="I149" s="234"/>
      <c r="J149" s="231"/>
      <c r="K149" s="235">
        <v>7.2720000000000002</v>
      </c>
      <c r="L149" s="231"/>
      <c r="M149" s="231"/>
      <c r="N149" s="231"/>
      <c r="O149" s="231"/>
      <c r="P149" s="231"/>
      <c r="Q149" s="231"/>
      <c r="R149" s="236"/>
      <c r="T149" s="237"/>
      <c r="U149" s="231"/>
      <c r="V149" s="231"/>
      <c r="W149" s="231"/>
      <c r="X149" s="231"/>
      <c r="Y149" s="231"/>
      <c r="Z149" s="231"/>
      <c r="AA149" s="238"/>
      <c r="AT149" s="239" t="s">
        <v>150</v>
      </c>
      <c r="AU149" s="239" t="s">
        <v>85</v>
      </c>
      <c r="AV149" s="10" t="s">
        <v>85</v>
      </c>
      <c r="AW149" s="10" t="s">
        <v>33</v>
      </c>
      <c r="AX149" s="10" t="s">
        <v>82</v>
      </c>
      <c r="AY149" s="239" t="s">
        <v>142</v>
      </c>
    </row>
    <row r="150" s="1" customFormat="1" ht="38.25" customHeight="1">
      <c r="B150" s="45"/>
      <c r="C150" s="219" t="s">
        <v>207</v>
      </c>
      <c r="D150" s="219" t="s">
        <v>143</v>
      </c>
      <c r="E150" s="220" t="s">
        <v>193</v>
      </c>
      <c r="F150" s="221" t="s">
        <v>194</v>
      </c>
      <c r="G150" s="221"/>
      <c r="H150" s="221"/>
      <c r="I150" s="221"/>
      <c r="J150" s="222" t="s">
        <v>158</v>
      </c>
      <c r="K150" s="223">
        <v>0.108</v>
      </c>
      <c r="L150" s="224">
        <v>0</v>
      </c>
      <c r="M150" s="225"/>
      <c r="N150" s="223">
        <f>ROUND(L150*K150,3)</f>
        <v>0</v>
      </c>
      <c r="O150" s="223"/>
      <c r="P150" s="223"/>
      <c r="Q150" s="223"/>
      <c r="R150" s="47"/>
      <c r="T150" s="226" t="s">
        <v>20</v>
      </c>
      <c r="U150" s="55" t="s">
        <v>43</v>
      </c>
      <c r="V150" s="46"/>
      <c r="W150" s="227">
        <f>V150*K150</f>
        <v>0</v>
      </c>
      <c r="X150" s="227">
        <v>0</v>
      </c>
      <c r="Y150" s="227">
        <f>X150*K150</f>
        <v>0</v>
      </c>
      <c r="Z150" s="227">
        <v>0</v>
      </c>
      <c r="AA150" s="228">
        <f>Z150*K150</f>
        <v>0</v>
      </c>
      <c r="AR150" s="21" t="s">
        <v>147</v>
      </c>
      <c r="AT150" s="21" t="s">
        <v>143</v>
      </c>
      <c r="AU150" s="21" t="s">
        <v>85</v>
      </c>
      <c r="AY150" s="21" t="s">
        <v>142</v>
      </c>
      <c r="BE150" s="141">
        <f>IF(U150="základná",N150,0)</f>
        <v>0</v>
      </c>
      <c r="BF150" s="141">
        <f>IF(U150="znížená",N150,0)</f>
        <v>0</v>
      </c>
      <c r="BG150" s="141">
        <f>IF(U150="zákl. prenesená",N150,0)</f>
        <v>0</v>
      </c>
      <c r="BH150" s="141">
        <f>IF(U150="zníž. prenesená",N150,0)</f>
        <v>0</v>
      </c>
      <c r="BI150" s="141">
        <f>IF(U150="nulová",N150,0)</f>
        <v>0</v>
      </c>
      <c r="BJ150" s="21" t="s">
        <v>85</v>
      </c>
      <c r="BK150" s="229">
        <f>ROUND(L150*K150,3)</f>
        <v>0</v>
      </c>
      <c r="BL150" s="21" t="s">
        <v>147</v>
      </c>
      <c r="BM150" s="21" t="s">
        <v>305</v>
      </c>
    </row>
    <row r="151" s="10" customFormat="1" ht="16.5" customHeight="1">
      <c r="B151" s="230"/>
      <c r="C151" s="231"/>
      <c r="D151" s="231"/>
      <c r="E151" s="232" t="s">
        <v>20</v>
      </c>
      <c r="F151" s="233" t="s">
        <v>306</v>
      </c>
      <c r="G151" s="234"/>
      <c r="H151" s="234"/>
      <c r="I151" s="234"/>
      <c r="J151" s="231"/>
      <c r="K151" s="235">
        <v>0.108</v>
      </c>
      <c r="L151" s="231"/>
      <c r="M151" s="231"/>
      <c r="N151" s="231"/>
      <c r="O151" s="231"/>
      <c r="P151" s="231"/>
      <c r="Q151" s="231"/>
      <c r="R151" s="236"/>
      <c r="T151" s="237"/>
      <c r="U151" s="231"/>
      <c r="V151" s="231"/>
      <c r="W151" s="231"/>
      <c r="X151" s="231"/>
      <c r="Y151" s="231"/>
      <c r="Z151" s="231"/>
      <c r="AA151" s="238"/>
      <c r="AT151" s="239" t="s">
        <v>150</v>
      </c>
      <c r="AU151" s="239" t="s">
        <v>85</v>
      </c>
      <c r="AV151" s="10" t="s">
        <v>85</v>
      </c>
      <c r="AW151" s="10" t="s">
        <v>33</v>
      </c>
      <c r="AX151" s="10" t="s">
        <v>82</v>
      </c>
      <c r="AY151" s="239" t="s">
        <v>142</v>
      </c>
    </row>
    <row r="152" s="1" customFormat="1" ht="25.5" customHeight="1">
      <c r="B152" s="45"/>
      <c r="C152" s="219" t="s">
        <v>212</v>
      </c>
      <c r="D152" s="219" t="s">
        <v>143</v>
      </c>
      <c r="E152" s="220" t="s">
        <v>198</v>
      </c>
      <c r="F152" s="221" t="s">
        <v>199</v>
      </c>
      <c r="G152" s="221"/>
      <c r="H152" s="221"/>
      <c r="I152" s="221"/>
      <c r="J152" s="222" t="s">
        <v>153</v>
      </c>
      <c r="K152" s="223">
        <v>1.5</v>
      </c>
      <c r="L152" s="224">
        <v>0</v>
      </c>
      <c r="M152" s="225"/>
      <c r="N152" s="223">
        <f>ROUND(L152*K152,3)</f>
        <v>0</v>
      </c>
      <c r="O152" s="223"/>
      <c r="P152" s="223"/>
      <c r="Q152" s="223"/>
      <c r="R152" s="47"/>
      <c r="T152" s="226" t="s">
        <v>20</v>
      </c>
      <c r="U152" s="55" t="s">
        <v>43</v>
      </c>
      <c r="V152" s="46"/>
      <c r="W152" s="227">
        <f>V152*K152</f>
        <v>0</v>
      </c>
      <c r="X152" s="227">
        <v>0</v>
      </c>
      <c r="Y152" s="227">
        <f>X152*K152</f>
        <v>0</v>
      </c>
      <c r="Z152" s="227">
        <v>0</v>
      </c>
      <c r="AA152" s="228">
        <f>Z152*K152</f>
        <v>0</v>
      </c>
      <c r="AR152" s="21" t="s">
        <v>147</v>
      </c>
      <c r="AT152" s="21" t="s">
        <v>143</v>
      </c>
      <c r="AU152" s="21" t="s">
        <v>85</v>
      </c>
      <c r="AY152" s="21" t="s">
        <v>142</v>
      </c>
      <c r="BE152" s="141">
        <f>IF(U152="základná",N152,0)</f>
        <v>0</v>
      </c>
      <c r="BF152" s="141">
        <f>IF(U152="znížená",N152,0)</f>
        <v>0</v>
      </c>
      <c r="BG152" s="141">
        <f>IF(U152="zákl. prenesená",N152,0)</f>
        <v>0</v>
      </c>
      <c r="BH152" s="141">
        <f>IF(U152="zníž. prenesená",N152,0)</f>
        <v>0</v>
      </c>
      <c r="BI152" s="141">
        <f>IF(U152="nulová",N152,0)</f>
        <v>0</v>
      </c>
      <c r="BJ152" s="21" t="s">
        <v>85</v>
      </c>
      <c r="BK152" s="229">
        <f>ROUND(L152*K152,3)</f>
        <v>0</v>
      </c>
      <c r="BL152" s="21" t="s">
        <v>147</v>
      </c>
      <c r="BM152" s="21" t="s">
        <v>307</v>
      </c>
    </row>
    <row r="153" s="1" customFormat="1" ht="25.5" customHeight="1">
      <c r="B153" s="45"/>
      <c r="C153" s="219" t="s">
        <v>217</v>
      </c>
      <c r="D153" s="219" t="s">
        <v>143</v>
      </c>
      <c r="E153" s="220" t="s">
        <v>203</v>
      </c>
      <c r="F153" s="221" t="s">
        <v>204</v>
      </c>
      <c r="G153" s="221"/>
      <c r="H153" s="221"/>
      <c r="I153" s="221"/>
      <c r="J153" s="222" t="s">
        <v>153</v>
      </c>
      <c r="K153" s="223">
        <v>8.6999999999999993</v>
      </c>
      <c r="L153" s="224">
        <v>0</v>
      </c>
      <c r="M153" s="225"/>
      <c r="N153" s="223">
        <f>ROUND(L153*K153,3)</f>
        <v>0</v>
      </c>
      <c r="O153" s="223"/>
      <c r="P153" s="223"/>
      <c r="Q153" s="223"/>
      <c r="R153" s="47"/>
      <c r="T153" s="226" t="s">
        <v>20</v>
      </c>
      <c r="U153" s="55" t="s">
        <v>43</v>
      </c>
      <c r="V153" s="46"/>
      <c r="W153" s="227">
        <f>V153*K153</f>
        <v>0</v>
      </c>
      <c r="X153" s="227">
        <v>6.9999999999999994E-05</v>
      </c>
      <c r="Y153" s="227">
        <f>X153*K153</f>
        <v>0.00060899999999999995</v>
      </c>
      <c r="Z153" s="227">
        <v>0</v>
      </c>
      <c r="AA153" s="228">
        <f>Z153*K153</f>
        <v>0</v>
      </c>
      <c r="AR153" s="21" t="s">
        <v>147</v>
      </c>
      <c r="AT153" s="21" t="s">
        <v>143</v>
      </c>
      <c r="AU153" s="21" t="s">
        <v>85</v>
      </c>
      <c r="AY153" s="21" t="s">
        <v>142</v>
      </c>
      <c r="BE153" s="141">
        <f>IF(U153="základná",N153,0)</f>
        <v>0</v>
      </c>
      <c r="BF153" s="141">
        <f>IF(U153="znížená",N153,0)</f>
        <v>0</v>
      </c>
      <c r="BG153" s="141">
        <f>IF(U153="zákl. prenesená",N153,0)</f>
        <v>0</v>
      </c>
      <c r="BH153" s="141">
        <f>IF(U153="zníž. prenesená",N153,0)</f>
        <v>0</v>
      </c>
      <c r="BI153" s="141">
        <f>IF(U153="nulová",N153,0)</f>
        <v>0</v>
      </c>
      <c r="BJ153" s="21" t="s">
        <v>85</v>
      </c>
      <c r="BK153" s="229">
        <f>ROUND(L153*K153,3)</f>
        <v>0</v>
      </c>
      <c r="BL153" s="21" t="s">
        <v>147</v>
      </c>
      <c r="BM153" s="21" t="s">
        <v>308</v>
      </c>
    </row>
    <row r="154" s="10" customFormat="1" ht="16.5" customHeight="1">
      <c r="B154" s="230"/>
      <c r="C154" s="231"/>
      <c r="D154" s="231"/>
      <c r="E154" s="232" t="s">
        <v>20</v>
      </c>
      <c r="F154" s="233" t="s">
        <v>279</v>
      </c>
      <c r="G154" s="234"/>
      <c r="H154" s="234"/>
      <c r="I154" s="234"/>
      <c r="J154" s="231"/>
      <c r="K154" s="235">
        <v>8.6999999999999993</v>
      </c>
      <c r="L154" s="231"/>
      <c r="M154" s="231"/>
      <c r="N154" s="231"/>
      <c r="O154" s="231"/>
      <c r="P154" s="231"/>
      <c r="Q154" s="231"/>
      <c r="R154" s="236"/>
      <c r="T154" s="237"/>
      <c r="U154" s="231"/>
      <c r="V154" s="231"/>
      <c r="W154" s="231"/>
      <c r="X154" s="231"/>
      <c r="Y154" s="231"/>
      <c r="Z154" s="231"/>
      <c r="AA154" s="238"/>
      <c r="AT154" s="239" t="s">
        <v>150</v>
      </c>
      <c r="AU154" s="239" t="s">
        <v>85</v>
      </c>
      <c r="AV154" s="10" t="s">
        <v>85</v>
      </c>
      <c r="AW154" s="10" t="s">
        <v>33</v>
      </c>
      <c r="AX154" s="10" t="s">
        <v>82</v>
      </c>
      <c r="AY154" s="239" t="s">
        <v>142</v>
      </c>
    </row>
    <row r="155" s="1" customFormat="1" ht="25.5" customHeight="1">
      <c r="B155" s="45"/>
      <c r="C155" s="219" t="s">
        <v>220</v>
      </c>
      <c r="D155" s="219" t="s">
        <v>143</v>
      </c>
      <c r="E155" s="220" t="s">
        <v>208</v>
      </c>
      <c r="F155" s="221" t="s">
        <v>209</v>
      </c>
      <c r="G155" s="221"/>
      <c r="H155" s="221"/>
      <c r="I155" s="221"/>
      <c r="J155" s="222" t="s">
        <v>210</v>
      </c>
      <c r="K155" s="223">
        <v>1.8300000000000001</v>
      </c>
      <c r="L155" s="224">
        <v>0</v>
      </c>
      <c r="M155" s="225"/>
      <c r="N155" s="223">
        <f>ROUND(L155*K155,3)</f>
        <v>0</v>
      </c>
      <c r="O155" s="223"/>
      <c r="P155" s="223"/>
      <c r="Q155" s="223"/>
      <c r="R155" s="47"/>
      <c r="T155" s="226" t="s">
        <v>20</v>
      </c>
      <c r="U155" s="55" t="s">
        <v>43</v>
      </c>
      <c r="V155" s="46"/>
      <c r="W155" s="227">
        <f>V155*K155</f>
        <v>0</v>
      </c>
      <c r="X155" s="227">
        <v>0</v>
      </c>
      <c r="Y155" s="227">
        <f>X155*K155</f>
        <v>0</v>
      </c>
      <c r="Z155" s="227">
        <v>0</v>
      </c>
      <c r="AA155" s="228">
        <f>Z155*K155</f>
        <v>0</v>
      </c>
      <c r="AR155" s="21" t="s">
        <v>147</v>
      </c>
      <c r="AT155" s="21" t="s">
        <v>143</v>
      </c>
      <c r="AU155" s="21" t="s">
        <v>85</v>
      </c>
      <c r="AY155" s="21" t="s">
        <v>142</v>
      </c>
      <c r="BE155" s="141">
        <f>IF(U155="základná",N155,0)</f>
        <v>0</v>
      </c>
      <c r="BF155" s="141">
        <f>IF(U155="znížená",N155,0)</f>
        <v>0</v>
      </c>
      <c r="BG155" s="141">
        <f>IF(U155="zákl. prenesená",N155,0)</f>
        <v>0</v>
      </c>
      <c r="BH155" s="141">
        <f>IF(U155="zníž. prenesená",N155,0)</f>
        <v>0</v>
      </c>
      <c r="BI155" s="141">
        <f>IF(U155="nulová",N155,0)</f>
        <v>0</v>
      </c>
      <c r="BJ155" s="21" t="s">
        <v>85</v>
      </c>
      <c r="BK155" s="229">
        <f>ROUND(L155*K155,3)</f>
        <v>0</v>
      </c>
      <c r="BL155" s="21" t="s">
        <v>147</v>
      </c>
      <c r="BM155" s="21" t="s">
        <v>309</v>
      </c>
    </row>
    <row r="156" s="1" customFormat="1" ht="38.25" customHeight="1">
      <c r="B156" s="45"/>
      <c r="C156" s="219" t="s">
        <v>224</v>
      </c>
      <c r="D156" s="219" t="s">
        <v>143</v>
      </c>
      <c r="E156" s="220" t="s">
        <v>213</v>
      </c>
      <c r="F156" s="221" t="s">
        <v>214</v>
      </c>
      <c r="G156" s="221"/>
      <c r="H156" s="221"/>
      <c r="I156" s="221"/>
      <c r="J156" s="222" t="s">
        <v>210</v>
      </c>
      <c r="K156" s="223">
        <v>1.74</v>
      </c>
      <c r="L156" s="224">
        <v>0</v>
      </c>
      <c r="M156" s="225"/>
      <c r="N156" s="223">
        <f>ROUND(L156*K156,3)</f>
        <v>0</v>
      </c>
      <c r="O156" s="223"/>
      <c r="P156" s="223"/>
      <c r="Q156" s="223"/>
      <c r="R156" s="47"/>
      <c r="T156" s="226" t="s">
        <v>20</v>
      </c>
      <c r="U156" s="55" t="s">
        <v>43</v>
      </c>
      <c r="V156" s="46"/>
      <c r="W156" s="227">
        <f>V156*K156</f>
        <v>0</v>
      </c>
      <c r="X156" s="227">
        <v>0</v>
      </c>
      <c r="Y156" s="227">
        <f>X156*K156</f>
        <v>0</v>
      </c>
      <c r="Z156" s="227">
        <v>0</v>
      </c>
      <c r="AA156" s="228">
        <f>Z156*K156</f>
        <v>0</v>
      </c>
      <c r="AR156" s="21" t="s">
        <v>147</v>
      </c>
      <c r="AT156" s="21" t="s">
        <v>143</v>
      </c>
      <c r="AU156" s="21" t="s">
        <v>85</v>
      </c>
      <c r="AY156" s="21" t="s">
        <v>142</v>
      </c>
      <c r="BE156" s="141">
        <f>IF(U156="základná",N156,0)</f>
        <v>0</v>
      </c>
      <c r="BF156" s="141">
        <f>IF(U156="znížená",N156,0)</f>
        <v>0</v>
      </c>
      <c r="BG156" s="141">
        <f>IF(U156="zákl. prenesená",N156,0)</f>
        <v>0</v>
      </c>
      <c r="BH156" s="141">
        <f>IF(U156="zníž. prenesená",N156,0)</f>
        <v>0</v>
      </c>
      <c r="BI156" s="141">
        <f>IF(U156="nulová",N156,0)</f>
        <v>0</v>
      </c>
      <c r="BJ156" s="21" t="s">
        <v>85</v>
      </c>
      <c r="BK156" s="229">
        <f>ROUND(L156*K156,3)</f>
        <v>0</v>
      </c>
      <c r="BL156" s="21" t="s">
        <v>147</v>
      </c>
      <c r="BM156" s="21" t="s">
        <v>310</v>
      </c>
    </row>
    <row r="157" s="10" customFormat="1" ht="16.5" customHeight="1">
      <c r="B157" s="230"/>
      <c r="C157" s="231"/>
      <c r="D157" s="231"/>
      <c r="E157" s="232" t="s">
        <v>20</v>
      </c>
      <c r="F157" s="233" t="s">
        <v>311</v>
      </c>
      <c r="G157" s="234"/>
      <c r="H157" s="234"/>
      <c r="I157" s="234"/>
      <c r="J157" s="231"/>
      <c r="K157" s="235">
        <v>1.74</v>
      </c>
      <c r="L157" s="231"/>
      <c r="M157" s="231"/>
      <c r="N157" s="231"/>
      <c r="O157" s="231"/>
      <c r="P157" s="231"/>
      <c r="Q157" s="231"/>
      <c r="R157" s="236"/>
      <c r="T157" s="237"/>
      <c r="U157" s="231"/>
      <c r="V157" s="231"/>
      <c r="W157" s="231"/>
      <c r="X157" s="231"/>
      <c r="Y157" s="231"/>
      <c r="Z157" s="231"/>
      <c r="AA157" s="238"/>
      <c r="AT157" s="239" t="s">
        <v>150</v>
      </c>
      <c r="AU157" s="239" t="s">
        <v>85</v>
      </c>
      <c r="AV157" s="10" t="s">
        <v>85</v>
      </c>
      <c r="AW157" s="10" t="s">
        <v>33</v>
      </c>
      <c r="AX157" s="10" t="s">
        <v>82</v>
      </c>
      <c r="AY157" s="239" t="s">
        <v>142</v>
      </c>
    </row>
    <row r="158" s="1" customFormat="1" ht="38.25" customHeight="1">
      <c r="B158" s="45"/>
      <c r="C158" s="219" t="s">
        <v>228</v>
      </c>
      <c r="D158" s="219" t="s">
        <v>143</v>
      </c>
      <c r="E158" s="220" t="s">
        <v>213</v>
      </c>
      <c r="F158" s="221" t="s">
        <v>214</v>
      </c>
      <c r="G158" s="221"/>
      <c r="H158" s="221"/>
      <c r="I158" s="221"/>
      <c r="J158" s="222" t="s">
        <v>210</v>
      </c>
      <c r="K158" s="223">
        <v>22.23</v>
      </c>
      <c r="L158" s="224">
        <v>0</v>
      </c>
      <c r="M158" s="225"/>
      <c r="N158" s="223">
        <f>ROUND(L158*K158,3)</f>
        <v>0</v>
      </c>
      <c r="O158" s="223"/>
      <c r="P158" s="223"/>
      <c r="Q158" s="223"/>
      <c r="R158" s="47"/>
      <c r="T158" s="226" t="s">
        <v>20</v>
      </c>
      <c r="U158" s="55" t="s">
        <v>43</v>
      </c>
      <c r="V158" s="46"/>
      <c r="W158" s="227">
        <f>V158*K158</f>
        <v>0</v>
      </c>
      <c r="X158" s="227">
        <v>0</v>
      </c>
      <c r="Y158" s="227">
        <f>X158*K158</f>
        <v>0</v>
      </c>
      <c r="Z158" s="227">
        <v>0</v>
      </c>
      <c r="AA158" s="228">
        <f>Z158*K158</f>
        <v>0</v>
      </c>
      <c r="AR158" s="21" t="s">
        <v>147</v>
      </c>
      <c r="AT158" s="21" t="s">
        <v>143</v>
      </c>
      <c r="AU158" s="21" t="s">
        <v>85</v>
      </c>
      <c r="AY158" s="21" t="s">
        <v>142</v>
      </c>
      <c r="BE158" s="141">
        <f>IF(U158="základná",N158,0)</f>
        <v>0</v>
      </c>
      <c r="BF158" s="141">
        <f>IF(U158="znížená",N158,0)</f>
        <v>0</v>
      </c>
      <c r="BG158" s="141">
        <f>IF(U158="zákl. prenesená",N158,0)</f>
        <v>0</v>
      </c>
      <c r="BH158" s="141">
        <f>IF(U158="zníž. prenesená",N158,0)</f>
        <v>0</v>
      </c>
      <c r="BI158" s="141">
        <f>IF(U158="nulová",N158,0)</f>
        <v>0</v>
      </c>
      <c r="BJ158" s="21" t="s">
        <v>85</v>
      </c>
      <c r="BK158" s="229">
        <f>ROUND(L158*K158,3)</f>
        <v>0</v>
      </c>
      <c r="BL158" s="21" t="s">
        <v>147</v>
      </c>
      <c r="BM158" s="21" t="s">
        <v>312</v>
      </c>
    </row>
    <row r="159" s="10" customFormat="1" ht="16.5" customHeight="1">
      <c r="B159" s="230"/>
      <c r="C159" s="231"/>
      <c r="D159" s="231"/>
      <c r="E159" s="232" t="s">
        <v>20</v>
      </c>
      <c r="F159" s="233" t="s">
        <v>313</v>
      </c>
      <c r="G159" s="234"/>
      <c r="H159" s="234"/>
      <c r="I159" s="234"/>
      <c r="J159" s="231"/>
      <c r="K159" s="235">
        <v>22.23</v>
      </c>
      <c r="L159" s="231"/>
      <c r="M159" s="231"/>
      <c r="N159" s="231"/>
      <c r="O159" s="231"/>
      <c r="P159" s="231"/>
      <c r="Q159" s="231"/>
      <c r="R159" s="236"/>
      <c r="T159" s="237"/>
      <c r="U159" s="231"/>
      <c r="V159" s="231"/>
      <c r="W159" s="231"/>
      <c r="X159" s="231"/>
      <c r="Y159" s="231"/>
      <c r="Z159" s="231"/>
      <c r="AA159" s="238"/>
      <c r="AT159" s="239" t="s">
        <v>150</v>
      </c>
      <c r="AU159" s="239" t="s">
        <v>85</v>
      </c>
      <c r="AV159" s="10" t="s">
        <v>85</v>
      </c>
      <c r="AW159" s="10" t="s">
        <v>33</v>
      </c>
      <c r="AX159" s="10" t="s">
        <v>82</v>
      </c>
      <c r="AY159" s="239" t="s">
        <v>142</v>
      </c>
    </row>
    <row r="160" s="1" customFormat="1" ht="25.5" customHeight="1">
      <c r="B160" s="45"/>
      <c r="C160" s="219" t="s">
        <v>10</v>
      </c>
      <c r="D160" s="219" t="s">
        <v>143</v>
      </c>
      <c r="E160" s="220" t="s">
        <v>221</v>
      </c>
      <c r="F160" s="221" t="s">
        <v>222</v>
      </c>
      <c r="G160" s="221"/>
      <c r="H160" s="221"/>
      <c r="I160" s="221"/>
      <c r="J160" s="222" t="s">
        <v>210</v>
      </c>
      <c r="K160" s="223">
        <v>0.34799999999999998</v>
      </c>
      <c r="L160" s="224">
        <v>0</v>
      </c>
      <c r="M160" s="225"/>
      <c r="N160" s="223">
        <f>ROUND(L160*K160,3)</f>
        <v>0</v>
      </c>
      <c r="O160" s="223"/>
      <c r="P160" s="223"/>
      <c r="Q160" s="223"/>
      <c r="R160" s="47"/>
      <c r="T160" s="226" t="s">
        <v>20</v>
      </c>
      <c r="U160" s="55" t="s">
        <v>43</v>
      </c>
      <c r="V160" s="46"/>
      <c r="W160" s="227">
        <f>V160*K160</f>
        <v>0</v>
      </c>
      <c r="X160" s="227">
        <v>0</v>
      </c>
      <c r="Y160" s="227">
        <f>X160*K160</f>
        <v>0</v>
      </c>
      <c r="Z160" s="227">
        <v>0</v>
      </c>
      <c r="AA160" s="228">
        <f>Z160*K160</f>
        <v>0</v>
      </c>
      <c r="AR160" s="21" t="s">
        <v>147</v>
      </c>
      <c r="AT160" s="21" t="s">
        <v>143</v>
      </c>
      <c r="AU160" s="21" t="s">
        <v>85</v>
      </c>
      <c r="AY160" s="21" t="s">
        <v>142</v>
      </c>
      <c r="BE160" s="141">
        <f>IF(U160="základná",N160,0)</f>
        <v>0</v>
      </c>
      <c r="BF160" s="141">
        <f>IF(U160="znížená",N160,0)</f>
        <v>0</v>
      </c>
      <c r="BG160" s="141">
        <f>IF(U160="zákl. prenesená",N160,0)</f>
        <v>0</v>
      </c>
      <c r="BH160" s="141">
        <f>IF(U160="zníž. prenesená",N160,0)</f>
        <v>0</v>
      </c>
      <c r="BI160" s="141">
        <f>IF(U160="nulová",N160,0)</f>
        <v>0</v>
      </c>
      <c r="BJ160" s="21" t="s">
        <v>85</v>
      </c>
      <c r="BK160" s="229">
        <f>ROUND(L160*K160,3)</f>
        <v>0</v>
      </c>
      <c r="BL160" s="21" t="s">
        <v>147</v>
      </c>
      <c r="BM160" s="21" t="s">
        <v>314</v>
      </c>
    </row>
    <row r="161" s="1" customFormat="1" ht="38.25" customHeight="1">
      <c r="B161" s="45"/>
      <c r="C161" s="219" t="s">
        <v>315</v>
      </c>
      <c r="D161" s="219" t="s">
        <v>143</v>
      </c>
      <c r="E161" s="220" t="s">
        <v>225</v>
      </c>
      <c r="F161" s="221" t="s">
        <v>226</v>
      </c>
      <c r="G161" s="221"/>
      <c r="H161" s="221"/>
      <c r="I161" s="221"/>
      <c r="J161" s="222" t="s">
        <v>210</v>
      </c>
      <c r="K161" s="223">
        <v>1.482</v>
      </c>
      <c r="L161" s="224">
        <v>0</v>
      </c>
      <c r="M161" s="225"/>
      <c r="N161" s="223">
        <f>ROUND(L161*K161,3)</f>
        <v>0</v>
      </c>
      <c r="O161" s="223"/>
      <c r="P161" s="223"/>
      <c r="Q161" s="223"/>
      <c r="R161" s="47"/>
      <c r="T161" s="226" t="s">
        <v>20</v>
      </c>
      <c r="U161" s="55" t="s">
        <v>43</v>
      </c>
      <c r="V161" s="46"/>
      <c r="W161" s="227">
        <f>V161*K161</f>
        <v>0</v>
      </c>
      <c r="X161" s="227">
        <v>0</v>
      </c>
      <c r="Y161" s="227">
        <f>X161*K161</f>
        <v>0</v>
      </c>
      <c r="Z161" s="227">
        <v>0</v>
      </c>
      <c r="AA161" s="228">
        <f>Z161*K161</f>
        <v>0</v>
      </c>
      <c r="AR161" s="21" t="s">
        <v>147</v>
      </c>
      <c r="AT161" s="21" t="s">
        <v>143</v>
      </c>
      <c r="AU161" s="21" t="s">
        <v>85</v>
      </c>
      <c r="AY161" s="21" t="s">
        <v>142</v>
      </c>
      <c r="BE161" s="141">
        <f>IF(U161="základná",N161,0)</f>
        <v>0</v>
      </c>
      <c r="BF161" s="141">
        <f>IF(U161="znížená",N161,0)</f>
        <v>0</v>
      </c>
      <c r="BG161" s="141">
        <f>IF(U161="zákl. prenesená",N161,0)</f>
        <v>0</v>
      </c>
      <c r="BH161" s="141">
        <f>IF(U161="zníž. prenesená",N161,0)</f>
        <v>0</v>
      </c>
      <c r="BI161" s="141">
        <f>IF(U161="nulová",N161,0)</f>
        <v>0</v>
      </c>
      <c r="BJ161" s="21" t="s">
        <v>85</v>
      </c>
      <c r="BK161" s="229">
        <f>ROUND(L161*K161,3)</f>
        <v>0</v>
      </c>
      <c r="BL161" s="21" t="s">
        <v>147</v>
      </c>
      <c r="BM161" s="21" t="s">
        <v>316</v>
      </c>
    </row>
    <row r="162" s="9" customFormat="1" ht="29.88" customHeight="1">
      <c r="B162" s="204"/>
      <c r="C162" s="205"/>
      <c r="D162" s="216" t="s">
        <v>118</v>
      </c>
      <c r="E162" s="216"/>
      <c r="F162" s="216"/>
      <c r="G162" s="216"/>
      <c r="H162" s="216"/>
      <c r="I162" s="216"/>
      <c r="J162" s="216"/>
      <c r="K162" s="216"/>
      <c r="L162" s="216"/>
      <c r="M162" s="216"/>
      <c r="N162" s="247">
        <f>BK162</f>
        <v>0</v>
      </c>
      <c r="O162" s="248"/>
      <c r="P162" s="248"/>
      <c r="Q162" s="248"/>
      <c r="R162" s="209"/>
      <c r="T162" s="210"/>
      <c r="U162" s="205"/>
      <c r="V162" s="205"/>
      <c r="W162" s="211">
        <f>W163</f>
        <v>0</v>
      </c>
      <c r="X162" s="205"/>
      <c r="Y162" s="211">
        <f>Y163</f>
        <v>0</v>
      </c>
      <c r="Z162" s="205"/>
      <c r="AA162" s="212">
        <f>AA163</f>
        <v>0</v>
      </c>
      <c r="AR162" s="213" t="s">
        <v>82</v>
      </c>
      <c r="AT162" s="214" t="s">
        <v>75</v>
      </c>
      <c r="AU162" s="214" t="s">
        <v>82</v>
      </c>
      <c r="AY162" s="213" t="s">
        <v>142</v>
      </c>
      <c r="BK162" s="215">
        <f>BK163</f>
        <v>0</v>
      </c>
    </row>
    <row r="163" s="1" customFormat="1" ht="38.25" customHeight="1">
      <c r="B163" s="45"/>
      <c r="C163" s="219" t="s">
        <v>317</v>
      </c>
      <c r="D163" s="219" t="s">
        <v>143</v>
      </c>
      <c r="E163" s="220" t="s">
        <v>229</v>
      </c>
      <c r="F163" s="221" t="s">
        <v>230</v>
      </c>
      <c r="G163" s="221"/>
      <c r="H163" s="221"/>
      <c r="I163" s="221"/>
      <c r="J163" s="222" t="s">
        <v>210</v>
      </c>
      <c r="K163" s="223">
        <v>7.351</v>
      </c>
      <c r="L163" s="224">
        <v>0</v>
      </c>
      <c r="M163" s="225"/>
      <c r="N163" s="223">
        <f>ROUND(L163*K163,3)</f>
        <v>0</v>
      </c>
      <c r="O163" s="223"/>
      <c r="P163" s="223"/>
      <c r="Q163" s="223"/>
      <c r="R163" s="47"/>
      <c r="T163" s="226" t="s">
        <v>20</v>
      </c>
      <c r="U163" s="55" t="s">
        <v>43</v>
      </c>
      <c r="V163" s="46"/>
      <c r="W163" s="227">
        <f>V163*K163</f>
        <v>0</v>
      </c>
      <c r="X163" s="227">
        <v>0</v>
      </c>
      <c r="Y163" s="227">
        <f>X163*K163</f>
        <v>0</v>
      </c>
      <c r="Z163" s="227">
        <v>0</v>
      </c>
      <c r="AA163" s="228">
        <f>Z163*K163</f>
        <v>0</v>
      </c>
      <c r="AR163" s="21" t="s">
        <v>147</v>
      </c>
      <c r="AT163" s="21" t="s">
        <v>143</v>
      </c>
      <c r="AU163" s="21" t="s">
        <v>85</v>
      </c>
      <c r="AY163" s="21" t="s">
        <v>142</v>
      </c>
      <c r="BE163" s="141">
        <f>IF(U163="základná",N163,0)</f>
        <v>0</v>
      </c>
      <c r="BF163" s="141">
        <f>IF(U163="znížená",N163,0)</f>
        <v>0</v>
      </c>
      <c r="BG163" s="141">
        <f>IF(U163="zákl. prenesená",N163,0)</f>
        <v>0</v>
      </c>
      <c r="BH163" s="141">
        <f>IF(U163="zníž. prenesená",N163,0)</f>
        <v>0</v>
      </c>
      <c r="BI163" s="141">
        <f>IF(U163="nulová",N163,0)</f>
        <v>0</v>
      </c>
      <c r="BJ163" s="21" t="s">
        <v>85</v>
      </c>
      <c r="BK163" s="229">
        <f>ROUND(L163*K163,3)</f>
        <v>0</v>
      </c>
      <c r="BL163" s="21" t="s">
        <v>147</v>
      </c>
      <c r="BM163" s="21" t="s">
        <v>318</v>
      </c>
    </row>
    <row r="164" s="1" customFormat="1" ht="49.92" customHeight="1">
      <c r="B164" s="45"/>
      <c r="C164" s="46"/>
      <c r="D164" s="206" t="s">
        <v>232</v>
      </c>
      <c r="E164" s="46"/>
      <c r="F164" s="46"/>
      <c r="G164" s="46"/>
      <c r="H164" s="46"/>
      <c r="I164" s="46"/>
      <c r="J164" s="46"/>
      <c r="K164" s="46"/>
      <c r="L164" s="46"/>
      <c r="M164" s="46"/>
      <c r="N164" s="249">
        <f>BK164</f>
        <v>0</v>
      </c>
      <c r="O164" s="250"/>
      <c r="P164" s="250"/>
      <c r="Q164" s="250"/>
      <c r="R164" s="47"/>
      <c r="T164" s="192"/>
      <c r="U164" s="71"/>
      <c r="V164" s="71"/>
      <c r="W164" s="71"/>
      <c r="X164" s="71"/>
      <c r="Y164" s="71"/>
      <c r="Z164" s="71"/>
      <c r="AA164" s="73"/>
      <c r="AT164" s="21" t="s">
        <v>75</v>
      </c>
      <c r="AU164" s="21" t="s">
        <v>76</v>
      </c>
      <c r="AY164" s="21" t="s">
        <v>233</v>
      </c>
      <c r="BK164" s="229">
        <v>0</v>
      </c>
    </row>
    <row r="165" s="1" customFormat="1" ht="6.96" customHeight="1">
      <c r="B165" s="74"/>
      <c r="C165" s="75"/>
      <c r="D165" s="75"/>
      <c r="E165" s="75"/>
      <c r="F165" s="75"/>
      <c r="G165" s="75"/>
      <c r="H165" s="75"/>
      <c r="I165" s="75"/>
      <c r="J165" s="75"/>
      <c r="K165" s="75"/>
      <c r="L165" s="75"/>
      <c r="M165" s="75"/>
      <c r="N165" s="75"/>
      <c r="O165" s="75"/>
      <c r="P165" s="75"/>
      <c r="Q165" s="75"/>
      <c r="R165" s="76"/>
    </row>
  </sheetData>
  <sheetProtection sheet="1" formatColumns="0" formatRows="0" objects="1" scenarios="1" spinCount="10" saltValue="mDC08n8YufgQGt6PpkgWZKickD8BR7gpqUlfyR/ceyqUqSK+0GABfPt14YF8TNRM/b4SiK2dkRBGxWNA2T9a4A==" hashValue="WYgZwRzVA5ufOfEVkqKU1prX7EwXrc9+tZgbqyGDOm3EK0Ncu58terTm26VHLouwdIznJrOUQ25XwkIq7aM/aA==" algorithmName="SHA-512" password="CC35"/>
  <mergeCells count="156">
    <mergeCell ref="N164:Q164"/>
    <mergeCell ref="F163:I163"/>
    <mergeCell ref="L163:M163"/>
    <mergeCell ref="N163:Q163"/>
    <mergeCell ref="N162:Q162"/>
    <mergeCell ref="E24:L24"/>
    <mergeCell ref="S2:AC2"/>
    <mergeCell ref="M27:P27"/>
    <mergeCell ref="M28:P28"/>
    <mergeCell ref="M30:P30"/>
    <mergeCell ref="H32:J32"/>
    <mergeCell ref="M32:P32"/>
    <mergeCell ref="H33:J33"/>
    <mergeCell ref="M33:P33"/>
    <mergeCell ref="H34:J34"/>
    <mergeCell ref="M34:P34"/>
    <mergeCell ref="H35:J35"/>
    <mergeCell ref="M35:P35"/>
    <mergeCell ref="H36:J36"/>
    <mergeCell ref="M36:P36"/>
    <mergeCell ref="L38:P38"/>
    <mergeCell ref="C76:Q76"/>
    <mergeCell ref="F79:P79"/>
    <mergeCell ref="F78:P78"/>
    <mergeCell ref="M81:P81"/>
    <mergeCell ref="M83:Q83"/>
    <mergeCell ref="M84:Q84"/>
    <mergeCell ref="C86:G86"/>
    <mergeCell ref="N86:Q86"/>
    <mergeCell ref="N88:Q88"/>
    <mergeCell ref="N89:Q89"/>
    <mergeCell ref="N90:Q90"/>
    <mergeCell ref="N91:Q91"/>
    <mergeCell ref="N92:Q92"/>
    <mergeCell ref="N93:Q93"/>
    <mergeCell ref="N94:Q94"/>
    <mergeCell ref="N96:Q96"/>
    <mergeCell ref="D97:H97"/>
    <mergeCell ref="N97:Q97"/>
    <mergeCell ref="D98:H98"/>
    <mergeCell ref="N98:Q98"/>
    <mergeCell ref="D99:H99"/>
    <mergeCell ref="N99:Q99"/>
    <mergeCell ref="D100:H100"/>
    <mergeCell ref="N100:Q100"/>
    <mergeCell ref="D101:H101"/>
    <mergeCell ref="N101:Q101"/>
    <mergeCell ref="N102:Q102"/>
    <mergeCell ref="L104:Q104"/>
    <mergeCell ref="C110:Q110"/>
    <mergeCell ref="M115:P115"/>
    <mergeCell ref="F112:P112"/>
    <mergeCell ref="F113:P113"/>
    <mergeCell ref="M117:Q117"/>
    <mergeCell ref="M118:Q118"/>
    <mergeCell ref="L120:M120"/>
    <mergeCell ref="N120:Q120"/>
    <mergeCell ref="F120:I120"/>
    <mergeCell ref="N130:Q130"/>
    <mergeCell ref="N121:Q121"/>
    <mergeCell ref="N122:Q122"/>
    <mergeCell ref="N123:Q123"/>
    <mergeCell ref="F124:I124"/>
    <mergeCell ref="F127:I127"/>
    <mergeCell ref="L124:M124"/>
    <mergeCell ref="N124:Q124"/>
    <mergeCell ref="F125:I125"/>
    <mergeCell ref="F126:I126"/>
    <mergeCell ref="L126:M126"/>
    <mergeCell ref="N126:Q126"/>
    <mergeCell ref="L128:M128"/>
    <mergeCell ref="N128:Q128"/>
    <mergeCell ref="F128:I128"/>
    <mergeCell ref="F131:I131"/>
    <mergeCell ref="F129:I129"/>
    <mergeCell ref="F130:I130"/>
    <mergeCell ref="L130:M130"/>
    <mergeCell ref="L131:M131"/>
    <mergeCell ref="N131:Q131"/>
    <mergeCell ref="F132:I132"/>
    <mergeCell ref="N133:Q133"/>
    <mergeCell ref="F134:I134"/>
    <mergeCell ref="F138:I138"/>
    <mergeCell ref="L134:M134"/>
    <mergeCell ref="N134:Q134"/>
    <mergeCell ref="F135:I135"/>
    <mergeCell ref="F136:I136"/>
    <mergeCell ref="L136:M136"/>
    <mergeCell ref="N136:Q136"/>
    <mergeCell ref="F137:I137"/>
    <mergeCell ref="L138:M138"/>
    <mergeCell ref="N138:Q138"/>
    <mergeCell ref="F139:I139"/>
    <mergeCell ref="L140:M140"/>
    <mergeCell ref="N140:Q140"/>
    <mergeCell ref="F140:I140"/>
    <mergeCell ref="F143:I143"/>
    <mergeCell ref="F141:I141"/>
    <mergeCell ref="L143:M143"/>
    <mergeCell ref="N143:Q143"/>
    <mergeCell ref="F144:I144"/>
    <mergeCell ref="L144:M144"/>
    <mergeCell ref="N144:Q144"/>
    <mergeCell ref="N142:Q142"/>
    <mergeCell ref="N145:Q145"/>
    <mergeCell ref="F146:I146"/>
    <mergeCell ref="L146:M146"/>
    <mergeCell ref="N146:Q146"/>
    <mergeCell ref="F147:I147"/>
    <mergeCell ref="L148:M148"/>
    <mergeCell ref="N148:Q148"/>
    <mergeCell ref="N150:Q150"/>
    <mergeCell ref="F148:I148"/>
    <mergeCell ref="F150:I150"/>
    <mergeCell ref="F149:I149"/>
    <mergeCell ref="L150:M150"/>
    <mergeCell ref="L152:M152"/>
    <mergeCell ref="N152:Q152"/>
    <mergeCell ref="L153:M153"/>
    <mergeCell ref="N153:Q153"/>
    <mergeCell ref="F151:I151"/>
    <mergeCell ref="F153:I153"/>
    <mergeCell ref="F152:I152"/>
    <mergeCell ref="F154:I154"/>
    <mergeCell ref="F155:I155"/>
    <mergeCell ref="L155:M155"/>
    <mergeCell ref="N155:Q155"/>
    <mergeCell ref="L156:M156"/>
    <mergeCell ref="N156:Q156"/>
    <mergeCell ref="F156:I156"/>
    <mergeCell ref="F160:I160"/>
    <mergeCell ref="F157:I157"/>
    <mergeCell ref="F158:I158"/>
    <mergeCell ref="L158:M158"/>
    <mergeCell ref="N158:Q158"/>
    <mergeCell ref="F159:I159"/>
    <mergeCell ref="L160:M160"/>
    <mergeCell ref="N160:Q160"/>
    <mergeCell ref="F161:I161"/>
    <mergeCell ref="L161:M161"/>
    <mergeCell ref="N161:Q161"/>
    <mergeCell ref="H1:K1"/>
    <mergeCell ref="C2:Q2"/>
    <mergeCell ref="C4:Q4"/>
    <mergeCell ref="F6:P6"/>
    <mergeCell ref="F7:P7"/>
    <mergeCell ref="O9:P9"/>
    <mergeCell ref="O11:P11"/>
    <mergeCell ref="O12:P12"/>
    <mergeCell ref="O14:P14"/>
    <mergeCell ref="E15:L15"/>
    <mergeCell ref="O15:P15"/>
    <mergeCell ref="O17:P17"/>
    <mergeCell ref="O18:P18"/>
    <mergeCell ref="O20:P20"/>
    <mergeCell ref="O21:P21"/>
  </mergeCells>
  <hyperlinks>
    <hyperlink ref="F1:G1" location="C2" display="1) Krycí list rozpočtu"/>
    <hyperlink ref="H1:K1" location="C86" display="2) Rekapitulácia rozpočtu"/>
    <hyperlink ref="L1" location="C120" display="3) Rozpočet"/>
    <hyperlink ref="S1:T1" location="'Rekapitulácia stavby'!C2" display="Rekapitulácia stavby"/>
  </hyperlinks>
  <pageMargins left="0.5833333" right="0.5833333" top="0.5" bottom="0.4666667" header="0" footer="0"/>
  <pageSetup paperSize="9" blackAndWhite="1" fitToHeight="100"/>
  <headerFooter>
    <oddFooter>&amp;CStrana &amp;P z &amp;N</oddFooter>
  </headerFooter>
  <drawing r:id="rId1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ridzik</dc:creator>
  <cp:lastModifiedBy>ridzik</cp:lastModifiedBy>
  <dcterms:created xsi:type="dcterms:W3CDTF">2018-09-26T09:15:51Z</dcterms:created>
  <dcterms:modified xsi:type="dcterms:W3CDTF">2018-09-26T09:15:53Z</dcterms:modified>
</cp:coreProperties>
</file>