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105 - Oprava komunik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'2018-105 - Oprava komunik...'!$C$4:$Q$70,'2018-105 - Oprava komunik...'!$C$76:$Q$103,'2018-105 - Oprava komunik...'!$C$109:$Q$148</definedName>
    <definedName name="_xlnm.Print_Titles" localSheetId="1">'2018-105 - Oprava komunik...'!$118:$118</definedName>
  </definedNames>
  <calcPr/>
</workbook>
</file>

<file path=xl/calcChain.xml><?xml version="1.0" encoding="utf-8"?>
<calcChain xmlns="http://schemas.openxmlformats.org/spreadsheetml/2006/main">
  <c i="1" r="AY88"/>
  <c r="AX88"/>
  <c i="2" r="BI148"/>
  <c r="BH148"/>
  <c r="BG148"/>
  <c r="BE148"/>
  <c r="BK148"/>
  <c r="N148"/>
  <c r="BF148"/>
  <c r="BI147"/>
  <c r="BH147"/>
  <c r="BG147"/>
  <c r="BE147"/>
  <c r="BK147"/>
  <c r="N147"/>
  <c r="BF147"/>
  <c r="BI146"/>
  <c r="BH146"/>
  <c r="BG146"/>
  <c r="BE146"/>
  <c r="BK146"/>
  <c r="N146"/>
  <c r="BF146"/>
  <c r="BI145"/>
  <c r="BH145"/>
  <c r="BG145"/>
  <c r="BE145"/>
  <c r="BK145"/>
  <c r="N145"/>
  <c r="BF145"/>
  <c r="BI144"/>
  <c r="BH144"/>
  <c r="BG144"/>
  <c r="BE144"/>
  <c r="BK144"/>
  <c r="BK143"/>
  <c r="N143"/>
  <c r="N144"/>
  <c r="BF144"/>
  <c r="N93"/>
  <c r="BI142"/>
  <c r="BH142"/>
  <c r="BG142"/>
  <c r="BE142"/>
  <c r="AA142"/>
  <c r="AA141"/>
  <c r="Y142"/>
  <c r="Y141"/>
  <c r="W142"/>
  <c r="W141"/>
  <c r="BK142"/>
  <c r="BK141"/>
  <c r="N141"/>
  <c r="N142"/>
  <c r="BF142"/>
  <c r="N92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AA131"/>
  <c r="Y132"/>
  <c r="Y131"/>
  <c r="W132"/>
  <c r="W131"/>
  <c r="BK132"/>
  <c r="BK131"/>
  <c r="N131"/>
  <c r="N132"/>
  <c r="BF132"/>
  <c r="N9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AA125"/>
  <c r="Y126"/>
  <c r="Y125"/>
  <c r="W126"/>
  <c r="W125"/>
  <c r="BK126"/>
  <c r="BK125"/>
  <c r="N125"/>
  <c r="N126"/>
  <c r="BF126"/>
  <c r="N90"/>
  <c r="BI124"/>
  <c r="BH124"/>
  <c r="BG124"/>
  <c r="BE124"/>
  <c r="AA124"/>
  <c r="Y124"/>
  <c r="W124"/>
  <c r="BK124"/>
  <c r="N124"/>
  <c r="BF124"/>
  <c r="BI123"/>
  <c r="BH123"/>
  <c r="BG123"/>
  <c r="BE123"/>
  <c r="AA123"/>
  <c r="Y123"/>
  <c r="W123"/>
  <c r="BK123"/>
  <c r="N123"/>
  <c r="BF123"/>
  <c r="BI122"/>
  <c r="BH122"/>
  <c r="BG122"/>
  <c r="BE122"/>
  <c r="AA122"/>
  <c r="AA121"/>
  <c r="AA120"/>
  <c r="AA119"/>
  <c r="Y122"/>
  <c r="Y121"/>
  <c r="Y120"/>
  <c r="Y119"/>
  <c r="W122"/>
  <c r="W121"/>
  <c r="W120"/>
  <c r="W119"/>
  <c i="1" r="AU88"/>
  <c i="2" r="BK122"/>
  <c r="BK121"/>
  <c r="N121"/>
  <c r="BK120"/>
  <c r="N120"/>
  <c r="BK119"/>
  <c r="N119"/>
  <c r="N87"/>
  <c r="N122"/>
  <c r="BF122"/>
  <c r="N89"/>
  <c r="N88"/>
  <c r="F115"/>
  <c r="F113"/>
  <c r="F111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BH97"/>
  <c r="BG97"/>
  <c r="BE97"/>
  <c r="N97"/>
  <c r="BF97"/>
  <c r="BI96"/>
  <c r="H35"/>
  <c i="1" r="BD88"/>
  <c i="2" r="BH96"/>
  <c r="H34"/>
  <c i="1" r="BC88"/>
  <c i="2" r="BG96"/>
  <c r="H33"/>
  <c i="1" r="BB88"/>
  <c i="2" r="BE96"/>
  <c r="M31"/>
  <c i="1" r="AV88"/>
  <c i="2" r="H31"/>
  <c i="1" r="AZ88"/>
  <c i="2" r="N96"/>
  <c r="N95"/>
  <c r="L103"/>
  <c r="BF96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6"/>
  <c r="M83"/>
  <c r="O19"/>
  <c r="O17"/>
  <c r="E17"/>
  <c r="M115"/>
  <c r="M82"/>
  <c r="O16"/>
  <c r="O14"/>
  <c r="E14"/>
  <c r="F116"/>
  <c r="F83"/>
  <c r="O13"/>
  <c r="O8"/>
  <c r="M113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<sst xmlns="http://schemas.openxmlformats.org/spreadsheetml/2006/main">
  <si>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</si>
  <si>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</si>
  <si>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</si>
  <si>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</si>
  <si>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</si>
  <si>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</si>
  <si>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</si>
  <si>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</si>
  <si>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</si>
  <si>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</si>
  <si>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</si>
  <si>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</si>
  <si>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</si>
  <si>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</si>
  <si>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</si>
  <si>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2018-105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</si>
  <si>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</si>
  <si>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</si>
  <si>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komunikácie k domu snútku na cintoríne v Šimonovanoch</t>
  </si>
  <si>
    <t>JKSO:</t>
  </si>
  <si>
    <t>KS:</t>
  </si>
  <si>
    <t>Miesto:</t>
  </si>
  <si>
    <t xml:space="preserve"> </t>
  </si>
  <si>
    <t>Dátum:</t>
  </si>
  <si>
    <t>13. 6. 2018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</si>
  <si>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</si>
  <si>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</si>
  <si>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</si>
  <si>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</si>
  <si>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</si>
  <si>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</si>
  <si>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</si>
  <si>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</si>
  <si>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</si>
  <si>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</si>
  <si>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</si>
  <si>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</si>
  <si>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</si>
  <si>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</si>
  <si>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</si>
  <si>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</si>
  <si>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</si>
  <si>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</si>
  <si>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</si>
  <si>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</si>
  <si>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</si>
  <si>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</si>
  <si>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</si>
  <si>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</si>
  <si>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</si>
  <si>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</si>
  <si>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</si>
  <si>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</si>
  <si>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</si>
  <si>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</si>
  <si>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</si>
  <si>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</si>
  <si>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</si>
  <si>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</si>
  <si>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</si>
  <si>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</si>
  <si>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</si>
  <si>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</si>
  <si>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</si>
  <si>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</si>
  <si>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</si>
  <si>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</si>
  <si>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</si>
  <si>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</si>
  <si>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</si>
  <si>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</si>
  <si>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</si>
  <si>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</si>
  <si>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</si>
  <si>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</si>
  <si>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</si>
  <si>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</si>
  <si>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{ca5a3796-959a-4562-b460-3809efcc7157}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</si>
  <si>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</si>
  <si>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</si>
  <si>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</si>
  <si>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</si>
  <si>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</si>
  <si>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</si>
  <si>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</si>
  <si>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</si>
  <si>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</si>
  <si>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</si>
  <si>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</si>
  <si>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</si>
  <si>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</si>
  <si>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</si>
  <si>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</si>
  <si>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</si>
  <si>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</si>
  <si>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</si>
  <si>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</si>
  <si>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</si>
  <si>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</si>
  <si>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</si>
  <si>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</si>
  <si>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</si>
  <si>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</si>
  <si>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</si>
  <si>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</si>
  <si>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</si>
  <si>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</si>
  <si>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</si>
  <si>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</si>
  <si>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</si>
  <si>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</si>
  <si>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</si>
  <si>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</si>
  <si>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</si>
  <si>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</si>
  <si>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</si>
  <si>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</si>
  <si>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</si>
  <si>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</si>
  <si>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</si>
  <si>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</si>
  <si>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</si>
  <si>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</si>
  <si>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</si>
  <si>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</si>
  <si>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</si>
  <si>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</si>
  <si>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</si>
  <si>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</si>
  <si>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</si>
  <si>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</si>
  <si>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</si>
  <si>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</si>
  <si>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</si>
  <si>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</si>
  <si>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113107141</t>
  </si>
  <si>
    <t xml:space="preserve">Odstránenie krytuv ploche do 200 m2 asfaltového, hr. vrstvy do 50 mm,  -0,09800t</t>
  </si>
  <si>
    <t>m2</t>
  </si>
  <si>
    <t>4</t>
  </si>
  <si>
    <t>1735438825</t>
  </si>
  <si>
    <t>113206111</t>
  </si>
  <si>
    <t xml:space="preserve">Vytrhanie obrúb betónových, s vybúraním lôžka, z krajníkov alebo obrubníkov stojatých,  -0,14500t</t>
  </si>
  <si>
    <t>m</t>
  </si>
  <si>
    <t>-2027484045</t>
  </si>
  <si>
    <t>3</t>
  </si>
  <si>
    <t>113307113</t>
  </si>
  <si>
    <t xml:space="preserve">Odstránenie podkladu v ploche do 200 m2 z kameniva ťaženého, hr.vrstvy 200 do 300 mm,  -0,50000t</t>
  </si>
  <si>
    <t>761266003</t>
  </si>
  <si>
    <t>564722111</t>
  </si>
  <si>
    <t>Podklad alebo kryt z kameniva hrubého drveného veľ. 32-63mm(vibr.štrk) po zhut.hr. 80 mm</t>
  </si>
  <si>
    <t>1464447469</t>
  </si>
  <si>
    <t>5</t>
  </si>
  <si>
    <t>564741111</t>
  </si>
  <si>
    <t>Podklad alebo kryt z kameniva hrubého drveného veľ. 32-63 mm s rozprestretím a zhutn.hr. 120 mm</t>
  </si>
  <si>
    <t>-1426792025</t>
  </si>
  <si>
    <t>6</t>
  </si>
  <si>
    <t>564801112</t>
  </si>
  <si>
    <t>Podklad zo štrkodrviny s rozprestretím a zhutnením, po zhutnení hr. 40 mm</t>
  </si>
  <si>
    <t>1960544179</t>
  </si>
  <si>
    <t>7</t>
  </si>
  <si>
    <t>596911212</t>
  </si>
  <si>
    <t xml:space="preserve">Kladenie zámkovej dlažby  hr. 8 cm pre peších nad 20 m2 so zriadením lôžka z kameniva hr. 4 cm</t>
  </si>
  <si>
    <t>-45797653</t>
  </si>
  <si>
    <t>8</t>
  </si>
  <si>
    <t>M</t>
  </si>
  <si>
    <t>592460008555</t>
  </si>
  <si>
    <t>Dlažba betónová H profil hr. 80 mm normál škárová, rozmer 200x165x80 mm, sivá</t>
  </si>
  <si>
    <t>-1768489634</t>
  </si>
  <si>
    <t>9</t>
  </si>
  <si>
    <t>917762112</t>
  </si>
  <si>
    <t>Osadenie chodník. obrubníka betónového ležatého do lôžka z betónu prosteho tr. C 16/20 s bočnou oporou</t>
  </si>
  <si>
    <t>-1551259635</t>
  </si>
  <si>
    <t>10</t>
  </si>
  <si>
    <t>917862111</t>
  </si>
  <si>
    <t>Osadenie chodník. obrubníka betónového stojatého do lôžka z betónu prosteho tr. C 12/15 s bočnou oporou</t>
  </si>
  <si>
    <t>-789219166</t>
  </si>
  <si>
    <t>11</t>
  </si>
  <si>
    <t>592170002100</t>
  </si>
  <si>
    <t>Obrubník PREMAC cestný, lxšxv 1000x100x200 mm, skosenie 15/15 mm</t>
  </si>
  <si>
    <t>ks</t>
  </si>
  <si>
    <t>-635917494</t>
  </si>
  <si>
    <t>12</t>
  </si>
  <si>
    <t>918101111</t>
  </si>
  <si>
    <t>Lôžko pod obrubníky, krajníky alebo obruby z dlažob. kociek z betónu prostého tr. C 12/15</t>
  </si>
  <si>
    <t>m3</t>
  </si>
  <si>
    <t>-1509090112</t>
  </si>
  <si>
    <t>13</t>
  </si>
  <si>
    <t>919735112</t>
  </si>
  <si>
    <t>Rezanie existujúceho asfaltového krytu alebo podkladu hĺbky nad 50 do 100 mm</t>
  </si>
  <si>
    <t>803138937</t>
  </si>
  <si>
    <t>14</t>
  </si>
  <si>
    <t>979082212</t>
  </si>
  <si>
    <t>Vodorovná doprava sutiny po suchu s naložením a so zložením na vzdialenosť do 50 m</t>
  </si>
  <si>
    <t>t</t>
  </si>
  <si>
    <t>-922243971</t>
  </si>
  <si>
    <t>15</t>
  </si>
  <si>
    <t>979082213</t>
  </si>
  <si>
    <t>Vodorovná doprava sutiny so zložením a hrubým urovnaním na vzdialenosť do 1 km</t>
  </si>
  <si>
    <t>269326303</t>
  </si>
  <si>
    <t>16</t>
  </si>
  <si>
    <t>979082219</t>
  </si>
  <si>
    <t>Príplatok k cene za každý ďalší aj začatý 1 km nad 1 km</t>
  </si>
  <si>
    <t>-1669790420</t>
  </si>
  <si>
    <t>17</t>
  </si>
  <si>
    <t>171209002</t>
  </si>
  <si>
    <t>Poplatok za skladovanie - stavebná suť, zemina a kamenivo, ostatné</t>
  </si>
  <si>
    <t>-1968269911</t>
  </si>
  <si>
    <t>18</t>
  </si>
  <si>
    <t>998223011</t>
  </si>
  <si>
    <t>Presun hmôt pre pozemné komunikácie s krytom dláždeným (822 2.3, 822 5.3) akejkoľvek dĺžky objektu</t>
  </si>
  <si>
    <t>-1824283250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</si>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</sst>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2018-105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komunikácie k domu snútku na cintoríne v Šimonovanoch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13. 6. 2018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47.2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'2018-105 - Oprava komunik...'!M29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'2018-105 - Oprava komunik...'!M27</f>
        <v>0</v>
      </c>
      <c r="AT88" s="119">
        <f>ROUND(SUM(AV88:AW88),2)</f>
        <v>0</v>
      </c>
      <c r="AU88" s="120">
        <f>'2018-105 - Oprava komunik...'!W119</f>
        <v>0</v>
      </c>
      <c r="AV88" s="119">
        <f>'2018-105 - Oprava komunik...'!M31</f>
        <v>0</v>
      </c>
      <c r="AW88" s="119">
        <f>'2018-105 - Oprava komunik...'!M32</f>
        <v>0</v>
      </c>
      <c r="AX88" s="119">
        <f>'2018-105 - Oprava komunik...'!M33</f>
        <v>0</v>
      </c>
      <c r="AY88" s="119">
        <f>'2018-105 - Oprava komunik...'!M34</f>
        <v>0</v>
      </c>
      <c r="AZ88" s="119">
        <f>'2018-105 - Oprava komunik...'!H31</f>
        <v>0</v>
      </c>
      <c r="BA88" s="119">
        <f>'2018-105 - Oprava komunik...'!H32</f>
        <v>0</v>
      </c>
      <c r="BB88" s="119">
        <f>'2018-105 - Oprava komunik...'!H33</f>
        <v>0</v>
      </c>
      <c r="BC88" s="119">
        <f>'2018-105 - Oprava komunik...'!H34</f>
        <v>0</v>
      </c>
      <c r="BD88" s="121">
        <f>'2018-105 - Oprava komunik...'!H35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L34:O34"/>
    <mergeCell ref="L33:O33"/>
    <mergeCell ref="BE5:BE34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W33:AE33"/>
    <mergeCell ref="C2:AP2"/>
    <mergeCell ref="C4:AP4"/>
    <mergeCell ref="AR2:BE2"/>
    <mergeCell ref="K5:AO5"/>
    <mergeCell ref="AK33:AO33"/>
    <mergeCell ref="AG94:AM94"/>
    <mergeCell ref="AG91:AM91"/>
    <mergeCell ref="AN91:AP91"/>
    <mergeCell ref="AG92:AM92"/>
    <mergeCell ref="AN92:AP92"/>
    <mergeCell ref="AG93:AM93"/>
    <mergeCell ref="AN93:AP93"/>
    <mergeCell ref="AN94:AP94"/>
    <mergeCell ref="AG90:AM90"/>
    <mergeCell ref="AN90:AP90"/>
    <mergeCell ref="AG96:AM96"/>
    <mergeCell ref="AN96:AP96"/>
    <mergeCell ref="K6:AO6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C85:G85"/>
    <mergeCell ref="I85:AF85"/>
    <mergeCell ref="D88:H88"/>
    <mergeCell ref="J88:AF88"/>
    <mergeCell ref="D92:AB92"/>
    <mergeCell ref="D93:AB93"/>
    <mergeCell ref="D94:AB94"/>
    <mergeCell ref="AM82:AP82"/>
    <mergeCell ref="AS82:AT84"/>
    <mergeCell ref="AM83:AP83"/>
    <mergeCell ref="AG85:AM85"/>
    <mergeCell ref="AN85:AP85"/>
    <mergeCell ref="AN88:AP88"/>
    <mergeCell ref="AG88:AM88"/>
    <mergeCell ref="AG87:AM87"/>
    <mergeCell ref="AN87:AP8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105 - Oprava komunik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13. 6. 2018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N95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ROUND((((SUM(BE95:BE102)+SUM(BE119:BE142))+SUM(BE144:BE148))),2)</f>
        <v>0</v>
      </c>
      <c r="I31" s="45"/>
      <c r="J31" s="45"/>
      <c r="K31" s="45"/>
      <c r="L31" s="45"/>
      <c r="M31" s="148">
        <f>ROUND(((ROUND((SUM(BE95:BE102)+SUM(BE119:BE142)), 2)*F31)+SUM(BE144:BE148)*F31),2)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ROUND((((SUM(BF95:BF102)+SUM(BF119:BF142))+SUM(BF144:BF148))),2)</f>
        <v>0</v>
      </c>
      <c r="I32" s="45"/>
      <c r="J32" s="45"/>
      <c r="K32" s="45"/>
      <c r="L32" s="45"/>
      <c r="M32" s="148">
        <f>ROUND(((ROUND((SUM(BF95:BF102)+SUM(BF119:BF142)), 2)*F32)+SUM(BF144:BF148)*F32),2)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ROUND((((SUM(BG95:BG102)+SUM(BG119:BG142))+SUM(BG144:BG148))),2)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ROUND((((SUM(BH95:BH102)+SUM(BH119:BH142))+SUM(BH144:BH148))),2)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ROUND((((SUM(BI95:BI102)+SUM(BI119:BI142))+SUM(BI144:BI148))),2)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Oprava komunikácie k domu snútku na cintoríne v Šimonovanoch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13. 6. 2018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N119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N120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N121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N125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N131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N141</f>
        <v>0</v>
      </c>
      <c r="O92" s="163"/>
      <c r="P92" s="163"/>
      <c r="Q92" s="163"/>
      <c r="R92" s="164"/>
    </row>
    <row r="93" s="6" customFormat="1" ht="21.84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5">
        <f>N143</f>
        <v>0</v>
      </c>
      <c r="O93" s="158"/>
      <c r="P93" s="158"/>
      <c r="Q93" s="158"/>
      <c r="R93" s="161"/>
    </row>
    <row r="94" s="1" customFormat="1" ht="21.84" customHeight="1">
      <c r="B94" s="44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6"/>
    </row>
    <row r="95" s="1" customFormat="1" ht="29.28" customHeight="1">
      <c r="B95" s="44"/>
      <c r="C95" s="155" t="s">
        <v>109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156">
        <f>ROUND(N96+N97+N98+N99+N100+N101,2)</f>
        <v>0</v>
      </c>
      <c r="O95" s="166"/>
      <c r="P95" s="166"/>
      <c r="Q95" s="166"/>
      <c r="R95" s="46"/>
      <c r="T95" s="167"/>
      <c r="U95" s="168" t="s">
        <v>39</v>
      </c>
    </row>
    <row r="96" s="1" customFormat="1" ht="18" customHeight="1">
      <c r="B96" s="169"/>
      <c r="C96" s="170"/>
      <c r="D96" s="130" t="s">
        <v>110</v>
      </c>
      <c r="E96" s="171"/>
      <c r="F96" s="171"/>
      <c r="G96" s="171"/>
      <c r="H96" s="171"/>
      <c r="I96" s="170"/>
      <c r="J96" s="170"/>
      <c r="K96" s="170"/>
      <c r="L96" s="170"/>
      <c r="M96" s="170"/>
      <c r="N96" s="124">
        <f>ROUND(N87*T96,2)</f>
        <v>0</v>
      </c>
      <c r="O96" s="172"/>
      <c r="P96" s="172"/>
      <c r="Q96" s="172"/>
      <c r="R96" s="173"/>
      <c r="S96" s="174"/>
      <c r="T96" s="175"/>
      <c r="U96" s="176" t="s">
        <v>42</v>
      </c>
      <c r="V96" s="174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  <c r="AK96" s="174"/>
      <c r="AL96" s="174"/>
      <c r="AM96" s="174"/>
      <c r="AN96" s="174"/>
      <c r="AO96" s="174"/>
      <c r="AP96" s="174"/>
      <c r="AQ96" s="174"/>
      <c r="AR96" s="174"/>
      <c r="AS96" s="174"/>
      <c r="AT96" s="174"/>
      <c r="AU96" s="174"/>
      <c r="AV96" s="174"/>
      <c r="AW96" s="174"/>
      <c r="AX96" s="174"/>
      <c r="AY96" s="177" t="s">
        <v>111</v>
      </c>
      <c r="AZ96" s="174"/>
      <c r="BA96" s="174"/>
      <c r="BB96" s="174"/>
      <c r="BC96" s="174"/>
      <c r="BD96" s="174"/>
      <c r="BE96" s="178">
        <f>IF(U96="základná",N96,0)</f>
        <v>0</v>
      </c>
      <c r="BF96" s="178">
        <f>IF(U96="znížená",N96,0)</f>
        <v>0</v>
      </c>
      <c r="BG96" s="178">
        <f>IF(U96="zákl. prenesená",N96,0)</f>
        <v>0</v>
      </c>
      <c r="BH96" s="178">
        <f>IF(U96="zníž. prenesená",N96,0)</f>
        <v>0</v>
      </c>
      <c r="BI96" s="178">
        <f>IF(U96="nulová",N96,0)</f>
        <v>0</v>
      </c>
      <c r="BJ96" s="177" t="s">
        <v>112</v>
      </c>
      <c r="BK96" s="174"/>
      <c r="BL96" s="174"/>
      <c r="BM96" s="174"/>
    </row>
    <row r="97" s="1" customFormat="1" ht="18" customHeight="1">
      <c r="B97" s="169"/>
      <c r="C97" s="170"/>
      <c r="D97" s="130" t="s">
        <v>113</v>
      </c>
      <c r="E97" s="171"/>
      <c r="F97" s="171"/>
      <c r="G97" s="171"/>
      <c r="H97" s="171"/>
      <c r="I97" s="170"/>
      <c r="J97" s="170"/>
      <c r="K97" s="170"/>
      <c r="L97" s="170"/>
      <c r="M97" s="170"/>
      <c r="N97" s="124">
        <f>ROUND(N87*T97,2)</f>
        <v>0</v>
      </c>
      <c r="O97" s="172"/>
      <c r="P97" s="172"/>
      <c r="Q97" s="172"/>
      <c r="R97" s="173"/>
      <c r="S97" s="174"/>
      <c r="T97" s="175"/>
      <c r="U97" s="176" t="s">
        <v>42</v>
      </c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  <c r="AT97" s="174"/>
      <c r="AU97" s="174"/>
      <c r="AV97" s="174"/>
      <c r="AW97" s="174"/>
      <c r="AX97" s="174"/>
      <c r="AY97" s="177" t="s">
        <v>111</v>
      </c>
      <c r="AZ97" s="174"/>
      <c r="BA97" s="174"/>
      <c r="BB97" s="174"/>
      <c r="BC97" s="174"/>
      <c r="BD97" s="174"/>
      <c r="BE97" s="178">
        <f>IF(U97="základná",N97,0)</f>
        <v>0</v>
      </c>
      <c r="BF97" s="178">
        <f>IF(U97="znížená",N97,0)</f>
        <v>0</v>
      </c>
      <c r="BG97" s="178">
        <f>IF(U97="zákl. prenesená",N97,0)</f>
        <v>0</v>
      </c>
      <c r="BH97" s="178">
        <f>IF(U97="zníž. prenesená",N97,0)</f>
        <v>0</v>
      </c>
      <c r="BI97" s="178">
        <f>IF(U97="nulová",N97,0)</f>
        <v>0</v>
      </c>
      <c r="BJ97" s="177" t="s">
        <v>112</v>
      </c>
      <c r="BK97" s="174"/>
      <c r="BL97" s="174"/>
      <c r="BM97" s="174"/>
    </row>
    <row r="98" s="1" customFormat="1" ht="18" customHeight="1">
      <c r="B98" s="169"/>
      <c r="C98" s="170"/>
      <c r="D98" s="130" t="s">
        <v>114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111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112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111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112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111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112</v>
      </c>
      <c r="BK100" s="174"/>
      <c r="BL100" s="174"/>
      <c r="BM100" s="174"/>
    </row>
    <row r="101" s="1" customFormat="1" ht="18" customHeight="1">
      <c r="B101" s="169"/>
      <c r="C101" s="170"/>
      <c r="D101" s="171" t="s">
        <v>117</v>
      </c>
      <c r="E101" s="170"/>
      <c r="F101" s="170"/>
      <c r="G101" s="170"/>
      <c r="H101" s="170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9"/>
      <c r="U101" s="180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118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112</v>
      </c>
      <c r="BK101" s="174"/>
      <c r="BL101" s="174"/>
      <c r="BM101" s="174"/>
    </row>
    <row r="102" s="1" customFormat="1">
      <c r="B102" s="44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6"/>
    </row>
    <row r="103" s="1" customFormat="1" ht="29.28" customHeight="1">
      <c r="B103" s="44"/>
      <c r="C103" s="137" t="s">
        <v>90</v>
      </c>
      <c r="D103" s="138"/>
      <c r="E103" s="138"/>
      <c r="F103" s="138"/>
      <c r="G103" s="138"/>
      <c r="H103" s="138"/>
      <c r="I103" s="138"/>
      <c r="J103" s="138"/>
      <c r="K103" s="138"/>
      <c r="L103" s="139">
        <f>ROUND(SUM(N87+N95),2)</f>
        <v>0</v>
      </c>
      <c r="M103" s="139"/>
      <c r="N103" s="139"/>
      <c r="O103" s="139"/>
      <c r="P103" s="139"/>
      <c r="Q103" s="139"/>
      <c r="R103" s="46"/>
    </row>
    <row r="104" s="1" customFormat="1" ht="6.96" customHeight="1">
      <c r="B104" s="73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5"/>
    </row>
    <row r="108" s="1" customFormat="1" ht="6.96" customHeight="1">
      <c r="B108" s="76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8"/>
    </row>
    <row r="109" s="1" customFormat="1" ht="36.96" customHeight="1">
      <c r="B109" s="44"/>
      <c r="C109" s="25" t="s">
        <v>119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6"/>
    </row>
    <row r="110" s="1" customFormat="1" ht="6.96" customHeight="1"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36.96" customHeight="1">
      <c r="B111" s="44"/>
      <c r="C111" s="83" t="s">
        <v>17</v>
      </c>
      <c r="D111" s="45"/>
      <c r="E111" s="45"/>
      <c r="F111" s="85" t="str">
        <f>F6</f>
        <v>Oprava komunikácie k domu snútku na cintoríne v Šimonovanoch</v>
      </c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18" customHeight="1">
      <c r="B113" s="44"/>
      <c r="C113" s="36" t="s">
        <v>21</v>
      </c>
      <c r="D113" s="45"/>
      <c r="E113" s="45"/>
      <c r="F113" s="31" t="str">
        <f>F8</f>
        <v xml:space="preserve"> </v>
      </c>
      <c r="G113" s="45"/>
      <c r="H113" s="45"/>
      <c r="I113" s="45"/>
      <c r="J113" s="45"/>
      <c r="K113" s="36" t="s">
        <v>23</v>
      </c>
      <c r="L113" s="45"/>
      <c r="M113" s="88" t="str">
        <f>IF(O8="","",O8)</f>
        <v>13. 6. 2018</v>
      </c>
      <c r="N113" s="88"/>
      <c r="O113" s="88"/>
      <c r="P113" s="88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>
      <c r="B115" s="44"/>
      <c r="C115" s="36" t="s">
        <v>25</v>
      </c>
      <c r="D115" s="45"/>
      <c r="E115" s="45"/>
      <c r="F115" s="31" t="str">
        <f>E11</f>
        <v>Mesto Partizánske</v>
      </c>
      <c r="G115" s="45"/>
      <c r="H115" s="45"/>
      <c r="I115" s="45"/>
      <c r="J115" s="45"/>
      <c r="K115" s="36" t="s">
        <v>31</v>
      </c>
      <c r="L115" s="45"/>
      <c r="M115" s="31" t="str">
        <f>E17</f>
        <v xml:space="preserve"> </v>
      </c>
      <c r="N115" s="31"/>
      <c r="O115" s="31"/>
      <c r="P115" s="31"/>
      <c r="Q115" s="31"/>
      <c r="R115" s="46"/>
    </row>
    <row r="116" s="1" customFormat="1" ht="14.4" customHeight="1">
      <c r="B116" s="44"/>
      <c r="C116" s="36" t="s">
        <v>29</v>
      </c>
      <c r="D116" s="45"/>
      <c r="E116" s="45"/>
      <c r="F116" s="31" t="str">
        <f>IF(E14="","",E14)</f>
        <v>Vyplň údaj</v>
      </c>
      <c r="G116" s="45"/>
      <c r="H116" s="45"/>
      <c r="I116" s="45"/>
      <c r="J116" s="45"/>
      <c r="K116" s="36" t="s">
        <v>34</v>
      </c>
      <c r="L116" s="45"/>
      <c r="M116" s="31" t="str">
        <f>E20</f>
        <v xml:space="preserve"> </v>
      </c>
      <c r="N116" s="31"/>
      <c r="O116" s="31"/>
      <c r="P116" s="31"/>
      <c r="Q116" s="31"/>
      <c r="R116" s="46"/>
    </row>
    <row r="117" s="1" customFormat="1" ht="10.32" customHeight="1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="8" customFormat="1" ht="29.28" customHeight="1">
      <c r="B118" s="181"/>
      <c r="C118" s="182" t="s">
        <v>120</v>
      </c>
      <c r="D118" s="183" t="s">
        <v>121</v>
      </c>
      <c r="E118" s="183" t="s">
        <v>57</v>
      </c>
      <c r="F118" s="183" t="s">
        <v>122</v>
      </c>
      <c r="G118" s="183"/>
      <c r="H118" s="183"/>
      <c r="I118" s="183"/>
      <c r="J118" s="183" t="s">
        <v>123</v>
      </c>
      <c r="K118" s="183" t="s">
        <v>124</v>
      </c>
      <c r="L118" s="183" t="s">
        <v>125</v>
      </c>
      <c r="M118" s="183"/>
      <c r="N118" s="183" t="s">
        <v>100</v>
      </c>
      <c r="O118" s="183"/>
      <c r="P118" s="183"/>
      <c r="Q118" s="184"/>
      <c r="R118" s="185"/>
      <c r="T118" s="98" t="s">
        <v>126</v>
      </c>
      <c r="U118" s="99" t="s">
        <v>39</v>
      </c>
      <c r="V118" s="99" t="s">
        <v>127</v>
      </c>
      <c r="W118" s="99" t="s">
        <v>128</v>
      </c>
      <c r="X118" s="99" t="s">
        <v>129</v>
      </c>
      <c r="Y118" s="99" t="s">
        <v>130</v>
      </c>
      <c r="Z118" s="99" t="s">
        <v>131</v>
      </c>
      <c r="AA118" s="100" t="s">
        <v>132</v>
      </c>
    </row>
    <row r="119" s="1" customFormat="1" ht="29.28" customHeight="1">
      <c r="B119" s="44"/>
      <c r="C119" s="102" t="s">
        <v>97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186">
        <f>BK119</f>
        <v>0</v>
      </c>
      <c r="O119" s="187"/>
      <c r="P119" s="187"/>
      <c r="Q119" s="187"/>
      <c r="R119" s="46"/>
      <c r="T119" s="101"/>
      <c r="U119" s="65"/>
      <c r="V119" s="65"/>
      <c r="W119" s="188">
        <f>W120+W143</f>
        <v>0</v>
      </c>
      <c r="X119" s="65"/>
      <c r="Y119" s="188">
        <f>Y120+Y143</f>
        <v>96.840681100000012</v>
      </c>
      <c r="Z119" s="65"/>
      <c r="AA119" s="189">
        <f>AA120+AA143</f>
        <v>67.887200000000007</v>
      </c>
      <c r="AT119" s="20" t="s">
        <v>74</v>
      </c>
      <c r="AU119" s="20" t="s">
        <v>102</v>
      </c>
      <c r="BK119" s="190">
        <f>BK120+BK143</f>
        <v>0</v>
      </c>
    </row>
    <row r="120" s="9" customFormat="1" ht="37.44001" customHeight="1">
      <c r="B120" s="191"/>
      <c r="C120" s="192"/>
      <c r="D120" s="193" t="s">
        <v>103</v>
      </c>
      <c r="E120" s="193"/>
      <c r="F120" s="193"/>
      <c r="G120" s="193"/>
      <c r="H120" s="193"/>
      <c r="I120" s="193"/>
      <c r="J120" s="193"/>
      <c r="K120" s="193"/>
      <c r="L120" s="193"/>
      <c r="M120" s="193"/>
      <c r="N120" s="165">
        <f>BK120</f>
        <v>0</v>
      </c>
      <c r="O120" s="194"/>
      <c r="P120" s="194"/>
      <c r="Q120" s="194"/>
      <c r="R120" s="195"/>
      <c r="T120" s="196"/>
      <c r="U120" s="192"/>
      <c r="V120" s="192"/>
      <c r="W120" s="197">
        <f>W121+W125+W131+W141</f>
        <v>0</v>
      </c>
      <c r="X120" s="192"/>
      <c r="Y120" s="197">
        <f>Y121+Y125+Y131+Y141</f>
        <v>96.840681100000012</v>
      </c>
      <c r="Z120" s="192"/>
      <c r="AA120" s="198">
        <f>AA121+AA125+AA131+AA141</f>
        <v>67.887200000000007</v>
      </c>
      <c r="AR120" s="199" t="s">
        <v>80</v>
      </c>
      <c r="AT120" s="200" t="s">
        <v>74</v>
      </c>
      <c r="AU120" s="200" t="s">
        <v>75</v>
      </c>
      <c r="AY120" s="199" t="s">
        <v>133</v>
      </c>
      <c r="BK120" s="201">
        <f>BK121+BK125+BK131+BK141</f>
        <v>0</v>
      </c>
    </row>
    <row r="121" s="9" customFormat="1" ht="19.92" customHeight="1">
      <c r="B121" s="191"/>
      <c r="C121" s="192"/>
      <c r="D121" s="202" t="s">
        <v>104</v>
      </c>
      <c r="E121" s="202"/>
      <c r="F121" s="202"/>
      <c r="G121" s="202"/>
      <c r="H121" s="202"/>
      <c r="I121" s="202"/>
      <c r="J121" s="202"/>
      <c r="K121" s="202"/>
      <c r="L121" s="202"/>
      <c r="M121" s="202"/>
      <c r="N121" s="203">
        <f>BK121</f>
        <v>0</v>
      </c>
      <c r="O121" s="204"/>
      <c r="P121" s="204"/>
      <c r="Q121" s="204"/>
      <c r="R121" s="195"/>
      <c r="T121" s="196"/>
      <c r="U121" s="192"/>
      <c r="V121" s="192"/>
      <c r="W121" s="197">
        <f>SUM(W122:W124)</f>
        <v>0</v>
      </c>
      <c r="X121" s="192"/>
      <c r="Y121" s="197">
        <f>SUM(Y122:Y124)</f>
        <v>0</v>
      </c>
      <c r="Z121" s="192"/>
      <c r="AA121" s="198">
        <f>SUM(AA122:AA124)</f>
        <v>67.887200000000007</v>
      </c>
      <c r="AR121" s="199" t="s">
        <v>80</v>
      </c>
      <c r="AT121" s="200" t="s">
        <v>74</v>
      </c>
      <c r="AU121" s="200" t="s">
        <v>80</v>
      </c>
      <c r="AY121" s="199" t="s">
        <v>133</v>
      </c>
      <c r="BK121" s="201">
        <f>SUM(BK122:BK124)</f>
        <v>0</v>
      </c>
    </row>
    <row r="122" s="1" customFormat="1" ht="38.25" customHeight="1">
      <c r="B122" s="169"/>
      <c r="C122" s="205" t="s">
        <v>80</v>
      </c>
      <c r="D122" s="205" t="s">
        <v>134</v>
      </c>
      <c r="E122" s="206" t="s">
        <v>135</v>
      </c>
      <c r="F122" s="207" t="s">
        <v>136</v>
      </c>
      <c r="G122" s="207"/>
      <c r="H122" s="207"/>
      <c r="I122" s="207"/>
      <c r="J122" s="208" t="s">
        <v>137</v>
      </c>
      <c r="K122" s="209">
        <v>101.40000000000001</v>
      </c>
      <c r="L122" s="210">
        <v>0</v>
      </c>
      <c r="M122" s="210"/>
      <c r="N122" s="209">
        <f>ROUND(L122*K122,3)</f>
        <v>0</v>
      </c>
      <c r="O122" s="209"/>
      <c r="P122" s="209"/>
      <c r="Q122" s="209"/>
      <c r="R122" s="173"/>
      <c r="T122" s="211" t="s">
        <v>5</v>
      </c>
      <c r="U122" s="54" t="s">
        <v>42</v>
      </c>
      <c r="V122" s="45"/>
      <c r="W122" s="212">
        <f>V122*K122</f>
        <v>0</v>
      </c>
      <c r="X122" s="212">
        <v>0</v>
      </c>
      <c r="Y122" s="212">
        <f>X122*K122</f>
        <v>0</v>
      </c>
      <c r="Z122" s="212">
        <v>0.098000000000000004</v>
      </c>
      <c r="AA122" s="213">
        <f>Z122*K122</f>
        <v>9.9372000000000007</v>
      </c>
      <c r="AR122" s="20" t="s">
        <v>138</v>
      </c>
      <c r="AT122" s="20" t="s">
        <v>134</v>
      </c>
      <c r="AU122" s="20" t="s">
        <v>112</v>
      </c>
      <c r="AY122" s="20" t="s">
        <v>133</v>
      </c>
      <c r="BE122" s="129">
        <f>IF(U122="základná",N122,0)</f>
        <v>0</v>
      </c>
      <c r="BF122" s="129">
        <f>IF(U122="znížená",N122,0)</f>
        <v>0</v>
      </c>
      <c r="BG122" s="129">
        <f>IF(U122="zákl. prenesená",N122,0)</f>
        <v>0</v>
      </c>
      <c r="BH122" s="129">
        <f>IF(U122="zníž. prenesená",N122,0)</f>
        <v>0</v>
      </c>
      <c r="BI122" s="129">
        <f>IF(U122="nulová",N122,0)</f>
        <v>0</v>
      </c>
      <c r="BJ122" s="20" t="s">
        <v>112</v>
      </c>
      <c r="BK122" s="214">
        <f>ROUND(L122*K122,3)</f>
        <v>0</v>
      </c>
      <c r="BL122" s="20" t="s">
        <v>138</v>
      </c>
      <c r="BM122" s="20" t="s">
        <v>139</v>
      </c>
    </row>
    <row r="123" s="1" customFormat="1" ht="38.25" customHeight="1">
      <c r="B123" s="169"/>
      <c r="C123" s="205" t="s">
        <v>112</v>
      </c>
      <c r="D123" s="205" t="s">
        <v>134</v>
      </c>
      <c r="E123" s="206" t="s">
        <v>140</v>
      </c>
      <c r="F123" s="207" t="s">
        <v>141</v>
      </c>
      <c r="G123" s="207"/>
      <c r="H123" s="207"/>
      <c r="I123" s="207"/>
      <c r="J123" s="208" t="s">
        <v>142</v>
      </c>
      <c r="K123" s="209">
        <v>50</v>
      </c>
      <c r="L123" s="210">
        <v>0</v>
      </c>
      <c r="M123" s="210"/>
      <c r="N123" s="209">
        <f>ROUND(L123*K123,3)</f>
        <v>0</v>
      </c>
      <c r="O123" s="209"/>
      <c r="P123" s="209"/>
      <c r="Q123" s="209"/>
      <c r="R123" s="173"/>
      <c r="T123" s="211" t="s">
        <v>5</v>
      </c>
      <c r="U123" s="54" t="s">
        <v>42</v>
      </c>
      <c r="V123" s="45"/>
      <c r="W123" s="212">
        <f>V123*K123</f>
        <v>0</v>
      </c>
      <c r="X123" s="212">
        <v>0</v>
      </c>
      <c r="Y123" s="212">
        <f>X123*K123</f>
        <v>0</v>
      </c>
      <c r="Z123" s="212">
        <v>0.14499999999999999</v>
      </c>
      <c r="AA123" s="213">
        <f>Z123*K123</f>
        <v>7.2499999999999991</v>
      </c>
      <c r="AR123" s="20" t="s">
        <v>138</v>
      </c>
      <c r="AT123" s="20" t="s">
        <v>134</v>
      </c>
      <c r="AU123" s="20" t="s">
        <v>112</v>
      </c>
      <c r="AY123" s="20" t="s">
        <v>133</v>
      </c>
      <c r="BE123" s="129">
        <f>IF(U123="základná",N123,0)</f>
        <v>0</v>
      </c>
      <c r="BF123" s="129">
        <f>IF(U123="znížená",N123,0)</f>
        <v>0</v>
      </c>
      <c r="BG123" s="129">
        <f>IF(U123="zákl. prenesená",N123,0)</f>
        <v>0</v>
      </c>
      <c r="BH123" s="129">
        <f>IF(U123="zníž. prenesená",N123,0)</f>
        <v>0</v>
      </c>
      <c r="BI123" s="129">
        <f>IF(U123="nulová",N123,0)</f>
        <v>0</v>
      </c>
      <c r="BJ123" s="20" t="s">
        <v>112</v>
      </c>
      <c r="BK123" s="214">
        <f>ROUND(L123*K123,3)</f>
        <v>0</v>
      </c>
      <c r="BL123" s="20" t="s">
        <v>138</v>
      </c>
      <c r="BM123" s="20" t="s">
        <v>143</v>
      </c>
    </row>
    <row r="124" s="1" customFormat="1" ht="38.25" customHeight="1">
      <c r="B124" s="169"/>
      <c r="C124" s="205" t="s">
        <v>144</v>
      </c>
      <c r="D124" s="205" t="s">
        <v>134</v>
      </c>
      <c r="E124" s="206" t="s">
        <v>145</v>
      </c>
      <c r="F124" s="207" t="s">
        <v>146</v>
      </c>
      <c r="G124" s="207"/>
      <c r="H124" s="207"/>
      <c r="I124" s="207"/>
      <c r="J124" s="208" t="s">
        <v>137</v>
      </c>
      <c r="K124" s="209">
        <v>101.40000000000001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</v>
      </c>
      <c r="Y124" s="212">
        <f>X124*K124</f>
        <v>0</v>
      </c>
      <c r="Z124" s="212">
        <v>0.5</v>
      </c>
      <c r="AA124" s="213">
        <f>Z124*K124</f>
        <v>50.700000000000003</v>
      </c>
      <c r="AR124" s="20" t="s">
        <v>138</v>
      </c>
      <c r="AT124" s="20" t="s">
        <v>134</v>
      </c>
      <c r="AU124" s="20" t="s">
        <v>112</v>
      </c>
      <c r="AY124" s="20" t="s">
        <v>133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112</v>
      </c>
      <c r="BK124" s="214">
        <f>ROUND(L124*K124,3)</f>
        <v>0</v>
      </c>
      <c r="BL124" s="20" t="s">
        <v>138</v>
      </c>
      <c r="BM124" s="20" t="s">
        <v>147</v>
      </c>
    </row>
    <row r="125" s="9" customFormat="1" ht="29.88" customHeight="1">
      <c r="B125" s="191"/>
      <c r="C125" s="192"/>
      <c r="D125" s="202" t="s">
        <v>105</v>
      </c>
      <c r="E125" s="202"/>
      <c r="F125" s="202"/>
      <c r="G125" s="202"/>
      <c r="H125" s="202"/>
      <c r="I125" s="202"/>
      <c r="J125" s="202"/>
      <c r="K125" s="202"/>
      <c r="L125" s="202"/>
      <c r="M125" s="202"/>
      <c r="N125" s="215">
        <f>BK125</f>
        <v>0</v>
      </c>
      <c r="O125" s="216"/>
      <c r="P125" s="216"/>
      <c r="Q125" s="216"/>
      <c r="R125" s="195"/>
      <c r="T125" s="196"/>
      <c r="U125" s="192"/>
      <c r="V125" s="192"/>
      <c r="W125" s="197">
        <f>SUM(W126:W130)</f>
        <v>0</v>
      </c>
      <c r="X125" s="192"/>
      <c r="Y125" s="197">
        <f>SUM(Y126:Y130)</f>
        <v>83.819268000000008</v>
      </c>
      <c r="Z125" s="192"/>
      <c r="AA125" s="198">
        <f>SUM(AA126:AA130)</f>
        <v>0</v>
      </c>
      <c r="AR125" s="199" t="s">
        <v>80</v>
      </c>
      <c r="AT125" s="200" t="s">
        <v>74</v>
      </c>
      <c r="AU125" s="200" t="s">
        <v>80</v>
      </c>
      <c r="AY125" s="199" t="s">
        <v>133</v>
      </c>
      <c r="BK125" s="201">
        <f>SUM(BK126:BK130)</f>
        <v>0</v>
      </c>
    </row>
    <row r="126" s="1" customFormat="1" ht="38.25" customHeight="1">
      <c r="B126" s="169"/>
      <c r="C126" s="205" t="s">
        <v>138</v>
      </c>
      <c r="D126" s="205" t="s">
        <v>134</v>
      </c>
      <c r="E126" s="206" t="s">
        <v>148</v>
      </c>
      <c r="F126" s="207" t="s">
        <v>149</v>
      </c>
      <c r="G126" s="207"/>
      <c r="H126" s="207"/>
      <c r="I126" s="207"/>
      <c r="J126" s="208" t="s">
        <v>137</v>
      </c>
      <c r="K126" s="209">
        <v>101.40000000000001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0.20594000000000001</v>
      </c>
      <c r="Y126" s="212">
        <f>X126*K126</f>
        <v>20.882316000000003</v>
      </c>
      <c r="Z126" s="212">
        <v>0</v>
      </c>
      <c r="AA126" s="213">
        <f>Z126*K126</f>
        <v>0</v>
      </c>
      <c r="AR126" s="20" t="s">
        <v>138</v>
      </c>
      <c r="AT126" s="20" t="s">
        <v>134</v>
      </c>
      <c r="AU126" s="20" t="s">
        <v>112</v>
      </c>
      <c r="AY126" s="20" t="s">
        <v>133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112</v>
      </c>
      <c r="BK126" s="214">
        <f>ROUND(L126*K126,3)</f>
        <v>0</v>
      </c>
      <c r="BL126" s="20" t="s">
        <v>138</v>
      </c>
      <c r="BM126" s="20" t="s">
        <v>150</v>
      </c>
    </row>
    <row r="127" s="1" customFormat="1" ht="38.25" customHeight="1">
      <c r="B127" s="169"/>
      <c r="C127" s="205" t="s">
        <v>151</v>
      </c>
      <c r="D127" s="205" t="s">
        <v>134</v>
      </c>
      <c r="E127" s="206" t="s">
        <v>152</v>
      </c>
      <c r="F127" s="207" t="s">
        <v>153</v>
      </c>
      <c r="G127" s="207"/>
      <c r="H127" s="207"/>
      <c r="I127" s="207"/>
      <c r="J127" s="208" t="s">
        <v>137</v>
      </c>
      <c r="K127" s="209">
        <v>101.40000000000001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0.23480999999999999</v>
      </c>
      <c r="Y127" s="212">
        <f>X127*K127</f>
        <v>23.809733999999999</v>
      </c>
      <c r="Z127" s="212">
        <v>0</v>
      </c>
      <c r="AA127" s="213">
        <f>Z127*K127</f>
        <v>0</v>
      </c>
      <c r="AR127" s="20" t="s">
        <v>138</v>
      </c>
      <c r="AT127" s="20" t="s">
        <v>134</v>
      </c>
      <c r="AU127" s="20" t="s">
        <v>112</v>
      </c>
      <c r="AY127" s="20" t="s">
        <v>133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112</v>
      </c>
      <c r="BK127" s="214">
        <f>ROUND(L127*K127,3)</f>
        <v>0</v>
      </c>
      <c r="BL127" s="20" t="s">
        <v>138</v>
      </c>
      <c r="BM127" s="20" t="s">
        <v>154</v>
      </c>
    </row>
    <row r="128" s="1" customFormat="1" ht="25.5" customHeight="1">
      <c r="B128" s="169"/>
      <c r="C128" s="205" t="s">
        <v>155</v>
      </c>
      <c r="D128" s="205" t="s">
        <v>134</v>
      </c>
      <c r="E128" s="206" t="s">
        <v>156</v>
      </c>
      <c r="F128" s="207" t="s">
        <v>157</v>
      </c>
      <c r="G128" s="207"/>
      <c r="H128" s="207"/>
      <c r="I128" s="207"/>
      <c r="J128" s="208" t="s">
        <v>137</v>
      </c>
      <c r="K128" s="209">
        <v>101.40000000000001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0.088029999999999997</v>
      </c>
      <c r="Y128" s="212">
        <f>X128*K128</f>
        <v>8.9262420000000002</v>
      </c>
      <c r="Z128" s="212">
        <v>0</v>
      </c>
      <c r="AA128" s="213">
        <f>Z128*K128</f>
        <v>0</v>
      </c>
      <c r="AR128" s="20" t="s">
        <v>138</v>
      </c>
      <c r="AT128" s="20" t="s">
        <v>134</v>
      </c>
      <c r="AU128" s="20" t="s">
        <v>112</v>
      </c>
      <c r="AY128" s="20" t="s">
        <v>133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112</v>
      </c>
      <c r="BK128" s="214">
        <f>ROUND(L128*K128,3)</f>
        <v>0</v>
      </c>
      <c r="BL128" s="20" t="s">
        <v>138</v>
      </c>
      <c r="BM128" s="20" t="s">
        <v>158</v>
      </c>
    </row>
    <row r="129" s="1" customFormat="1" ht="38.25" customHeight="1">
      <c r="B129" s="169"/>
      <c r="C129" s="205" t="s">
        <v>159</v>
      </c>
      <c r="D129" s="205" t="s">
        <v>134</v>
      </c>
      <c r="E129" s="206" t="s">
        <v>160</v>
      </c>
      <c r="F129" s="207" t="s">
        <v>161</v>
      </c>
      <c r="G129" s="207"/>
      <c r="H129" s="207"/>
      <c r="I129" s="207"/>
      <c r="J129" s="208" t="s">
        <v>137</v>
      </c>
      <c r="K129" s="209">
        <v>101.40000000000001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0.112</v>
      </c>
      <c r="Y129" s="212">
        <f>X129*K129</f>
        <v>11.356800000000002</v>
      </c>
      <c r="Z129" s="212">
        <v>0</v>
      </c>
      <c r="AA129" s="213">
        <f>Z129*K129</f>
        <v>0</v>
      </c>
      <c r="AR129" s="20" t="s">
        <v>138</v>
      </c>
      <c r="AT129" s="20" t="s">
        <v>134</v>
      </c>
      <c r="AU129" s="20" t="s">
        <v>112</v>
      </c>
      <c r="AY129" s="20" t="s">
        <v>133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112</v>
      </c>
      <c r="BK129" s="214">
        <f>ROUND(L129*K129,3)</f>
        <v>0</v>
      </c>
      <c r="BL129" s="20" t="s">
        <v>138</v>
      </c>
      <c r="BM129" s="20" t="s">
        <v>162</v>
      </c>
    </row>
    <row r="130" s="1" customFormat="1" ht="38.25" customHeight="1">
      <c r="B130" s="169"/>
      <c r="C130" s="217" t="s">
        <v>163</v>
      </c>
      <c r="D130" s="217" t="s">
        <v>164</v>
      </c>
      <c r="E130" s="218" t="s">
        <v>165</v>
      </c>
      <c r="F130" s="219" t="s">
        <v>166</v>
      </c>
      <c r="G130" s="219"/>
      <c r="H130" s="219"/>
      <c r="I130" s="219"/>
      <c r="J130" s="220" t="s">
        <v>137</v>
      </c>
      <c r="K130" s="221">
        <v>102.414</v>
      </c>
      <c r="L130" s="222">
        <v>0</v>
      </c>
      <c r="M130" s="222"/>
      <c r="N130" s="221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0.184</v>
      </c>
      <c r="Y130" s="212">
        <f>X130*K130</f>
        <v>18.844176000000001</v>
      </c>
      <c r="Z130" s="212">
        <v>0</v>
      </c>
      <c r="AA130" s="213">
        <f>Z130*K130</f>
        <v>0</v>
      </c>
      <c r="AR130" s="20" t="s">
        <v>163</v>
      </c>
      <c r="AT130" s="20" t="s">
        <v>164</v>
      </c>
      <c r="AU130" s="20" t="s">
        <v>112</v>
      </c>
      <c r="AY130" s="20" t="s">
        <v>133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112</v>
      </c>
      <c r="BK130" s="214">
        <f>ROUND(L130*K130,3)</f>
        <v>0</v>
      </c>
      <c r="BL130" s="20" t="s">
        <v>138</v>
      </c>
      <c r="BM130" s="20" t="s">
        <v>167</v>
      </c>
    </row>
    <row r="131" s="9" customFormat="1" ht="29.88" customHeight="1">
      <c r="B131" s="191"/>
      <c r="C131" s="192"/>
      <c r="D131" s="202" t="s">
        <v>106</v>
      </c>
      <c r="E131" s="202"/>
      <c r="F131" s="202"/>
      <c r="G131" s="202"/>
      <c r="H131" s="202"/>
      <c r="I131" s="202"/>
      <c r="J131" s="202"/>
      <c r="K131" s="202"/>
      <c r="L131" s="202"/>
      <c r="M131" s="202"/>
      <c r="N131" s="215">
        <f>BK131</f>
        <v>0</v>
      </c>
      <c r="O131" s="216"/>
      <c r="P131" s="216"/>
      <c r="Q131" s="216"/>
      <c r="R131" s="195"/>
      <c r="T131" s="196"/>
      <c r="U131" s="192"/>
      <c r="V131" s="192"/>
      <c r="W131" s="197">
        <f>SUM(W132:W140)</f>
        <v>0</v>
      </c>
      <c r="X131" s="192"/>
      <c r="Y131" s="197">
        <f>SUM(Y132:Y140)</f>
        <v>13.021413100000002</v>
      </c>
      <c r="Z131" s="192"/>
      <c r="AA131" s="198">
        <f>SUM(AA132:AA140)</f>
        <v>0</v>
      </c>
      <c r="AR131" s="199" t="s">
        <v>80</v>
      </c>
      <c r="AT131" s="200" t="s">
        <v>74</v>
      </c>
      <c r="AU131" s="200" t="s">
        <v>80</v>
      </c>
      <c r="AY131" s="199" t="s">
        <v>133</v>
      </c>
      <c r="BK131" s="201">
        <f>SUM(BK132:BK140)</f>
        <v>0</v>
      </c>
    </row>
    <row r="132" s="1" customFormat="1" ht="38.25" customHeight="1">
      <c r="B132" s="169"/>
      <c r="C132" s="205" t="s">
        <v>168</v>
      </c>
      <c r="D132" s="205" t="s">
        <v>134</v>
      </c>
      <c r="E132" s="206" t="s">
        <v>169</v>
      </c>
      <c r="F132" s="207" t="s">
        <v>170</v>
      </c>
      <c r="G132" s="207"/>
      <c r="H132" s="207"/>
      <c r="I132" s="207"/>
      <c r="J132" s="208" t="s">
        <v>142</v>
      </c>
      <c r="K132" s="209">
        <v>3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0.16556000000000001</v>
      </c>
      <c r="Y132" s="212">
        <f>X132*K132</f>
        <v>0.49668000000000001</v>
      </c>
      <c r="Z132" s="212">
        <v>0</v>
      </c>
      <c r="AA132" s="213">
        <f>Z132*K132</f>
        <v>0</v>
      </c>
      <c r="AR132" s="20" t="s">
        <v>138</v>
      </c>
      <c r="AT132" s="20" t="s">
        <v>134</v>
      </c>
      <c r="AU132" s="20" t="s">
        <v>112</v>
      </c>
      <c r="AY132" s="20" t="s">
        <v>133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112</v>
      </c>
      <c r="BK132" s="214">
        <f>ROUND(L132*K132,3)</f>
        <v>0</v>
      </c>
      <c r="BL132" s="20" t="s">
        <v>138</v>
      </c>
      <c r="BM132" s="20" t="s">
        <v>171</v>
      </c>
    </row>
    <row r="133" s="1" customFormat="1" ht="38.25" customHeight="1">
      <c r="B133" s="169"/>
      <c r="C133" s="205" t="s">
        <v>172</v>
      </c>
      <c r="D133" s="205" t="s">
        <v>134</v>
      </c>
      <c r="E133" s="206" t="s">
        <v>173</v>
      </c>
      <c r="F133" s="207" t="s">
        <v>174</v>
      </c>
      <c r="G133" s="207"/>
      <c r="H133" s="207"/>
      <c r="I133" s="207"/>
      <c r="J133" s="208" t="s">
        <v>142</v>
      </c>
      <c r="K133" s="209">
        <v>50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0.12656000000000001</v>
      </c>
      <c r="Y133" s="212">
        <f>X133*K133</f>
        <v>6.3280000000000003</v>
      </c>
      <c r="Z133" s="212">
        <v>0</v>
      </c>
      <c r="AA133" s="213">
        <f>Z133*K133</f>
        <v>0</v>
      </c>
      <c r="AR133" s="20" t="s">
        <v>138</v>
      </c>
      <c r="AT133" s="20" t="s">
        <v>134</v>
      </c>
      <c r="AU133" s="20" t="s">
        <v>112</v>
      </c>
      <c r="AY133" s="20" t="s">
        <v>133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112</v>
      </c>
      <c r="BK133" s="214">
        <f>ROUND(L133*K133,3)</f>
        <v>0</v>
      </c>
      <c r="BL133" s="20" t="s">
        <v>138</v>
      </c>
      <c r="BM133" s="20" t="s">
        <v>175</v>
      </c>
    </row>
    <row r="134" s="1" customFormat="1" ht="25.5" customHeight="1">
      <c r="B134" s="169"/>
      <c r="C134" s="217" t="s">
        <v>176</v>
      </c>
      <c r="D134" s="217" t="s">
        <v>164</v>
      </c>
      <c r="E134" s="218" t="s">
        <v>177</v>
      </c>
      <c r="F134" s="219" t="s">
        <v>178</v>
      </c>
      <c r="G134" s="219"/>
      <c r="H134" s="219"/>
      <c r="I134" s="219"/>
      <c r="J134" s="220" t="s">
        <v>179</v>
      </c>
      <c r="K134" s="221">
        <v>53.530000000000001</v>
      </c>
      <c r="L134" s="222">
        <v>0</v>
      </c>
      <c r="M134" s="222"/>
      <c r="N134" s="221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0.048000000000000001</v>
      </c>
      <c r="Y134" s="212">
        <f>X134*K134</f>
        <v>2.5694400000000002</v>
      </c>
      <c r="Z134" s="212">
        <v>0</v>
      </c>
      <c r="AA134" s="213">
        <f>Z134*K134</f>
        <v>0</v>
      </c>
      <c r="AR134" s="20" t="s">
        <v>163</v>
      </c>
      <c r="AT134" s="20" t="s">
        <v>164</v>
      </c>
      <c r="AU134" s="20" t="s">
        <v>112</v>
      </c>
      <c r="AY134" s="20" t="s">
        <v>133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112</v>
      </c>
      <c r="BK134" s="214">
        <f>ROUND(L134*K134,3)</f>
        <v>0</v>
      </c>
      <c r="BL134" s="20" t="s">
        <v>138</v>
      </c>
      <c r="BM134" s="20" t="s">
        <v>180</v>
      </c>
    </row>
    <row r="135" s="1" customFormat="1" ht="38.25" customHeight="1">
      <c r="B135" s="169"/>
      <c r="C135" s="205" t="s">
        <v>181</v>
      </c>
      <c r="D135" s="205" t="s">
        <v>134</v>
      </c>
      <c r="E135" s="206" t="s">
        <v>182</v>
      </c>
      <c r="F135" s="207" t="s">
        <v>183</v>
      </c>
      <c r="G135" s="207"/>
      <c r="H135" s="207"/>
      <c r="I135" s="207"/>
      <c r="J135" s="208" t="s">
        <v>184</v>
      </c>
      <c r="K135" s="209">
        <v>1.5900000000000001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2.2010900000000002</v>
      </c>
      <c r="Y135" s="212">
        <f>X135*K135</f>
        <v>3.4997331000000007</v>
      </c>
      <c r="Z135" s="212">
        <v>0</v>
      </c>
      <c r="AA135" s="213">
        <f>Z135*K135</f>
        <v>0</v>
      </c>
      <c r="AR135" s="20" t="s">
        <v>138</v>
      </c>
      <c r="AT135" s="20" t="s">
        <v>134</v>
      </c>
      <c r="AU135" s="20" t="s">
        <v>112</v>
      </c>
      <c r="AY135" s="20" t="s">
        <v>133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112</v>
      </c>
      <c r="BK135" s="214">
        <f>ROUND(L135*K135,3)</f>
        <v>0</v>
      </c>
      <c r="BL135" s="20" t="s">
        <v>138</v>
      </c>
      <c r="BM135" s="20" t="s">
        <v>185</v>
      </c>
    </row>
    <row r="136" s="1" customFormat="1" ht="25.5" customHeight="1">
      <c r="B136" s="169"/>
      <c r="C136" s="205" t="s">
        <v>186</v>
      </c>
      <c r="D136" s="205" t="s">
        <v>134</v>
      </c>
      <c r="E136" s="206" t="s">
        <v>187</v>
      </c>
      <c r="F136" s="207" t="s">
        <v>188</v>
      </c>
      <c r="G136" s="207"/>
      <c r="H136" s="207"/>
      <c r="I136" s="207"/>
      <c r="J136" s="208" t="s">
        <v>142</v>
      </c>
      <c r="K136" s="209">
        <v>3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0.042520000000000002</v>
      </c>
      <c r="Y136" s="212">
        <f>X136*K136</f>
        <v>0.12756000000000001</v>
      </c>
      <c r="Z136" s="212">
        <v>0</v>
      </c>
      <c r="AA136" s="213">
        <f>Z136*K136</f>
        <v>0</v>
      </c>
      <c r="AR136" s="20" t="s">
        <v>138</v>
      </c>
      <c r="AT136" s="20" t="s">
        <v>134</v>
      </c>
      <c r="AU136" s="20" t="s">
        <v>112</v>
      </c>
      <c r="AY136" s="20" t="s">
        <v>133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112</v>
      </c>
      <c r="BK136" s="214">
        <f>ROUND(L136*K136,3)</f>
        <v>0</v>
      </c>
      <c r="BL136" s="20" t="s">
        <v>138</v>
      </c>
      <c r="BM136" s="20" t="s">
        <v>189</v>
      </c>
    </row>
    <row r="137" s="1" customFormat="1" ht="38.25" customHeight="1">
      <c r="B137" s="169"/>
      <c r="C137" s="205" t="s">
        <v>190</v>
      </c>
      <c r="D137" s="205" t="s">
        <v>134</v>
      </c>
      <c r="E137" s="206" t="s">
        <v>191</v>
      </c>
      <c r="F137" s="207" t="s">
        <v>192</v>
      </c>
      <c r="G137" s="207"/>
      <c r="H137" s="207"/>
      <c r="I137" s="207"/>
      <c r="J137" s="208" t="s">
        <v>193</v>
      </c>
      <c r="K137" s="209">
        <v>67.887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</v>
      </c>
      <c r="Y137" s="212">
        <f>X137*K137</f>
        <v>0</v>
      </c>
      <c r="Z137" s="212">
        <v>0</v>
      </c>
      <c r="AA137" s="213">
        <f>Z137*K137</f>
        <v>0</v>
      </c>
      <c r="AR137" s="20" t="s">
        <v>138</v>
      </c>
      <c r="AT137" s="20" t="s">
        <v>134</v>
      </c>
      <c r="AU137" s="20" t="s">
        <v>112</v>
      </c>
      <c r="AY137" s="20" t="s">
        <v>133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112</v>
      </c>
      <c r="BK137" s="214">
        <f>ROUND(L137*K137,3)</f>
        <v>0</v>
      </c>
      <c r="BL137" s="20" t="s">
        <v>138</v>
      </c>
      <c r="BM137" s="20" t="s">
        <v>194</v>
      </c>
    </row>
    <row r="138" s="1" customFormat="1" ht="25.5" customHeight="1">
      <c r="B138" s="169"/>
      <c r="C138" s="205" t="s">
        <v>195</v>
      </c>
      <c r="D138" s="205" t="s">
        <v>134</v>
      </c>
      <c r="E138" s="206" t="s">
        <v>196</v>
      </c>
      <c r="F138" s="207" t="s">
        <v>197</v>
      </c>
      <c r="G138" s="207"/>
      <c r="H138" s="207"/>
      <c r="I138" s="207"/>
      <c r="J138" s="208" t="s">
        <v>193</v>
      </c>
      <c r="K138" s="209">
        <v>67.887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</v>
      </c>
      <c r="Y138" s="212">
        <f>X138*K138</f>
        <v>0</v>
      </c>
      <c r="Z138" s="212">
        <v>0</v>
      </c>
      <c r="AA138" s="213">
        <f>Z138*K138</f>
        <v>0</v>
      </c>
      <c r="AR138" s="20" t="s">
        <v>138</v>
      </c>
      <c r="AT138" s="20" t="s">
        <v>134</v>
      </c>
      <c r="AU138" s="20" t="s">
        <v>112</v>
      </c>
      <c r="AY138" s="20" t="s">
        <v>133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112</v>
      </c>
      <c r="BK138" s="214">
        <f>ROUND(L138*K138,3)</f>
        <v>0</v>
      </c>
      <c r="BL138" s="20" t="s">
        <v>138</v>
      </c>
      <c r="BM138" s="20" t="s">
        <v>198</v>
      </c>
    </row>
    <row r="139" s="1" customFormat="1" ht="25.5" customHeight="1">
      <c r="B139" s="169"/>
      <c r="C139" s="205" t="s">
        <v>199</v>
      </c>
      <c r="D139" s="205" t="s">
        <v>134</v>
      </c>
      <c r="E139" s="206" t="s">
        <v>200</v>
      </c>
      <c r="F139" s="207" t="s">
        <v>201</v>
      </c>
      <c r="G139" s="207"/>
      <c r="H139" s="207"/>
      <c r="I139" s="207"/>
      <c r="J139" s="208" t="s">
        <v>193</v>
      </c>
      <c r="K139" s="209">
        <v>339.435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</v>
      </c>
      <c r="Y139" s="212">
        <f>X139*K139</f>
        <v>0</v>
      </c>
      <c r="Z139" s="212">
        <v>0</v>
      </c>
      <c r="AA139" s="213">
        <f>Z139*K139</f>
        <v>0</v>
      </c>
      <c r="AR139" s="20" t="s">
        <v>138</v>
      </c>
      <c r="AT139" s="20" t="s">
        <v>134</v>
      </c>
      <c r="AU139" s="20" t="s">
        <v>112</v>
      </c>
      <c r="AY139" s="20" t="s">
        <v>133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112</v>
      </c>
      <c r="BK139" s="214">
        <f>ROUND(L139*K139,3)</f>
        <v>0</v>
      </c>
      <c r="BL139" s="20" t="s">
        <v>138</v>
      </c>
      <c r="BM139" s="20" t="s">
        <v>202</v>
      </c>
    </row>
    <row r="140" s="1" customFormat="1" ht="25.5" customHeight="1">
      <c r="B140" s="169"/>
      <c r="C140" s="205" t="s">
        <v>203</v>
      </c>
      <c r="D140" s="205" t="s">
        <v>134</v>
      </c>
      <c r="E140" s="206" t="s">
        <v>204</v>
      </c>
      <c r="F140" s="207" t="s">
        <v>205</v>
      </c>
      <c r="G140" s="207"/>
      <c r="H140" s="207"/>
      <c r="I140" s="207"/>
      <c r="J140" s="208" t="s">
        <v>193</v>
      </c>
      <c r="K140" s="209">
        <v>67.887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</v>
      </c>
      <c r="Y140" s="212">
        <f>X140*K140</f>
        <v>0</v>
      </c>
      <c r="Z140" s="212">
        <v>0</v>
      </c>
      <c r="AA140" s="213">
        <f>Z140*K140</f>
        <v>0</v>
      </c>
      <c r="AR140" s="20" t="s">
        <v>138</v>
      </c>
      <c r="AT140" s="20" t="s">
        <v>134</v>
      </c>
      <c r="AU140" s="20" t="s">
        <v>112</v>
      </c>
      <c r="AY140" s="20" t="s">
        <v>133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112</v>
      </c>
      <c r="BK140" s="214">
        <f>ROUND(L140*K140,3)</f>
        <v>0</v>
      </c>
      <c r="BL140" s="20" t="s">
        <v>138</v>
      </c>
      <c r="BM140" s="20" t="s">
        <v>206</v>
      </c>
    </row>
    <row r="141" s="9" customFormat="1" ht="29.88" customHeight="1">
      <c r="B141" s="191"/>
      <c r="C141" s="192"/>
      <c r="D141" s="202" t="s">
        <v>107</v>
      </c>
      <c r="E141" s="202"/>
      <c r="F141" s="202"/>
      <c r="G141" s="202"/>
      <c r="H141" s="202"/>
      <c r="I141" s="202"/>
      <c r="J141" s="202"/>
      <c r="K141" s="202"/>
      <c r="L141" s="202"/>
      <c r="M141" s="202"/>
      <c r="N141" s="215">
        <f>BK141</f>
        <v>0</v>
      </c>
      <c r="O141" s="216"/>
      <c r="P141" s="216"/>
      <c r="Q141" s="216"/>
      <c r="R141" s="195"/>
      <c r="T141" s="196"/>
      <c r="U141" s="192"/>
      <c r="V141" s="192"/>
      <c r="W141" s="197">
        <f>W142</f>
        <v>0</v>
      </c>
      <c r="X141" s="192"/>
      <c r="Y141" s="197">
        <f>Y142</f>
        <v>0</v>
      </c>
      <c r="Z141" s="192"/>
      <c r="AA141" s="198">
        <f>AA142</f>
        <v>0</v>
      </c>
      <c r="AR141" s="199" t="s">
        <v>80</v>
      </c>
      <c r="AT141" s="200" t="s">
        <v>74</v>
      </c>
      <c r="AU141" s="200" t="s">
        <v>80</v>
      </c>
      <c r="AY141" s="199" t="s">
        <v>133</v>
      </c>
      <c r="BK141" s="201">
        <f>BK142</f>
        <v>0</v>
      </c>
    </row>
    <row r="142" s="1" customFormat="1" ht="38.25" customHeight="1">
      <c r="B142" s="169"/>
      <c r="C142" s="205" t="s">
        <v>207</v>
      </c>
      <c r="D142" s="205" t="s">
        <v>134</v>
      </c>
      <c r="E142" s="206" t="s">
        <v>208</v>
      </c>
      <c r="F142" s="207" t="s">
        <v>209</v>
      </c>
      <c r="G142" s="207"/>
      <c r="H142" s="207"/>
      <c r="I142" s="207"/>
      <c r="J142" s="208" t="s">
        <v>193</v>
      </c>
      <c r="K142" s="209">
        <v>96.840999999999994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</v>
      </c>
      <c r="Y142" s="212">
        <f>X142*K142</f>
        <v>0</v>
      </c>
      <c r="Z142" s="212">
        <v>0</v>
      </c>
      <c r="AA142" s="213">
        <f>Z142*K142</f>
        <v>0</v>
      </c>
      <c r="AR142" s="20" t="s">
        <v>138</v>
      </c>
      <c r="AT142" s="20" t="s">
        <v>134</v>
      </c>
      <c r="AU142" s="20" t="s">
        <v>112</v>
      </c>
      <c r="AY142" s="20" t="s">
        <v>133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112</v>
      </c>
      <c r="BK142" s="214">
        <f>ROUND(L142*K142,3)</f>
        <v>0</v>
      </c>
      <c r="BL142" s="20" t="s">
        <v>138</v>
      </c>
      <c r="BM142" s="20" t="s">
        <v>210</v>
      </c>
    </row>
    <row r="143" s="1" customFormat="1" ht="49.92" customHeight="1">
      <c r="B143" s="44"/>
      <c r="C143" s="45"/>
      <c r="D143" s="193" t="s">
        <v>211</v>
      </c>
      <c r="E143" s="45"/>
      <c r="F143" s="45"/>
      <c r="G143" s="45"/>
      <c r="H143" s="45"/>
      <c r="I143" s="45"/>
      <c r="J143" s="45"/>
      <c r="K143" s="45"/>
      <c r="L143" s="45"/>
      <c r="M143" s="45"/>
      <c r="N143" s="223">
        <f>BK143</f>
        <v>0</v>
      </c>
      <c r="O143" s="224"/>
      <c r="P143" s="224"/>
      <c r="Q143" s="224"/>
      <c r="R143" s="46"/>
      <c r="T143" s="225"/>
      <c r="U143" s="45"/>
      <c r="V143" s="45"/>
      <c r="W143" s="45"/>
      <c r="X143" s="45"/>
      <c r="Y143" s="45"/>
      <c r="Z143" s="45"/>
      <c r="AA143" s="92"/>
      <c r="AT143" s="20" t="s">
        <v>74</v>
      </c>
      <c r="AU143" s="20" t="s">
        <v>75</v>
      </c>
      <c r="AY143" s="20" t="s">
        <v>212</v>
      </c>
      <c r="BK143" s="214">
        <f>SUM(BK144:BK148)</f>
        <v>0</v>
      </c>
    </row>
    <row r="144" s="1" customFormat="1" ht="22.32" customHeight="1">
      <c r="B144" s="44"/>
      <c r="C144" s="226" t="s">
        <v>5</v>
      </c>
      <c r="D144" s="226" t="s">
        <v>134</v>
      </c>
      <c r="E144" s="227" t="s">
        <v>5</v>
      </c>
      <c r="F144" s="228" t="s">
        <v>5</v>
      </c>
      <c r="G144" s="228"/>
      <c r="H144" s="228"/>
      <c r="I144" s="228"/>
      <c r="J144" s="229" t="s">
        <v>5</v>
      </c>
      <c r="K144" s="210"/>
      <c r="L144" s="210"/>
      <c r="M144" s="230"/>
      <c r="N144" s="230">
        <f>BK144</f>
        <v>0</v>
      </c>
      <c r="O144" s="230"/>
      <c r="P144" s="230"/>
      <c r="Q144" s="230"/>
      <c r="R144" s="46"/>
      <c r="T144" s="211" t="s">
        <v>5</v>
      </c>
      <c r="U144" s="231" t="s">
        <v>42</v>
      </c>
      <c r="V144" s="45"/>
      <c r="W144" s="45"/>
      <c r="X144" s="45"/>
      <c r="Y144" s="45"/>
      <c r="Z144" s="45"/>
      <c r="AA144" s="92"/>
      <c r="AT144" s="20" t="s">
        <v>212</v>
      </c>
      <c r="AU144" s="20" t="s">
        <v>80</v>
      </c>
      <c r="AY144" s="20" t="s">
        <v>212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112</v>
      </c>
      <c r="BK144" s="214">
        <f>L144*K144</f>
        <v>0</v>
      </c>
    </row>
    <row r="145" s="1" customFormat="1" ht="22.32" customHeight="1">
      <c r="B145" s="44"/>
      <c r="C145" s="226" t="s">
        <v>5</v>
      </c>
      <c r="D145" s="226" t="s">
        <v>134</v>
      </c>
      <c r="E145" s="227" t="s">
        <v>5</v>
      </c>
      <c r="F145" s="228" t="s">
        <v>5</v>
      </c>
      <c r="G145" s="228"/>
      <c r="H145" s="228"/>
      <c r="I145" s="228"/>
      <c r="J145" s="229" t="s">
        <v>5</v>
      </c>
      <c r="K145" s="210"/>
      <c r="L145" s="210"/>
      <c r="M145" s="230"/>
      <c r="N145" s="230">
        <f>BK145</f>
        <v>0</v>
      </c>
      <c r="O145" s="230"/>
      <c r="P145" s="230"/>
      <c r="Q145" s="230"/>
      <c r="R145" s="46"/>
      <c r="T145" s="211" t="s">
        <v>5</v>
      </c>
      <c r="U145" s="231" t="s">
        <v>42</v>
      </c>
      <c r="V145" s="45"/>
      <c r="W145" s="45"/>
      <c r="X145" s="45"/>
      <c r="Y145" s="45"/>
      <c r="Z145" s="45"/>
      <c r="AA145" s="92"/>
      <c r="AT145" s="20" t="s">
        <v>212</v>
      </c>
      <c r="AU145" s="20" t="s">
        <v>80</v>
      </c>
      <c r="AY145" s="20" t="s">
        <v>212</v>
      </c>
      <c r="BE145" s="129">
        <f>IF(U145="základná",N145,0)</f>
        <v>0</v>
      </c>
      <c r="BF145" s="129">
        <f>IF(U145="znížená",N145,0)</f>
        <v>0</v>
      </c>
      <c r="BG145" s="129">
        <f>IF(U145="zákl. prenesená",N145,0)</f>
        <v>0</v>
      </c>
      <c r="BH145" s="129">
        <f>IF(U145="zníž. prenesená",N145,0)</f>
        <v>0</v>
      </c>
      <c r="BI145" s="129">
        <f>IF(U145="nulová",N145,0)</f>
        <v>0</v>
      </c>
      <c r="BJ145" s="20" t="s">
        <v>112</v>
      </c>
      <c r="BK145" s="214">
        <f>L145*K145</f>
        <v>0</v>
      </c>
    </row>
    <row r="146" s="1" customFormat="1" ht="22.32" customHeight="1">
      <c r="B146" s="44"/>
      <c r="C146" s="226" t="s">
        <v>5</v>
      </c>
      <c r="D146" s="226" t="s">
        <v>134</v>
      </c>
      <c r="E146" s="227" t="s">
        <v>5</v>
      </c>
      <c r="F146" s="228" t="s">
        <v>5</v>
      </c>
      <c r="G146" s="228"/>
      <c r="H146" s="228"/>
      <c r="I146" s="228"/>
      <c r="J146" s="229" t="s">
        <v>5</v>
      </c>
      <c r="K146" s="210"/>
      <c r="L146" s="210"/>
      <c r="M146" s="230"/>
      <c r="N146" s="230">
        <f>BK146</f>
        <v>0</v>
      </c>
      <c r="O146" s="230"/>
      <c r="P146" s="230"/>
      <c r="Q146" s="230"/>
      <c r="R146" s="46"/>
      <c r="T146" s="211" t="s">
        <v>5</v>
      </c>
      <c r="U146" s="231" t="s">
        <v>42</v>
      </c>
      <c r="V146" s="45"/>
      <c r="W146" s="45"/>
      <c r="X146" s="45"/>
      <c r="Y146" s="45"/>
      <c r="Z146" s="45"/>
      <c r="AA146" s="92"/>
      <c r="AT146" s="20" t="s">
        <v>212</v>
      </c>
      <c r="AU146" s="20" t="s">
        <v>80</v>
      </c>
      <c r="AY146" s="20" t="s">
        <v>212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112</v>
      </c>
      <c r="BK146" s="214">
        <f>L146*K146</f>
        <v>0</v>
      </c>
    </row>
    <row r="147" s="1" customFormat="1" ht="22.32" customHeight="1">
      <c r="B147" s="44"/>
      <c r="C147" s="226" t="s">
        <v>5</v>
      </c>
      <c r="D147" s="226" t="s">
        <v>134</v>
      </c>
      <c r="E147" s="227" t="s">
        <v>5</v>
      </c>
      <c r="F147" s="228" t="s">
        <v>5</v>
      </c>
      <c r="G147" s="228"/>
      <c r="H147" s="228"/>
      <c r="I147" s="228"/>
      <c r="J147" s="229" t="s">
        <v>5</v>
      </c>
      <c r="K147" s="210"/>
      <c r="L147" s="210"/>
      <c r="M147" s="230"/>
      <c r="N147" s="230">
        <f>BK147</f>
        <v>0</v>
      </c>
      <c r="O147" s="230"/>
      <c r="P147" s="230"/>
      <c r="Q147" s="230"/>
      <c r="R147" s="46"/>
      <c r="T147" s="211" t="s">
        <v>5</v>
      </c>
      <c r="U147" s="231" t="s">
        <v>42</v>
      </c>
      <c r="V147" s="45"/>
      <c r="W147" s="45"/>
      <c r="X147" s="45"/>
      <c r="Y147" s="45"/>
      <c r="Z147" s="45"/>
      <c r="AA147" s="92"/>
      <c r="AT147" s="20" t="s">
        <v>212</v>
      </c>
      <c r="AU147" s="20" t="s">
        <v>80</v>
      </c>
      <c r="AY147" s="20" t="s">
        <v>212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112</v>
      </c>
      <c r="BK147" s="214">
        <f>L147*K147</f>
        <v>0</v>
      </c>
    </row>
    <row r="148" s="1" customFormat="1" ht="22.32" customHeight="1">
      <c r="B148" s="44"/>
      <c r="C148" s="226" t="s">
        <v>5</v>
      </c>
      <c r="D148" s="226" t="s">
        <v>134</v>
      </c>
      <c r="E148" s="227" t="s">
        <v>5</v>
      </c>
      <c r="F148" s="228" t="s">
        <v>5</v>
      </c>
      <c r="G148" s="228"/>
      <c r="H148" s="228"/>
      <c r="I148" s="228"/>
      <c r="J148" s="229" t="s">
        <v>5</v>
      </c>
      <c r="K148" s="210"/>
      <c r="L148" s="210"/>
      <c r="M148" s="230"/>
      <c r="N148" s="230">
        <f>BK148</f>
        <v>0</v>
      </c>
      <c r="O148" s="230"/>
      <c r="P148" s="230"/>
      <c r="Q148" s="230"/>
      <c r="R148" s="46"/>
      <c r="T148" s="211" t="s">
        <v>5</v>
      </c>
      <c r="U148" s="231" t="s">
        <v>42</v>
      </c>
      <c r="V148" s="70"/>
      <c r="W148" s="70"/>
      <c r="X148" s="70"/>
      <c r="Y148" s="70"/>
      <c r="Z148" s="70"/>
      <c r="AA148" s="72"/>
      <c r="AT148" s="20" t="s">
        <v>212</v>
      </c>
      <c r="AU148" s="20" t="s">
        <v>80</v>
      </c>
      <c r="AY148" s="20" t="s">
        <v>212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112</v>
      </c>
      <c r="BK148" s="214">
        <f>L148*K148</f>
        <v>0</v>
      </c>
    </row>
    <row r="149" s="1" customFormat="1" ht="6.96" customHeight="1">
      <c r="B149" s="73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</row>
  </sheetData>
  <mergeCells count="141">
    <mergeCell ref="F139:I139"/>
    <mergeCell ref="F138:I138"/>
    <mergeCell ref="F140:I140"/>
    <mergeCell ref="F142:I142"/>
    <mergeCell ref="F144:I144"/>
    <mergeCell ref="F145:I145"/>
    <mergeCell ref="F146:I146"/>
    <mergeCell ref="F147:I147"/>
    <mergeCell ref="F148:I148"/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H1:K1"/>
    <mergeCell ref="S2:AC2"/>
    <mergeCell ref="M26:P26"/>
    <mergeCell ref="M29:P29"/>
    <mergeCell ref="M27:P27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F111:P111"/>
    <mergeCell ref="L140:M140"/>
    <mergeCell ref="L139:M139"/>
    <mergeCell ref="L142:M142"/>
    <mergeCell ref="L144:M144"/>
    <mergeCell ref="L145:M145"/>
    <mergeCell ref="L146:M146"/>
    <mergeCell ref="L147:M147"/>
    <mergeCell ref="L148:M148"/>
    <mergeCell ref="N148:Q148"/>
    <mergeCell ref="N147:Q147"/>
    <mergeCell ref="N130:Q130"/>
    <mergeCell ref="N129:Q129"/>
    <mergeCell ref="N131:Q131"/>
    <mergeCell ref="F118:I118"/>
    <mergeCell ref="F126:I126"/>
    <mergeCell ref="F122:I122"/>
    <mergeCell ref="F123:I123"/>
    <mergeCell ref="F124:I124"/>
    <mergeCell ref="F127:I127"/>
    <mergeCell ref="F128:I128"/>
    <mergeCell ref="F129:I129"/>
    <mergeCell ref="F130:I130"/>
    <mergeCell ref="F132:I132"/>
    <mergeCell ref="F133:I133"/>
    <mergeCell ref="F134:I134"/>
    <mergeCell ref="F135:I135"/>
    <mergeCell ref="F136:I136"/>
    <mergeCell ref="F137:I137"/>
    <mergeCell ref="L122:M122"/>
    <mergeCell ref="L128:M128"/>
    <mergeCell ref="L123:M123"/>
    <mergeCell ref="L124:M124"/>
    <mergeCell ref="L126:M126"/>
    <mergeCell ref="L127:M127"/>
    <mergeCell ref="L129:M129"/>
    <mergeCell ref="L130:M130"/>
    <mergeCell ref="L132:M132"/>
    <mergeCell ref="L133:M133"/>
    <mergeCell ref="L134:M134"/>
    <mergeCell ref="L135:M135"/>
    <mergeCell ref="L136:M136"/>
    <mergeCell ref="L137:M137"/>
    <mergeCell ref="L138:M138"/>
    <mergeCell ref="M113:P113"/>
    <mergeCell ref="M115:Q115"/>
    <mergeCell ref="M116:Q116"/>
    <mergeCell ref="L118:M118"/>
    <mergeCell ref="N118:Q118"/>
    <mergeCell ref="N122:Q122"/>
    <mergeCell ref="N123:Q123"/>
    <mergeCell ref="N124:Q124"/>
    <mergeCell ref="N126:Q126"/>
    <mergeCell ref="N127:Q127"/>
    <mergeCell ref="N128:Q128"/>
    <mergeCell ref="N119:Q119"/>
    <mergeCell ref="N120:Q120"/>
    <mergeCell ref="N121:Q121"/>
    <mergeCell ref="N125:Q125"/>
    <mergeCell ref="N132:Q132"/>
    <mergeCell ref="N135:Q135"/>
    <mergeCell ref="N133:Q133"/>
    <mergeCell ref="N134:Q134"/>
    <mergeCell ref="N136:Q136"/>
    <mergeCell ref="N137:Q137"/>
    <mergeCell ref="N138:Q138"/>
    <mergeCell ref="N139:Q139"/>
    <mergeCell ref="N140:Q140"/>
    <mergeCell ref="N142:Q142"/>
    <mergeCell ref="N144:Q144"/>
    <mergeCell ref="N145:Q145"/>
    <mergeCell ref="N146:Q146"/>
    <mergeCell ref="N141:Q141"/>
    <mergeCell ref="N143:Q143"/>
  </mergeCells>
  <dataValidations count="2">
    <dataValidation type="list" allowBlank="1" showInputMessage="1" showErrorMessage="1" error="Povolené sú hodnoty K, M." sqref="D144:D149">
      <formula1>"K, M"</formula1>
    </dataValidation>
    <dataValidation type="list" allowBlank="1" showInputMessage="1" showErrorMessage="1" error="Povolené sú hodnoty základná, znížená, nulová." sqref="U144:U149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8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2018-09-17T11:42:57Z</dcterms:created>
  <dcterms:modified xsi:type="dcterms:W3CDTF">2018-09-17T11:42:59Z</dcterms:modified>
</cp:coreProperties>
</file>