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138 - Rekonštrukcia 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'2018-138 - Rekonštrukcia ...'!$C$4:$Q$70,'2018-138 - Rekonštrukcia ...'!$C$76:$Q$103,'2018-138 - Rekonštrukcia ...'!$C$109:$Q$143</definedName>
    <definedName name="_xlnm.Print_Titles" localSheetId="1">'2018-138 - Rekonštrukcia ...'!$118:$118</definedName>
  </definedNames>
  <calcPr/>
</workbook>
</file>

<file path=xl/calcChain.xml><?xml version="1.0" encoding="utf-8"?>
<calcChain xmlns="http://schemas.openxmlformats.org/spreadsheetml/2006/main">
  <c i="1" r="AY88"/>
  <c r="AX88"/>
  <c i="2" r="BI143"/>
  <c r="BH143"/>
  <c r="BG143"/>
  <c r="BE143"/>
  <c r="BK143"/>
  <c r="N143"/>
  <c r="BF143"/>
  <c r="BI142"/>
  <c r="BH142"/>
  <c r="BG142"/>
  <c r="BE142"/>
  <c r="BK142"/>
  <c r="N142"/>
  <c r="BF142"/>
  <c r="BI141"/>
  <c r="BH141"/>
  <c r="BG141"/>
  <c r="BE141"/>
  <c r="BK141"/>
  <c r="N141"/>
  <c r="BF141"/>
  <c r="BI140"/>
  <c r="BH140"/>
  <c r="BG140"/>
  <c r="BE140"/>
  <c r="BK140"/>
  <c r="N140"/>
  <c r="BF140"/>
  <c r="BI139"/>
  <c r="BH139"/>
  <c r="BG139"/>
  <c r="BE139"/>
  <c r="BK139"/>
  <c r="BK138"/>
  <c r="N138"/>
  <c r="N139"/>
  <c r="BF139"/>
  <c r="N93"/>
  <c r="BI137"/>
  <c r="BH137"/>
  <c r="BG137"/>
  <c r="BE137"/>
  <c r="AA137"/>
  <c r="AA136"/>
  <c r="Y137"/>
  <c r="Y136"/>
  <c r="W137"/>
  <c r="W136"/>
  <c r="BK137"/>
  <c r="BK136"/>
  <c r="N136"/>
  <c r="N137"/>
  <c r="BF137"/>
  <c r="N92"/>
  <c r="BI135"/>
  <c r="BH135"/>
  <c r="BG135"/>
  <c r="BE135"/>
  <c r="AA135"/>
  <c r="Y135"/>
  <c r="W135"/>
  <c r="BK135"/>
  <c r="N135"/>
  <c r="BF135"/>
  <c r="BI134"/>
  <c r="BH134"/>
  <c r="BG134"/>
  <c r="BE134"/>
  <c r="AA134"/>
  <c r="AA133"/>
  <c r="Y134"/>
  <c r="Y133"/>
  <c r="W134"/>
  <c r="W133"/>
  <c r="BK134"/>
  <c r="BK133"/>
  <c r="N133"/>
  <c r="N134"/>
  <c r="BF134"/>
  <c r="N91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AA127"/>
  <c r="Y128"/>
  <c r="Y127"/>
  <c r="W128"/>
  <c r="W127"/>
  <c r="BK128"/>
  <c r="BK127"/>
  <c r="N127"/>
  <c r="N128"/>
  <c r="BF128"/>
  <c r="N90"/>
  <c r="BI126"/>
  <c r="BH126"/>
  <c r="BG126"/>
  <c r="BE126"/>
  <c r="AA126"/>
  <c r="Y126"/>
  <c r="W126"/>
  <c r="BK126"/>
  <c r="N126"/>
  <c r="BF126"/>
  <c r="BI125"/>
  <c r="BH125"/>
  <c r="BG125"/>
  <c r="BE125"/>
  <c r="AA125"/>
  <c r="Y125"/>
  <c r="W125"/>
  <c r="BK125"/>
  <c r="N125"/>
  <c r="BF125"/>
  <c r="BI124"/>
  <c r="BH124"/>
  <c r="BG124"/>
  <c r="BE124"/>
  <c r="AA124"/>
  <c r="Y124"/>
  <c r="W124"/>
  <c r="BK124"/>
  <c r="N124"/>
  <c r="BF124"/>
  <c r="BI123"/>
  <c r="BH123"/>
  <c r="BG123"/>
  <c r="BE123"/>
  <c r="AA123"/>
  <c r="Y123"/>
  <c r="W123"/>
  <c r="BK123"/>
  <c r="N123"/>
  <c r="BF123"/>
  <c r="BI122"/>
  <c r="BH122"/>
  <c r="BG122"/>
  <c r="BE122"/>
  <c r="AA122"/>
  <c r="AA121"/>
  <c r="AA120"/>
  <c r="AA119"/>
  <c r="Y122"/>
  <c r="Y121"/>
  <c r="Y120"/>
  <c r="Y119"/>
  <c r="W122"/>
  <c r="W121"/>
  <c r="W120"/>
  <c r="W119"/>
  <c i="1" r="AU88"/>
  <c i="2" r="BK122"/>
  <c r="BK121"/>
  <c r="N121"/>
  <c r="BK120"/>
  <c r="N120"/>
  <c r="BK119"/>
  <c r="N119"/>
  <c r="N87"/>
  <c r="N122"/>
  <c r="BF122"/>
  <c r="N89"/>
  <c r="N88"/>
  <c r="F115"/>
  <c r="F113"/>
  <c r="F111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BH97"/>
  <c r="BG97"/>
  <c r="BE97"/>
  <c r="N97"/>
  <c r="BF97"/>
  <c r="BI96"/>
  <c r="H35"/>
  <c i="1" r="BD88"/>
  <c i="2" r="BH96"/>
  <c r="H34"/>
  <c i="1" r="BC88"/>
  <c i="2" r="BG96"/>
  <c r="H33"/>
  <c i="1" r="BB88"/>
  <c i="2" r="BE96"/>
  <c r="M31"/>
  <c i="1" r="AV88"/>
  <c i="2" r="H31"/>
  <c i="1" r="AZ88"/>
  <c i="2" r="N96"/>
  <c r="N95"/>
  <c r="L103"/>
  <c r="BF96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6"/>
  <c r="M83"/>
  <c r="O19"/>
  <c r="O17"/>
  <c r="E17"/>
  <c r="M115"/>
  <c r="M82"/>
  <c r="O16"/>
  <c r="O14"/>
  <c r="E14"/>
  <c r="F116"/>
  <c r="F83"/>
  <c r="O13"/>
  <c r="O8"/>
  <c r="M113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<sst xmlns="http://schemas.openxmlformats.org/spreadsheetml/2006/main">
  <si>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</si>
  <si>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</si>
  <si>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</si>
  <si>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</si>
  <si>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</si>
  <si>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</si>
  <si>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</si>
  <si>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</si>
  <si>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</si>
  <si>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</si>
  <si>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</si>
  <si>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</si>
  <si>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</si>
  <si>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</si>
  <si>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</si>
  <si>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2018-138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</si>
  <si>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</si>
  <si>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</si>
  <si>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v parku Veľké Bielice</t>
  </si>
  <si>
    <t>JKSO:</t>
  </si>
  <si>
    <t>KS:</t>
  </si>
  <si>
    <t>Miesto:</t>
  </si>
  <si>
    <t xml:space="preserve"> </t>
  </si>
  <si>
    <t>Dátum:</t>
  </si>
  <si>
    <t>22. 8. 2018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</si>
  <si>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</si>
  <si>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</si>
  <si>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</si>
  <si>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</si>
  <si>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</si>
  <si>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</si>
  <si>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</si>
  <si>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</si>
  <si>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</si>
  <si>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</si>
  <si>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</si>
  <si>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</si>
  <si>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</si>
  <si>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</si>
  <si>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</si>
  <si>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</si>
  <si>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</si>
  <si>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</si>
  <si>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</si>
  <si>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</si>
  <si>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</si>
  <si>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</si>
  <si>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</si>
  <si>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</si>
  <si>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</si>
  <si>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</si>
  <si>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</si>
  <si>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</si>
  <si>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</si>
  <si>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</si>
  <si>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</si>
  <si>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</si>
  <si>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</si>
  <si>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</si>
  <si>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</si>
  <si>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</si>
  <si>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</si>
  <si>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</si>
  <si>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</si>
  <si>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</si>
  <si>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</si>
  <si>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</si>
  <si>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</si>
  <si>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</si>
  <si>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</si>
  <si>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</si>
  <si>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</si>
  <si>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</si>
  <si>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</si>
  <si>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</si>
  <si>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</si>
  <si>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</si>
  <si>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{c90d5e3c-d9b6-4039-85c1-513dabce87ae}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</si>
  <si>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</si>
  <si>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</si>
  <si>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</si>
  <si>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</si>
  <si>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</si>
  <si>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</si>
  <si>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</si>
  <si>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</si>
  <si>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</si>
  <si>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</si>
  <si>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</si>
  <si>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</si>
  <si>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</si>
  <si>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</si>
  <si>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</si>
  <si>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</si>
  <si>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</si>
  <si>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</si>
  <si>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</si>
  <si>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</si>
  <si>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</si>
  <si>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</si>
  <si>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</si>
  <si>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</si>
  <si>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</si>
  <si>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</si>
  <si>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</si>
  <si>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</si>
  <si>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</si>
  <si>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</si>
  <si>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</si>
  <si>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</si>
  <si>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</si>
  <si>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</si>
  <si>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</si>
  <si>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</si>
  <si>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</si>
  <si>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</si>
  <si>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</si>
  <si>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</si>
  <si>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</si>
  <si>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</si>
  <si>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</si>
  <si>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</si>
  <si>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</si>
  <si>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</si>
  <si>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</si>
  <si>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</si>
  <si>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</si>
  <si>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</si>
  <si>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</si>
  <si>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</si>
  <si>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</si>
  <si>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</si>
  <si>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</si>
  <si>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</si>
  <si>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</si>
  <si>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122201101</t>
  </si>
  <si>
    <t>Odkopávka a prekopávka nezapažená v hornine 3, do 100 m3</t>
  </si>
  <si>
    <t>m3</t>
  </si>
  <si>
    <t>4</t>
  </si>
  <si>
    <t>19974648</t>
  </si>
  <si>
    <t>180402111</t>
  </si>
  <si>
    <t>Založenie trávnika parkového výsevom v rovine do 1:5</t>
  </si>
  <si>
    <t>m2</t>
  </si>
  <si>
    <t>-107088479</t>
  </si>
  <si>
    <t>3</t>
  </si>
  <si>
    <t>M</t>
  </si>
  <si>
    <t>005720001400</t>
  </si>
  <si>
    <t>Osivá tráv - semená parkovej zmesi</t>
  </si>
  <si>
    <t>kg</t>
  </si>
  <si>
    <t>8</t>
  </si>
  <si>
    <t>492386724</t>
  </si>
  <si>
    <t>181301101</t>
  </si>
  <si>
    <t>Rozprestretie ornice v rovine, plocha do 500 m2, hr.do 100 mm</t>
  </si>
  <si>
    <t>1194630848</t>
  </si>
  <si>
    <t>5</t>
  </si>
  <si>
    <t>183403153</t>
  </si>
  <si>
    <t>Obrobenie pôdy hrabaním v rovine alebo na svahu do 1:5</t>
  </si>
  <si>
    <t>1710342488</t>
  </si>
  <si>
    <t>6</t>
  </si>
  <si>
    <t>564221111</t>
  </si>
  <si>
    <t>Podklad alebo podsyp zo štrkopiesku s rozprestretím, vlhčením a zhutnením, po zhutnení hr. 80 mm</t>
  </si>
  <si>
    <t>1119175104</t>
  </si>
  <si>
    <t>7</t>
  </si>
  <si>
    <t>564732111</t>
  </si>
  <si>
    <t>Podklad alebo kryt z kameniva hrubého drveného veľ. 16 - 32 mm(vibr.štrk) po zhut.hr. 100 mm</t>
  </si>
  <si>
    <t>-150417887</t>
  </si>
  <si>
    <t>564801112</t>
  </si>
  <si>
    <t>Podklad zo štrkodrviny s rozprestretím a zhutnením, po zhutnení hr. 40 mm</t>
  </si>
  <si>
    <t>748166431</t>
  </si>
  <si>
    <t>9</t>
  </si>
  <si>
    <t>596911112</t>
  </si>
  <si>
    <t>Kladenie zámkovej dlažby hr. 6 cm pre peších nad 20 m2 so zriadením lôžka z kameniva hr. 4 cm</t>
  </si>
  <si>
    <t>1233565288</t>
  </si>
  <si>
    <t>10</t>
  </si>
  <si>
    <t>592460010600</t>
  </si>
  <si>
    <t>Dlažba betónová Low value PREMAC KLASIKO, rozmer 200x100x60 mm, sivá</t>
  </si>
  <si>
    <t>1216610987</t>
  </si>
  <si>
    <t>11</t>
  </si>
  <si>
    <t>916561112</t>
  </si>
  <si>
    <t>Osadenie záhonového alebo parkového obrubníka betón., do lôžka z bet. pros. tr. C 16/20 s bočnou oporou</t>
  </si>
  <si>
    <t>m</t>
  </si>
  <si>
    <t>629797608</t>
  </si>
  <si>
    <t>12</t>
  </si>
  <si>
    <t>592170001800</t>
  </si>
  <si>
    <t>Obrubník PREMAC parkový, lxšxv 1000x50x200 mm, sivá</t>
  </si>
  <si>
    <t>ks</t>
  </si>
  <si>
    <t>1032142830</t>
  </si>
  <si>
    <t>13</t>
  </si>
  <si>
    <t>998223011</t>
  </si>
  <si>
    <t>Presun hmôt pre pozemné komunikácie s krytom dláždeným (822 2.3, 822 5.3) akejkoľvek dĺžky objektu</t>
  </si>
  <si>
    <t>t</t>
  </si>
  <si>
    <t>-522467493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</si>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</sst>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2018-138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Rekonštrukcia chodníka v parku Veľké Bielice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22. 8. 2018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'2018-138 - Rekonštrukcia 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'2018-138 - Rekonštrukcia ...'!M27</f>
        <v>0</v>
      </c>
      <c r="AT88" s="119">
        <f>ROUND(SUM(AV88:AW88),2)</f>
        <v>0</v>
      </c>
      <c r="AU88" s="120">
        <f>'2018-138 - Rekonštrukcia ...'!W119</f>
        <v>0</v>
      </c>
      <c r="AV88" s="119">
        <f>'2018-138 - Rekonštrukcia ...'!M31</f>
        <v>0</v>
      </c>
      <c r="AW88" s="119">
        <f>'2018-138 - Rekonštrukcia ...'!M32</f>
        <v>0</v>
      </c>
      <c r="AX88" s="119">
        <f>'2018-138 - Rekonštrukcia ...'!M33</f>
        <v>0</v>
      </c>
      <c r="AY88" s="119">
        <f>'2018-138 - Rekonštrukcia ...'!M34</f>
        <v>0</v>
      </c>
      <c r="AZ88" s="119">
        <f>'2018-138 - Rekonštrukcia ...'!H31</f>
        <v>0</v>
      </c>
      <c r="BA88" s="119">
        <f>'2018-138 - Rekonštrukcia ...'!H32</f>
        <v>0</v>
      </c>
      <c r="BB88" s="119">
        <f>'2018-138 - Rekonštrukcia ...'!H33</f>
        <v>0</v>
      </c>
      <c r="BC88" s="119">
        <f>'2018-138 - Rekonštrukcia ...'!H34</f>
        <v>0</v>
      </c>
      <c r="BD88" s="121">
        <f>'2018-138 - Rekonštrukcia 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138 - Rekonštrukcia 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22. 8. 2018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N95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ROUND((((SUM(BE95:BE102)+SUM(BE119:BE137))+SUM(BE139:BE143))),2)</f>
        <v>0</v>
      </c>
      <c r="I31" s="45"/>
      <c r="J31" s="45"/>
      <c r="K31" s="45"/>
      <c r="L31" s="45"/>
      <c r="M31" s="148">
        <f>ROUND(((ROUND((SUM(BE95:BE102)+SUM(BE119:BE137)), 2)*F31)+SUM(BE139:BE143)*F31),2)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ROUND((((SUM(BF95:BF102)+SUM(BF119:BF137))+SUM(BF139:BF143))),2)</f>
        <v>0</v>
      </c>
      <c r="I32" s="45"/>
      <c r="J32" s="45"/>
      <c r="K32" s="45"/>
      <c r="L32" s="45"/>
      <c r="M32" s="148">
        <f>ROUND(((ROUND((SUM(BF95:BF102)+SUM(BF119:BF137)), 2)*F32)+SUM(BF139:BF143)*F32),2)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ROUND((((SUM(BG95:BG102)+SUM(BG119:BG137))+SUM(BG139:BG143))),2)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ROUND((((SUM(BH95:BH102)+SUM(BH119:BH137))+SUM(BH139:BH143))),2)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ROUND((((SUM(BI95:BI102)+SUM(BI119:BI137))+SUM(BI139:BI143))),2)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Rekonštrukcia chodníka v parku Veľké Bielice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22. 8. 2018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N119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N120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N121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N127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N133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N136</f>
        <v>0</v>
      </c>
      <c r="O92" s="163"/>
      <c r="P92" s="163"/>
      <c r="Q92" s="163"/>
      <c r="R92" s="164"/>
    </row>
    <row r="93" s="6" customFormat="1" ht="21.84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5">
        <f>N138</f>
        <v>0</v>
      </c>
      <c r="O93" s="158"/>
      <c r="P93" s="158"/>
      <c r="Q93" s="158"/>
      <c r="R93" s="161"/>
    </row>
    <row r="94" s="1" customFormat="1" ht="21.84" customHeight="1">
      <c r="B94" s="44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6"/>
    </row>
    <row r="95" s="1" customFormat="1" ht="29.28" customHeight="1">
      <c r="B95" s="44"/>
      <c r="C95" s="155" t="s">
        <v>109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156">
        <f>ROUND(N96+N97+N98+N99+N100+N101,2)</f>
        <v>0</v>
      </c>
      <c r="O95" s="166"/>
      <c r="P95" s="166"/>
      <c r="Q95" s="166"/>
      <c r="R95" s="46"/>
      <c r="T95" s="167"/>
      <c r="U95" s="168" t="s">
        <v>39</v>
      </c>
    </row>
    <row r="96" s="1" customFormat="1" ht="18" customHeight="1">
      <c r="B96" s="169"/>
      <c r="C96" s="170"/>
      <c r="D96" s="130" t="s">
        <v>110</v>
      </c>
      <c r="E96" s="171"/>
      <c r="F96" s="171"/>
      <c r="G96" s="171"/>
      <c r="H96" s="171"/>
      <c r="I96" s="170"/>
      <c r="J96" s="170"/>
      <c r="K96" s="170"/>
      <c r="L96" s="170"/>
      <c r="M96" s="170"/>
      <c r="N96" s="124">
        <f>ROUND(N87*T96,2)</f>
        <v>0</v>
      </c>
      <c r="O96" s="172"/>
      <c r="P96" s="172"/>
      <c r="Q96" s="172"/>
      <c r="R96" s="173"/>
      <c r="S96" s="174"/>
      <c r="T96" s="175"/>
      <c r="U96" s="176" t="s">
        <v>42</v>
      </c>
      <c r="V96" s="174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  <c r="AK96" s="174"/>
      <c r="AL96" s="174"/>
      <c r="AM96" s="174"/>
      <c r="AN96" s="174"/>
      <c r="AO96" s="174"/>
      <c r="AP96" s="174"/>
      <c r="AQ96" s="174"/>
      <c r="AR96" s="174"/>
      <c r="AS96" s="174"/>
      <c r="AT96" s="174"/>
      <c r="AU96" s="174"/>
      <c r="AV96" s="174"/>
      <c r="AW96" s="174"/>
      <c r="AX96" s="174"/>
      <c r="AY96" s="177" t="s">
        <v>111</v>
      </c>
      <c r="AZ96" s="174"/>
      <c r="BA96" s="174"/>
      <c r="BB96" s="174"/>
      <c r="BC96" s="174"/>
      <c r="BD96" s="174"/>
      <c r="BE96" s="178">
        <f>IF(U96="základná",N96,0)</f>
        <v>0</v>
      </c>
      <c r="BF96" s="178">
        <f>IF(U96="znížená",N96,0)</f>
        <v>0</v>
      </c>
      <c r="BG96" s="178">
        <f>IF(U96="zákl. prenesená",N96,0)</f>
        <v>0</v>
      </c>
      <c r="BH96" s="178">
        <f>IF(U96="zníž. prenesená",N96,0)</f>
        <v>0</v>
      </c>
      <c r="BI96" s="178">
        <f>IF(U96="nulová",N96,0)</f>
        <v>0</v>
      </c>
      <c r="BJ96" s="177" t="s">
        <v>112</v>
      </c>
      <c r="BK96" s="174"/>
      <c r="BL96" s="174"/>
      <c r="BM96" s="174"/>
    </row>
    <row r="97" s="1" customFormat="1" ht="18" customHeight="1">
      <c r="B97" s="169"/>
      <c r="C97" s="170"/>
      <c r="D97" s="130" t="s">
        <v>113</v>
      </c>
      <c r="E97" s="171"/>
      <c r="F97" s="171"/>
      <c r="G97" s="171"/>
      <c r="H97" s="171"/>
      <c r="I97" s="170"/>
      <c r="J97" s="170"/>
      <c r="K97" s="170"/>
      <c r="L97" s="170"/>
      <c r="M97" s="170"/>
      <c r="N97" s="124">
        <f>ROUND(N87*T97,2)</f>
        <v>0</v>
      </c>
      <c r="O97" s="172"/>
      <c r="P97" s="172"/>
      <c r="Q97" s="172"/>
      <c r="R97" s="173"/>
      <c r="S97" s="174"/>
      <c r="T97" s="175"/>
      <c r="U97" s="176" t="s">
        <v>42</v>
      </c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  <c r="AT97" s="174"/>
      <c r="AU97" s="174"/>
      <c r="AV97" s="174"/>
      <c r="AW97" s="174"/>
      <c r="AX97" s="174"/>
      <c r="AY97" s="177" t="s">
        <v>111</v>
      </c>
      <c r="AZ97" s="174"/>
      <c r="BA97" s="174"/>
      <c r="BB97" s="174"/>
      <c r="BC97" s="174"/>
      <c r="BD97" s="174"/>
      <c r="BE97" s="178">
        <f>IF(U97="základná",N97,0)</f>
        <v>0</v>
      </c>
      <c r="BF97" s="178">
        <f>IF(U97="znížená",N97,0)</f>
        <v>0</v>
      </c>
      <c r="BG97" s="178">
        <f>IF(U97="zákl. prenesená",N97,0)</f>
        <v>0</v>
      </c>
      <c r="BH97" s="178">
        <f>IF(U97="zníž. prenesená",N97,0)</f>
        <v>0</v>
      </c>
      <c r="BI97" s="178">
        <f>IF(U97="nulová",N97,0)</f>
        <v>0</v>
      </c>
      <c r="BJ97" s="177" t="s">
        <v>112</v>
      </c>
      <c r="BK97" s="174"/>
      <c r="BL97" s="174"/>
      <c r="BM97" s="174"/>
    </row>
    <row r="98" s="1" customFormat="1" ht="18" customHeight="1">
      <c r="B98" s="169"/>
      <c r="C98" s="170"/>
      <c r="D98" s="130" t="s">
        <v>114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111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112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111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112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111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112</v>
      </c>
      <c r="BK100" s="174"/>
      <c r="BL100" s="174"/>
      <c r="BM100" s="174"/>
    </row>
    <row r="101" s="1" customFormat="1" ht="18" customHeight="1">
      <c r="B101" s="169"/>
      <c r="C101" s="170"/>
      <c r="D101" s="171" t="s">
        <v>117</v>
      </c>
      <c r="E101" s="170"/>
      <c r="F101" s="170"/>
      <c r="G101" s="170"/>
      <c r="H101" s="170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9"/>
      <c r="U101" s="180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118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112</v>
      </c>
      <c r="BK101" s="174"/>
      <c r="BL101" s="174"/>
      <c r="BM101" s="174"/>
    </row>
    <row r="102" s="1" customFormat="1">
      <c r="B102" s="44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6"/>
    </row>
    <row r="103" s="1" customFormat="1" ht="29.28" customHeight="1">
      <c r="B103" s="44"/>
      <c r="C103" s="137" t="s">
        <v>90</v>
      </c>
      <c r="D103" s="138"/>
      <c r="E103" s="138"/>
      <c r="F103" s="138"/>
      <c r="G103" s="138"/>
      <c r="H103" s="138"/>
      <c r="I103" s="138"/>
      <c r="J103" s="138"/>
      <c r="K103" s="138"/>
      <c r="L103" s="139">
        <f>ROUND(SUM(N87+N95),2)</f>
        <v>0</v>
      </c>
      <c r="M103" s="139"/>
      <c r="N103" s="139"/>
      <c r="O103" s="139"/>
      <c r="P103" s="139"/>
      <c r="Q103" s="139"/>
      <c r="R103" s="46"/>
    </row>
    <row r="104" s="1" customFormat="1" ht="6.96" customHeight="1">
      <c r="B104" s="73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5"/>
    </row>
    <row r="108" s="1" customFormat="1" ht="6.96" customHeight="1">
      <c r="B108" s="76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8"/>
    </row>
    <row r="109" s="1" customFormat="1" ht="36.96" customHeight="1">
      <c r="B109" s="44"/>
      <c r="C109" s="25" t="s">
        <v>119</v>
      </c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6"/>
    </row>
    <row r="110" s="1" customFormat="1" ht="6.96" customHeight="1"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36.96" customHeight="1">
      <c r="B111" s="44"/>
      <c r="C111" s="83" t="s">
        <v>17</v>
      </c>
      <c r="D111" s="45"/>
      <c r="E111" s="45"/>
      <c r="F111" s="85" t="str">
        <f>F6</f>
        <v>Rekonštrukcia chodníka v parku Veľké Bielice</v>
      </c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18" customHeight="1">
      <c r="B113" s="44"/>
      <c r="C113" s="36" t="s">
        <v>21</v>
      </c>
      <c r="D113" s="45"/>
      <c r="E113" s="45"/>
      <c r="F113" s="31" t="str">
        <f>F8</f>
        <v xml:space="preserve"> </v>
      </c>
      <c r="G113" s="45"/>
      <c r="H113" s="45"/>
      <c r="I113" s="45"/>
      <c r="J113" s="45"/>
      <c r="K113" s="36" t="s">
        <v>23</v>
      </c>
      <c r="L113" s="45"/>
      <c r="M113" s="88" t="str">
        <f>IF(O8="","",O8)</f>
        <v>22. 8. 2018</v>
      </c>
      <c r="N113" s="88"/>
      <c r="O113" s="88"/>
      <c r="P113" s="88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>
      <c r="B115" s="44"/>
      <c r="C115" s="36" t="s">
        <v>25</v>
      </c>
      <c r="D115" s="45"/>
      <c r="E115" s="45"/>
      <c r="F115" s="31" t="str">
        <f>E11</f>
        <v>Mesto Partizánske</v>
      </c>
      <c r="G115" s="45"/>
      <c r="H115" s="45"/>
      <c r="I115" s="45"/>
      <c r="J115" s="45"/>
      <c r="K115" s="36" t="s">
        <v>31</v>
      </c>
      <c r="L115" s="45"/>
      <c r="M115" s="31" t="str">
        <f>E17</f>
        <v xml:space="preserve"> </v>
      </c>
      <c r="N115" s="31"/>
      <c r="O115" s="31"/>
      <c r="P115" s="31"/>
      <c r="Q115" s="31"/>
      <c r="R115" s="46"/>
    </row>
    <row r="116" s="1" customFormat="1" ht="14.4" customHeight="1">
      <c r="B116" s="44"/>
      <c r="C116" s="36" t="s">
        <v>29</v>
      </c>
      <c r="D116" s="45"/>
      <c r="E116" s="45"/>
      <c r="F116" s="31" t="str">
        <f>IF(E14="","",E14)</f>
        <v>Vyplň údaj</v>
      </c>
      <c r="G116" s="45"/>
      <c r="H116" s="45"/>
      <c r="I116" s="45"/>
      <c r="J116" s="45"/>
      <c r="K116" s="36" t="s">
        <v>34</v>
      </c>
      <c r="L116" s="45"/>
      <c r="M116" s="31" t="str">
        <f>E20</f>
        <v xml:space="preserve"> </v>
      </c>
      <c r="N116" s="31"/>
      <c r="O116" s="31"/>
      <c r="P116" s="31"/>
      <c r="Q116" s="31"/>
      <c r="R116" s="46"/>
    </row>
    <row r="117" s="1" customFormat="1" ht="10.32" customHeight="1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="8" customFormat="1" ht="29.28" customHeight="1">
      <c r="B118" s="181"/>
      <c r="C118" s="182" t="s">
        <v>120</v>
      </c>
      <c r="D118" s="183" t="s">
        <v>121</v>
      </c>
      <c r="E118" s="183" t="s">
        <v>57</v>
      </c>
      <c r="F118" s="183" t="s">
        <v>122</v>
      </c>
      <c r="G118" s="183"/>
      <c r="H118" s="183"/>
      <c r="I118" s="183"/>
      <c r="J118" s="183" t="s">
        <v>123</v>
      </c>
      <c r="K118" s="183" t="s">
        <v>124</v>
      </c>
      <c r="L118" s="183" t="s">
        <v>125</v>
      </c>
      <c r="M118" s="183"/>
      <c r="N118" s="183" t="s">
        <v>100</v>
      </c>
      <c r="O118" s="183"/>
      <c r="P118" s="183"/>
      <c r="Q118" s="184"/>
      <c r="R118" s="185"/>
      <c r="T118" s="98" t="s">
        <v>126</v>
      </c>
      <c r="U118" s="99" t="s">
        <v>39</v>
      </c>
      <c r="V118" s="99" t="s">
        <v>127</v>
      </c>
      <c r="W118" s="99" t="s">
        <v>128</v>
      </c>
      <c r="X118" s="99" t="s">
        <v>129</v>
      </c>
      <c r="Y118" s="99" t="s">
        <v>130</v>
      </c>
      <c r="Z118" s="99" t="s">
        <v>131</v>
      </c>
      <c r="AA118" s="100" t="s">
        <v>132</v>
      </c>
    </row>
    <row r="119" s="1" customFormat="1" ht="29.28" customHeight="1">
      <c r="B119" s="44"/>
      <c r="C119" s="102" t="s">
        <v>97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186">
        <f>BK119</f>
        <v>0</v>
      </c>
      <c r="O119" s="187"/>
      <c r="P119" s="187"/>
      <c r="Q119" s="187"/>
      <c r="R119" s="46"/>
      <c r="T119" s="101"/>
      <c r="U119" s="65"/>
      <c r="V119" s="65"/>
      <c r="W119" s="188">
        <f>W120+W138</f>
        <v>0</v>
      </c>
      <c r="X119" s="65"/>
      <c r="Y119" s="188">
        <f>Y120+Y138</f>
        <v>136.86862300000001</v>
      </c>
      <c r="Z119" s="65"/>
      <c r="AA119" s="189">
        <f>AA120+AA138</f>
        <v>0</v>
      </c>
      <c r="AT119" s="20" t="s">
        <v>74</v>
      </c>
      <c r="AU119" s="20" t="s">
        <v>102</v>
      </c>
      <c r="BK119" s="190">
        <f>BK120+BK138</f>
        <v>0</v>
      </c>
    </row>
    <row r="120" s="9" customFormat="1" ht="37.44" customHeight="1">
      <c r="B120" s="191"/>
      <c r="C120" s="192"/>
      <c r="D120" s="193" t="s">
        <v>103</v>
      </c>
      <c r="E120" s="193"/>
      <c r="F120" s="193"/>
      <c r="G120" s="193"/>
      <c r="H120" s="193"/>
      <c r="I120" s="193"/>
      <c r="J120" s="193"/>
      <c r="K120" s="193"/>
      <c r="L120" s="193"/>
      <c r="M120" s="193"/>
      <c r="N120" s="165">
        <f>BK120</f>
        <v>0</v>
      </c>
      <c r="O120" s="194"/>
      <c r="P120" s="194"/>
      <c r="Q120" s="194"/>
      <c r="R120" s="195"/>
      <c r="T120" s="196"/>
      <c r="U120" s="192"/>
      <c r="V120" s="192"/>
      <c r="W120" s="197">
        <f>W121+W127+W133+W136</f>
        <v>0</v>
      </c>
      <c r="X120" s="192"/>
      <c r="Y120" s="197">
        <f>Y121+Y127+Y133+Y136</f>
        <v>136.86862300000001</v>
      </c>
      <c r="Z120" s="192"/>
      <c r="AA120" s="198">
        <f>AA121+AA127+AA133+AA136</f>
        <v>0</v>
      </c>
      <c r="AR120" s="199" t="s">
        <v>80</v>
      </c>
      <c r="AT120" s="200" t="s">
        <v>74</v>
      </c>
      <c r="AU120" s="200" t="s">
        <v>75</v>
      </c>
      <c r="AY120" s="199" t="s">
        <v>133</v>
      </c>
      <c r="BK120" s="201">
        <f>BK121+BK127+BK133+BK136</f>
        <v>0</v>
      </c>
    </row>
    <row r="121" s="9" customFormat="1" ht="19.92" customHeight="1">
      <c r="B121" s="191"/>
      <c r="C121" s="192"/>
      <c r="D121" s="202" t="s">
        <v>104</v>
      </c>
      <c r="E121" s="202"/>
      <c r="F121" s="202"/>
      <c r="G121" s="202"/>
      <c r="H121" s="202"/>
      <c r="I121" s="202"/>
      <c r="J121" s="202"/>
      <c r="K121" s="202"/>
      <c r="L121" s="202"/>
      <c r="M121" s="202"/>
      <c r="N121" s="203">
        <f>BK121</f>
        <v>0</v>
      </c>
      <c r="O121" s="204"/>
      <c r="P121" s="204"/>
      <c r="Q121" s="204"/>
      <c r="R121" s="195"/>
      <c r="T121" s="196"/>
      <c r="U121" s="192"/>
      <c r="V121" s="192"/>
      <c r="W121" s="197">
        <f>SUM(W122:W126)</f>
        <v>0</v>
      </c>
      <c r="X121" s="192"/>
      <c r="Y121" s="197">
        <f>SUM(Y122:Y126)</f>
        <v>7.2856240000000003</v>
      </c>
      <c r="Z121" s="192"/>
      <c r="AA121" s="198">
        <f>SUM(AA122:AA126)</f>
        <v>0</v>
      </c>
      <c r="AR121" s="199" t="s">
        <v>80</v>
      </c>
      <c r="AT121" s="200" t="s">
        <v>74</v>
      </c>
      <c r="AU121" s="200" t="s">
        <v>80</v>
      </c>
      <c r="AY121" s="199" t="s">
        <v>133</v>
      </c>
      <c r="BK121" s="201">
        <f>SUM(BK122:BK126)</f>
        <v>0</v>
      </c>
    </row>
    <row r="122" s="1" customFormat="1" ht="25.5" customHeight="1">
      <c r="B122" s="169"/>
      <c r="C122" s="205" t="s">
        <v>80</v>
      </c>
      <c r="D122" s="205" t="s">
        <v>134</v>
      </c>
      <c r="E122" s="206" t="s">
        <v>135</v>
      </c>
      <c r="F122" s="207" t="s">
        <v>136</v>
      </c>
      <c r="G122" s="207"/>
      <c r="H122" s="207"/>
      <c r="I122" s="207"/>
      <c r="J122" s="208" t="s">
        <v>137</v>
      </c>
      <c r="K122" s="209">
        <v>30.940000000000001</v>
      </c>
      <c r="L122" s="210">
        <v>0</v>
      </c>
      <c r="M122" s="210"/>
      <c r="N122" s="209">
        <f>ROUND(L122*K122,3)</f>
        <v>0</v>
      </c>
      <c r="O122" s="209"/>
      <c r="P122" s="209"/>
      <c r="Q122" s="209"/>
      <c r="R122" s="173"/>
      <c r="T122" s="211" t="s">
        <v>5</v>
      </c>
      <c r="U122" s="54" t="s">
        <v>42</v>
      </c>
      <c r="V122" s="45"/>
      <c r="W122" s="212">
        <f>V122*K122</f>
        <v>0</v>
      </c>
      <c r="X122" s="212">
        <v>0</v>
      </c>
      <c r="Y122" s="212">
        <f>X122*K122</f>
        <v>0</v>
      </c>
      <c r="Z122" s="212">
        <v>0</v>
      </c>
      <c r="AA122" s="213">
        <f>Z122*K122</f>
        <v>0</v>
      </c>
      <c r="AR122" s="20" t="s">
        <v>138</v>
      </c>
      <c r="AT122" s="20" t="s">
        <v>134</v>
      </c>
      <c r="AU122" s="20" t="s">
        <v>112</v>
      </c>
      <c r="AY122" s="20" t="s">
        <v>133</v>
      </c>
      <c r="BE122" s="129">
        <f>IF(U122="základná",N122,0)</f>
        <v>0</v>
      </c>
      <c r="BF122" s="129">
        <f>IF(U122="znížená",N122,0)</f>
        <v>0</v>
      </c>
      <c r="BG122" s="129">
        <f>IF(U122="zákl. prenesená",N122,0)</f>
        <v>0</v>
      </c>
      <c r="BH122" s="129">
        <f>IF(U122="zníž. prenesená",N122,0)</f>
        <v>0</v>
      </c>
      <c r="BI122" s="129">
        <f>IF(U122="nulová",N122,0)</f>
        <v>0</v>
      </c>
      <c r="BJ122" s="20" t="s">
        <v>112</v>
      </c>
      <c r="BK122" s="214">
        <f>ROUND(L122*K122,3)</f>
        <v>0</v>
      </c>
      <c r="BL122" s="20" t="s">
        <v>138</v>
      </c>
      <c r="BM122" s="20" t="s">
        <v>139</v>
      </c>
    </row>
    <row r="123" s="1" customFormat="1" ht="25.5" customHeight="1">
      <c r="B123" s="169"/>
      <c r="C123" s="205" t="s">
        <v>112</v>
      </c>
      <c r="D123" s="205" t="s">
        <v>134</v>
      </c>
      <c r="E123" s="206" t="s">
        <v>140</v>
      </c>
      <c r="F123" s="207" t="s">
        <v>141</v>
      </c>
      <c r="G123" s="207"/>
      <c r="H123" s="207"/>
      <c r="I123" s="207"/>
      <c r="J123" s="208" t="s">
        <v>142</v>
      </c>
      <c r="K123" s="209">
        <v>182</v>
      </c>
      <c r="L123" s="210">
        <v>0</v>
      </c>
      <c r="M123" s="210"/>
      <c r="N123" s="209">
        <f>ROUND(L123*K123,3)</f>
        <v>0</v>
      </c>
      <c r="O123" s="209"/>
      <c r="P123" s="209"/>
      <c r="Q123" s="209"/>
      <c r="R123" s="173"/>
      <c r="T123" s="211" t="s">
        <v>5</v>
      </c>
      <c r="U123" s="54" t="s">
        <v>42</v>
      </c>
      <c r="V123" s="45"/>
      <c r="W123" s="212">
        <f>V123*K123</f>
        <v>0</v>
      </c>
      <c r="X123" s="212">
        <v>0.040000000000000001</v>
      </c>
      <c r="Y123" s="212">
        <f>X123*K123</f>
        <v>7.2800000000000002</v>
      </c>
      <c r="Z123" s="212">
        <v>0</v>
      </c>
      <c r="AA123" s="213">
        <f>Z123*K123</f>
        <v>0</v>
      </c>
      <c r="AR123" s="20" t="s">
        <v>138</v>
      </c>
      <c r="AT123" s="20" t="s">
        <v>134</v>
      </c>
      <c r="AU123" s="20" t="s">
        <v>112</v>
      </c>
      <c r="AY123" s="20" t="s">
        <v>133</v>
      </c>
      <c r="BE123" s="129">
        <f>IF(U123="základná",N123,0)</f>
        <v>0</v>
      </c>
      <c r="BF123" s="129">
        <f>IF(U123="znížená",N123,0)</f>
        <v>0</v>
      </c>
      <c r="BG123" s="129">
        <f>IF(U123="zákl. prenesená",N123,0)</f>
        <v>0</v>
      </c>
      <c r="BH123" s="129">
        <f>IF(U123="zníž. prenesená",N123,0)</f>
        <v>0</v>
      </c>
      <c r="BI123" s="129">
        <f>IF(U123="nulová",N123,0)</f>
        <v>0</v>
      </c>
      <c r="BJ123" s="20" t="s">
        <v>112</v>
      </c>
      <c r="BK123" s="214">
        <f>ROUND(L123*K123,3)</f>
        <v>0</v>
      </c>
      <c r="BL123" s="20" t="s">
        <v>138</v>
      </c>
      <c r="BM123" s="20" t="s">
        <v>143</v>
      </c>
    </row>
    <row r="124" s="1" customFormat="1" ht="16.5" customHeight="1">
      <c r="B124" s="169"/>
      <c r="C124" s="215" t="s">
        <v>144</v>
      </c>
      <c r="D124" s="215" t="s">
        <v>145</v>
      </c>
      <c r="E124" s="216" t="s">
        <v>146</v>
      </c>
      <c r="F124" s="217" t="s">
        <v>147</v>
      </c>
      <c r="G124" s="217"/>
      <c r="H124" s="217"/>
      <c r="I124" s="217"/>
      <c r="J124" s="218" t="s">
        <v>148</v>
      </c>
      <c r="K124" s="219">
        <v>5.6239999999999997</v>
      </c>
      <c r="L124" s="220">
        <v>0</v>
      </c>
      <c r="M124" s="220"/>
      <c r="N124" s="21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0.001</v>
      </c>
      <c r="Y124" s="212">
        <f>X124*K124</f>
        <v>0.0056239999999999997</v>
      </c>
      <c r="Z124" s="212">
        <v>0</v>
      </c>
      <c r="AA124" s="213">
        <f>Z124*K124</f>
        <v>0</v>
      </c>
      <c r="AR124" s="20" t="s">
        <v>149</v>
      </c>
      <c r="AT124" s="20" t="s">
        <v>145</v>
      </c>
      <c r="AU124" s="20" t="s">
        <v>112</v>
      </c>
      <c r="AY124" s="20" t="s">
        <v>133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112</v>
      </c>
      <c r="BK124" s="214">
        <f>ROUND(L124*K124,3)</f>
        <v>0</v>
      </c>
      <c r="BL124" s="20" t="s">
        <v>138</v>
      </c>
      <c r="BM124" s="20" t="s">
        <v>150</v>
      </c>
    </row>
    <row r="125" s="1" customFormat="1" ht="25.5" customHeight="1">
      <c r="B125" s="169"/>
      <c r="C125" s="205" t="s">
        <v>138</v>
      </c>
      <c r="D125" s="205" t="s">
        <v>134</v>
      </c>
      <c r="E125" s="206" t="s">
        <v>151</v>
      </c>
      <c r="F125" s="207" t="s">
        <v>152</v>
      </c>
      <c r="G125" s="207"/>
      <c r="H125" s="207"/>
      <c r="I125" s="207"/>
      <c r="J125" s="208" t="s">
        <v>142</v>
      </c>
      <c r="K125" s="209">
        <v>182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</v>
      </c>
      <c r="Y125" s="212">
        <f>X125*K125</f>
        <v>0</v>
      </c>
      <c r="Z125" s="212">
        <v>0</v>
      </c>
      <c r="AA125" s="213">
        <f>Z125*K125</f>
        <v>0</v>
      </c>
      <c r="AR125" s="20" t="s">
        <v>138</v>
      </c>
      <c r="AT125" s="20" t="s">
        <v>134</v>
      </c>
      <c r="AU125" s="20" t="s">
        <v>112</v>
      </c>
      <c r="AY125" s="20" t="s">
        <v>133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112</v>
      </c>
      <c r="BK125" s="214">
        <f>ROUND(L125*K125,3)</f>
        <v>0</v>
      </c>
      <c r="BL125" s="20" t="s">
        <v>138</v>
      </c>
      <c r="BM125" s="20" t="s">
        <v>153</v>
      </c>
    </row>
    <row r="126" s="1" customFormat="1" ht="25.5" customHeight="1">
      <c r="B126" s="169"/>
      <c r="C126" s="205" t="s">
        <v>154</v>
      </c>
      <c r="D126" s="205" t="s">
        <v>134</v>
      </c>
      <c r="E126" s="206" t="s">
        <v>155</v>
      </c>
      <c r="F126" s="207" t="s">
        <v>156</v>
      </c>
      <c r="G126" s="207"/>
      <c r="H126" s="207"/>
      <c r="I126" s="207"/>
      <c r="J126" s="208" t="s">
        <v>142</v>
      </c>
      <c r="K126" s="209">
        <v>182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</v>
      </c>
      <c r="Y126" s="212">
        <f>X126*K126</f>
        <v>0</v>
      </c>
      <c r="Z126" s="212">
        <v>0</v>
      </c>
      <c r="AA126" s="213">
        <f>Z126*K126</f>
        <v>0</v>
      </c>
      <c r="AR126" s="20" t="s">
        <v>138</v>
      </c>
      <c r="AT126" s="20" t="s">
        <v>134</v>
      </c>
      <c r="AU126" s="20" t="s">
        <v>112</v>
      </c>
      <c r="AY126" s="20" t="s">
        <v>133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112</v>
      </c>
      <c r="BK126" s="214">
        <f>ROUND(L126*K126,3)</f>
        <v>0</v>
      </c>
      <c r="BL126" s="20" t="s">
        <v>138</v>
      </c>
      <c r="BM126" s="20" t="s">
        <v>157</v>
      </c>
    </row>
    <row r="127" s="9" customFormat="1" ht="29.88" customHeight="1">
      <c r="B127" s="191"/>
      <c r="C127" s="192"/>
      <c r="D127" s="202" t="s">
        <v>105</v>
      </c>
      <c r="E127" s="202"/>
      <c r="F127" s="202"/>
      <c r="G127" s="202"/>
      <c r="H127" s="202"/>
      <c r="I127" s="202"/>
      <c r="J127" s="202"/>
      <c r="K127" s="202"/>
      <c r="L127" s="202"/>
      <c r="M127" s="202"/>
      <c r="N127" s="221">
        <f>BK127</f>
        <v>0</v>
      </c>
      <c r="O127" s="222"/>
      <c r="P127" s="222"/>
      <c r="Q127" s="222"/>
      <c r="R127" s="195"/>
      <c r="T127" s="196"/>
      <c r="U127" s="192"/>
      <c r="V127" s="192"/>
      <c r="W127" s="197">
        <f>SUM(W128:W132)</f>
        <v>0</v>
      </c>
      <c r="X127" s="192"/>
      <c r="Y127" s="197">
        <f>SUM(Y128:Y132)</f>
        <v>107.277079</v>
      </c>
      <c r="Z127" s="192"/>
      <c r="AA127" s="198">
        <f>SUM(AA128:AA132)</f>
        <v>0</v>
      </c>
      <c r="AR127" s="199" t="s">
        <v>80</v>
      </c>
      <c r="AT127" s="200" t="s">
        <v>74</v>
      </c>
      <c r="AU127" s="200" t="s">
        <v>80</v>
      </c>
      <c r="AY127" s="199" t="s">
        <v>133</v>
      </c>
      <c r="BK127" s="201">
        <f>SUM(BK128:BK132)</f>
        <v>0</v>
      </c>
    </row>
    <row r="128" s="1" customFormat="1" ht="38.25" customHeight="1">
      <c r="B128" s="169"/>
      <c r="C128" s="205" t="s">
        <v>158</v>
      </c>
      <c r="D128" s="205" t="s">
        <v>134</v>
      </c>
      <c r="E128" s="206" t="s">
        <v>159</v>
      </c>
      <c r="F128" s="207" t="s">
        <v>160</v>
      </c>
      <c r="G128" s="207"/>
      <c r="H128" s="207"/>
      <c r="I128" s="207"/>
      <c r="J128" s="208" t="s">
        <v>142</v>
      </c>
      <c r="K128" s="209">
        <v>154.69999999999999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0.17792</v>
      </c>
      <c r="Y128" s="212">
        <f>X128*K128</f>
        <v>27.524223999999997</v>
      </c>
      <c r="Z128" s="212">
        <v>0</v>
      </c>
      <c r="AA128" s="213">
        <f>Z128*K128</f>
        <v>0</v>
      </c>
      <c r="AR128" s="20" t="s">
        <v>138</v>
      </c>
      <c r="AT128" s="20" t="s">
        <v>134</v>
      </c>
      <c r="AU128" s="20" t="s">
        <v>112</v>
      </c>
      <c r="AY128" s="20" t="s">
        <v>133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112</v>
      </c>
      <c r="BK128" s="214">
        <f>ROUND(L128*K128,3)</f>
        <v>0</v>
      </c>
      <c r="BL128" s="20" t="s">
        <v>138</v>
      </c>
      <c r="BM128" s="20" t="s">
        <v>161</v>
      </c>
    </row>
    <row r="129" s="1" customFormat="1" ht="38.25" customHeight="1">
      <c r="B129" s="169"/>
      <c r="C129" s="205" t="s">
        <v>162</v>
      </c>
      <c r="D129" s="205" t="s">
        <v>134</v>
      </c>
      <c r="E129" s="206" t="s">
        <v>163</v>
      </c>
      <c r="F129" s="207" t="s">
        <v>164</v>
      </c>
      <c r="G129" s="207"/>
      <c r="H129" s="207"/>
      <c r="I129" s="207"/>
      <c r="J129" s="208" t="s">
        <v>142</v>
      </c>
      <c r="K129" s="209">
        <v>136.5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0.25294</v>
      </c>
      <c r="Y129" s="212">
        <f>X129*K129</f>
        <v>34.526310000000002</v>
      </c>
      <c r="Z129" s="212">
        <v>0</v>
      </c>
      <c r="AA129" s="213">
        <f>Z129*K129</f>
        <v>0</v>
      </c>
      <c r="AR129" s="20" t="s">
        <v>138</v>
      </c>
      <c r="AT129" s="20" t="s">
        <v>134</v>
      </c>
      <c r="AU129" s="20" t="s">
        <v>112</v>
      </c>
      <c r="AY129" s="20" t="s">
        <v>133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112</v>
      </c>
      <c r="BK129" s="214">
        <f>ROUND(L129*K129,3)</f>
        <v>0</v>
      </c>
      <c r="BL129" s="20" t="s">
        <v>138</v>
      </c>
      <c r="BM129" s="20" t="s">
        <v>165</v>
      </c>
    </row>
    <row r="130" s="1" customFormat="1" ht="25.5" customHeight="1">
      <c r="B130" s="169"/>
      <c r="C130" s="205" t="s">
        <v>149</v>
      </c>
      <c r="D130" s="205" t="s">
        <v>134</v>
      </c>
      <c r="E130" s="206" t="s">
        <v>166</v>
      </c>
      <c r="F130" s="207" t="s">
        <v>167</v>
      </c>
      <c r="G130" s="207"/>
      <c r="H130" s="207"/>
      <c r="I130" s="207"/>
      <c r="J130" s="208" t="s">
        <v>142</v>
      </c>
      <c r="K130" s="209">
        <v>136.5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0.088029999999999997</v>
      </c>
      <c r="Y130" s="212">
        <f>X130*K130</f>
        <v>12.016095</v>
      </c>
      <c r="Z130" s="212">
        <v>0</v>
      </c>
      <c r="AA130" s="213">
        <f>Z130*K130</f>
        <v>0</v>
      </c>
      <c r="AR130" s="20" t="s">
        <v>138</v>
      </c>
      <c r="AT130" s="20" t="s">
        <v>134</v>
      </c>
      <c r="AU130" s="20" t="s">
        <v>112</v>
      </c>
      <c r="AY130" s="20" t="s">
        <v>133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112</v>
      </c>
      <c r="BK130" s="214">
        <f>ROUND(L130*K130,3)</f>
        <v>0</v>
      </c>
      <c r="BL130" s="20" t="s">
        <v>138</v>
      </c>
      <c r="BM130" s="20" t="s">
        <v>168</v>
      </c>
    </row>
    <row r="131" s="1" customFormat="1" ht="38.25" customHeight="1">
      <c r="B131" s="169"/>
      <c r="C131" s="205" t="s">
        <v>169</v>
      </c>
      <c r="D131" s="205" t="s">
        <v>134</v>
      </c>
      <c r="E131" s="206" t="s">
        <v>170</v>
      </c>
      <c r="F131" s="207" t="s">
        <v>171</v>
      </c>
      <c r="G131" s="207"/>
      <c r="H131" s="207"/>
      <c r="I131" s="207"/>
      <c r="J131" s="208" t="s">
        <v>142</v>
      </c>
      <c r="K131" s="209">
        <v>136.5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0.112</v>
      </c>
      <c r="Y131" s="212">
        <f>X131*K131</f>
        <v>15.288</v>
      </c>
      <c r="Z131" s="212">
        <v>0</v>
      </c>
      <c r="AA131" s="213">
        <f>Z131*K131</f>
        <v>0</v>
      </c>
      <c r="AR131" s="20" t="s">
        <v>138</v>
      </c>
      <c r="AT131" s="20" t="s">
        <v>134</v>
      </c>
      <c r="AU131" s="20" t="s">
        <v>112</v>
      </c>
      <c r="AY131" s="20" t="s">
        <v>133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112</v>
      </c>
      <c r="BK131" s="214">
        <f>ROUND(L131*K131,3)</f>
        <v>0</v>
      </c>
      <c r="BL131" s="20" t="s">
        <v>138</v>
      </c>
      <c r="BM131" s="20" t="s">
        <v>172</v>
      </c>
    </row>
    <row r="132" s="1" customFormat="1" ht="25.5" customHeight="1">
      <c r="B132" s="169"/>
      <c r="C132" s="215" t="s">
        <v>173</v>
      </c>
      <c r="D132" s="215" t="s">
        <v>145</v>
      </c>
      <c r="E132" s="216" t="s">
        <v>174</v>
      </c>
      <c r="F132" s="217" t="s">
        <v>175</v>
      </c>
      <c r="G132" s="217"/>
      <c r="H132" s="217"/>
      <c r="I132" s="217"/>
      <c r="J132" s="218" t="s">
        <v>142</v>
      </c>
      <c r="K132" s="219">
        <v>137.86500000000001</v>
      </c>
      <c r="L132" s="220">
        <v>0</v>
      </c>
      <c r="M132" s="220"/>
      <c r="N132" s="21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0.13</v>
      </c>
      <c r="Y132" s="212">
        <f>X132*K132</f>
        <v>17.922450000000001</v>
      </c>
      <c r="Z132" s="212">
        <v>0</v>
      </c>
      <c r="AA132" s="213">
        <f>Z132*K132</f>
        <v>0</v>
      </c>
      <c r="AR132" s="20" t="s">
        <v>149</v>
      </c>
      <c r="AT132" s="20" t="s">
        <v>145</v>
      </c>
      <c r="AU132" s="20" t="s">
        <v>112</v>
      </c>
      <c r="AY132" s="20" t="s">
        <v>133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112</v>
      </c>
      <c r="BK132" s="214">
        <f>ROUND(L132*K132,3)</f>
        <v>0</v>
      </c>
      <c r="BL132" s="20" t="s">
        <v>138</v>
      </c>
      <c r="BM132" s="20" t="s">
        <v>176</v>
      </c>
    </row>
    <row r="133" s="9" customFormat="1" ht="29.88" customHeight="1">
      <c r="B133" s="191"/>
      <c r="C133" s="192"/>
      <c r="D133" s="202" t="s">
        <v>106</v>
      </c>
      <c r="E133" s="202"/>
      <c r="F133" s="202"/>
      <c r="G133" s="202"/>
      <c r="H133" s="202"/>
      <c r="I133" s="202"/>
      <c r="J133" s="202"/>
      <c r="K133" s="202"/>
      <c r="L133" s="202"/>
      <c r="M133" s="202"/>
      <c r="N133" s="221">
        <f>BK133</f>
        <v>0</v>
      </c>
      <c r="O133" s="222"/>
      <c r="P133" s="222"/>
      <c r="Q133" s="222"/>
      <c r="R133" s="195"/>
      <c r="T133" s="196"/>
      <c r="U133" s="192"/>
      <c r="V133" s="192"/>
      <c r="W133" s="197">
        <f>SUM(W134:W135)</f>
        <v>0</v>
      </c>
      <c r="X133" s="192"/>
      <c r="Y133" s="197">
        <f>SUM(Y134:Y135)</f>
        <v>22.30592</v>
      </c>
      <c r="Z133" s="192"/>
      <c r="AA133" s="198">
        <f>SUM(AA134:AA135)</f>
        <v>0</v>
      </c>
      <c r="AR133" s="199" t="s">
        <v>80</v>
      </c>
      <c r="AT133" s="200" t="s">
        <v>74</v>
      </c>
      <c r="AU133" s="200" t="s">
        <v>80</v>
      </c>
      <c r="AY133" s="199" t="s">
        <v>133</v>
      </c>
      <c r="BK133" s="201">
        <f>SUM(BK134:BK135)</f>
        <v>0</v>
      </c>
    </row>
    <row r="134" s="1" customFormat="1" ht="38.25" customHeight="1">
      <c r="B134" s="169"/>
      <c r="C134" s="205" t="s">
        <v>177</v>
      </c>
      <c r="D134" s="205" t="s">
        <v>134</v>
      </c>
      <c r="E134" s="206" t="s">
        <v>178</v>
      </c>
      <c r="F134" s="207" t="s">
        <v>179</v>
      </c>
      <c r="G134" s="207"/>
      <c r="H134" s="207"/>
      <c r="I134" s="207"/>
      <c r="J134" s="208" t="s">
        <v>180</v>
      </c>
      <c r="K134" s="209">
        <v>182</v>
      </c>
      <c r="L134" s="210">
        <v>0</v>
      </c>
      <c r="M134" s="210"/>
      <c r="N134" s="20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0.099330000000000002</v>
      </c>
      <c r="Y134" s="212">
        <f>X134*K134</f>
        <v>18.078060000000001</v>
      </c>
      <c r="Z134" s="212">
        <v>0</v>
      </c>
      <c r="AA134" s="213">
        <f>Z134*K134</f>
        <v>0</v>
      </c>
      <c r="AR134" s="20" t="s">
        <v>138</v>
      </c>
      <c r="AT134" s="20" t="s">
        <v>134</v>
      </c>
      <c r="AU134" s="20" t="s">
        <v>112</v>
      </c>
      <c r="AY134" s="20" t="s">
        <v>133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112</v>
      </c>
      <c r="BK134" s="214">
        <f>ROUND(L134*K134,3)</f>
        <v>0</v>
      </c>
      <c r="BL134" s="20" t="s">
        <v>138</v>
      </c>
      <c r="BM134" s="20" t="s">
        <v>181</v>
      </c>
    </row>
    <row r="135" s="1" customFormat="1" ht="25.5" customHeight="1">
      <c r="B135" s="169"/>
      <c r="C135" s="215" t="s">
        <v>182</v>
      </c>
      <c r="D135" s="215" t="s">
        <v>145</v>
      </c>
      <c r="E135" s="216" t="s">
        <v>183</v>
      </c>
      <c r="F135" s="217" t="s">
        <v>184</v>
      </c>
      <c r="G135" s="217"/>
      <c r="H135" s="217"/>
      <c r="I135" s="217"/>
      <c r="J135" s="218" t="s">
        <v>185</v>
      </c>
      <c r="K135" s="219">
        <v>183.81999999999999</v>
      </c>
      <c r="L135" s="220">
        <v>0</v>
      </c>
      <c r="M135" s="220"/>
      <c r="N135" s="21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0.023</v>
      </c>
      <c r="Y135" s="212">
        <f>X135*K135</f>
        <v>4.2278599999999997</v>
      </c>
      <c r="Z135" s="212">
        <v>0</v>
      </c>
      <c r="AA135" s="213">
        <f>Z135*K135</f>
        <v>0</v>
      </c>
      <c r="AR135" s="20" t="s">
        <v>149</v>
      </c>
      <c r="AT135" s="20" t="s">
        <v>145</v>
      </c>
      <c r="AU135" s="20" t="s">
        <v>112</v>
      </c>
      <c r="AY135" s="20" t="s">
        <v>133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112</v>
      </c>
      <c r="BK135" s="214">
        <f>ROUND(L135*K135,3)</f>
        <v>0</v>
      </c>
      <c r="BL135" s="20" t="s">
        <v>138</v>
      </c>
      <c r="BM135" s="20" t="s">
        <v>186</v>
      </c>
    </row>
    <row r="136" s="9" customFormat="1" ht="29.88" customHeight="1">
      <c r="B136" s="191"/>
      <c r="C136" s="192"/>
      <c r="D136" s="202" t="s">
        <v>107</v>
      </c>
      <c r="E136" s="202"/>
      <c r="F136" s="202"/>
      <c r="G136" s="202"/>
      <c r="H136" s="202"/>
      <c r="I136" s="202"/>
      <c r="J136" s="202"/>
      <c r="K136" s="202"/>
      <c r="L136" s="202"/>
      <c r="M136" s="202"/>
      <c r="N136" s="221">
        <f>BK136</f>
        <v>0</v>
      </c>
      <c r="O136" s="222"/>
      <c r="P136" s="222"/>
      <c r="Q136" s="222"/>
      <c r="R136" s="195"/>
      <c r="T136" s="196"/>
      <c r="U136" s="192"/>
      <c r="V136" s="192"/>
      <c r="W136" s="197">
        <f>W137</f>
        <v>0</v>
      </c>
      <c r="X136" s="192"/>
      <c r="Y136" s="197">
        <f>Y137</f>
        <v>0</v>
      </c>
      <c r="Z136" s="192"/>
      <c r="AA136" s="198">
        <f>AA137</f>
        <v>0</v>
      </c>
      <c r="AR136" s="199" t="s">
        <v>80</v>
      </c>
      <c r="AT136" s="200" t="s">
        <v>74</v>
      </c>
      <c r="AU136" s="200" t="s">
        <v>80</v>
      </c>
      <c r="AY136" s="199" t="s">
        <v>133</v>
      </c>
      <c r="BK136" s="201">
        <f>BK137</f>
        <v>0</v>
      </c>
    </row>
    <row r="137" s="1" customFormat="1" ht="38.25" customHeight="1">
      <c r="B137" s="169"/>
      <c r="C137" s="205" t="s">
        <v>187</v>
      </c>
      <c r="D137" s="205" t="s">
        <v>134</v>
      </c>
      <c r="E137" s="206" t="s">
        <v>188</v>
      </c>
      <c r="F137" s="207" t="s">
        <v>189</v>
      </c>
      <c r="G137" s="207"/>
      <c r="H137" s="207"/>
      <c r="I137" s="207"/>
      <c r="J137" s="208" t="s">
        <v>190</v>
      </c>
      <c r="K137" s="209">
        <v>136.869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</v>
      </c>
      <c r="Y137" s="212">
        <f>X137*K137</f>
        <v>0</v>
      </c>
      <c r="Z137" s="212">
        <v>0</v>
      </c>
      <c r="AA137" s="213">
        <f>Z137*K137</f>
        <v>0</v>
      </c>
      <c r="AR137" s="20" t="s">
        <v>138</v>
      </c>
      <c r="AT137" s="20" t="s">
        <v>134</v>
      </c>
      <c r="AU137" s="20" t="s">
        <v>112</v>
      </c>
      <c r="AY137" s="20" t="s">
        <v>133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112</v>
      </c>
      <c r="BK137" s="214">
        <f>ROUND(L137*K137,3)</f>
        <v>0</v>
      </c>
      <c r="BL137" s="20" t="s">
        <v>138</v>
      </c>
      <c r="BM137" s="20" t="s">
        <v>191</v>
      </c>
    </row>
    <row r="138" s="1" customFormat="1" ht="49.92" customHeight="1">
      <c r="B138" s="44"/>
      <c r="C138" s="45"/>
      <c r="D138" s="193" t="s">
        <v>192</v>
      </c>
      <c r="E138" s="45"/>
      <c r="F138" s="45"/>
      <c r="G138" s="45"/>
      <c r="H138" s="45"/>
      <c r="I138" s="45"/>
      <c r="J138" s="45"/>
      <c r="K138" s="45"/>
      <c r="L138" s="45"/>
      <c r="M138" s="45"/>
      <c r="N138" s="223">
        <f>BK138</f>
        <v>0</v>
      </c>
      <c r="O138" s="224"/>
      <c r="P138" s="224"/>
      <c r="Q138" s="224"/>
      <c r="R138" s="46"/>
      <c r="T138" s="225"/>
      <c r="U138" s="45"/>
      <c r="V138" s="45"/>
      <c r="W138" s="45"/>
      <c r="X138" s="45"/>
      <c r="Y138" s="45"/>
      <c r="Z138" s="45"/>
      <c r="AA138" s="92"/>
      <c r="AT138" s="20" t="s">
        <v>74</v>
      </c>
      <c r="AU138" s="20" t="s">
        <v>75</v>
      </c>
      <c r="AY138" s="20" t="s">
        <v>193</v>
      </c>
      <c r="BK138" s="214">
        <f>SUM(BK139:BK143)</f>
        <v>0</v>
      </c>
    </row>
    <row r="139" s="1" customFormat="1" ht="22.32" customHeight="1">
      <c r="B139" s="44"/>
      <c r="C139" s="226" t="s">
        <v>5</v>
      </c>
      <c r="D139" s="226" t="s">
        <v>134</v>
      </c>
      <c r="E139" s="227" t="s">
        <v>5</v>
      </c>
      <c r="F139" s="228" t="s">
        <v>5</v>
      </c>
      <c r="G139" s="228"/>
      <c r="H139" s="228"/>
      <c r="I139" s="228"/>
      <c r="J139" s="229" t="s">
        <v>5</v>
      </c>
      <c r="K139" s="210"/>
      <c r="L139" s="210"/>
      <c r="M139" s="230"/>
      <c r="N139" s="230">
        <f>BK139</f>
        <v>0</v>
      </c>
      <c r="O139" s="230"/>
      <c r="P139" s="230"/>
      <c r="Q139" s="230"/>
      <c r="R139" s="46"/>
      <c r="T139" s="211" t="s">
        <v>5</v>
      </c>
      <c r="U139" s="231" t="s">
        <v>42</v>
      </c>
      <c r="V139" s="45"/>
      <c r="W139" s="45"/>
      <c r="X139" s="45"/>
      <c r="Y139" s="45"/>
      <c r="Z139" s="45"/>
      <c r="AA139" s="92"/>
      <c r="AT139" s="20" t="s">
        <v>193</v>
      </c>
      <c r="AU139" s="20" t="s">
        <v>80</v>
      </c>
      <c r="AY139" s="20" t="s">
        <v>193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112</v>
      </c>
      <c r="BK139" s="214">
        <f>L139*K139</f>
        <v>0</v>
      </c>
    </row>
    <row r="140" s="1" customFormat="1" ht="22.32" customHeight="1">
      <c r="B140" s="44"/>
      <c r="C140" s="226" t="s">
        <v>5</v>
      </c>
      <c r="D140" s="226" t="s">
        <v>134</v>
      </c>
      <c r="E140" s="227" t="s">
        <v>5</v>
      </c>
      <c r="F140" s="228" t="s">
        <v>5</v>
      </c>
      <c r="G140" s="228"/>
      <c r="H140" s="228"/>
      <c r="I140" s="228"/>
      <c r="J140" s="229" t="s">
        <v>5</v>
      </c>
      <c r="K140" s="210"/>
      <c r="L140" s="210"/>
      <c r="M140" s="230"/>
      <c r="N140" s="230">
        <f>BK140</f>
        <v>0</v>
      </c>
      <c r="O140" s="230"/>
      <c r="P140" s="230"/>
      <c r="Q140" s="230"/>
      <c r="R140" s="46"/>
      <c r="T140" s="211" t="s">
        <v>5</v>
      </c>
      <c r="U140" s="231" t="s">
        <v>42</v>
      </c>
      <c r="V140" s="45"/>
      <c r="W140" s="45"/>
      <c r="X140" s="45"/>
      <c r="Y140" s="45"/>
      <c r="Z140" s="45"/>
      <c r="AA140" s="92"/>
      <c r="AT140" s="20" t="s">
        <v>193</v>
      </c>
      <c r="AU140" s="20" t="s">
        <v>80</v>
      </c>
      <c r="AY140" s="20" t="s">
        <v>193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112</v>
      </c>
      <c r="BK140" s="214">
        <f>L140*K140</f>
        <v>0</v>
      </c>
    </row>
    <row r="141" s="1" customFormat="1" ht="22.32" customHeight="1">
      <c r="B141" s="44"/>
      <c r="C141" s="226" t="s">
        <v>5</v>
      </c>
      <c r="D141" s="226" t="s">
        <v>134</v>
      </c>
      <c r="E141" s="227" t="s">
        <v>5</v>
      </c>
      <c r="F141" s="228" t="s">
        <v>5</v>
      </c>
      <c r="G141" s="228"/>
      <c r="H141" s="228"/>
      <c r="I141" s="228"/>
      <c r="J141" s="229" t="s">
        <v>5</v>
      </c>
      <c r="K141" s="210"/>
      <c r="L141" s="210"/>
      <c r="M141" s="230"/>
      <c r="N141" s="230">
        <f>BK141</f>
        <v>0</v>
      </c>
      <c r="O141" s="230"/>
      <c r="P141" s="230"/>
      <c r="Q141" s="230"/>
      <c r="R141" s="46"/>
      <c r="T141" s="211" t="s">
        <v>5</v>
      </c>
      <c r="U141" s="231" t="s">
        <v>42</v>
      </c>
      <c r="V141" s="45"/>
      <c r="W141" s="45"/>
      <c r="X141" s="45"/>
      <c r="Y141" s="45"/>
      <c r="Z141" s="45"/>
      <c r="AA141" s="92"/>
      <c r="AT141" s="20" t="s">
        <v>193</v>
      </c>
      <c r="AU141" s="20" t="s">
        <v>80</v>
      </c>
      <c r="AY141" s="20" t="s">
        <v>193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112</v>
      </c>
      <c r="BK141" s="214">
        <f>L141*K141</f>
        <v>0</v>
      </c>
    </row>
    <row r="142" s="1" customFormat="1" ht="22.32" customHeight="1">
      <c r="B142" s="44"/>
      <c r="C142" s="226" t="s">
        <v>5</v>
      </c>
      <c r="D142" s="226" t="s">
        <v>134</v>
      </c>
      <c r="E142" s="227" t="s">
        <v>5</v>
      </c>
      <c r="F142" s="228" t="s">
        <v>5</v>
      </c>
      <c r="G142" s="228"/>
      <c r="H142" s="228"/>
      <c r="I142" s="228"/>
      <c r="J142" s="229" t="s">
        <v>5</v>
      </c>
      <c r="K142" s="210"/>
      <c r="L142" s="210"/>
      <c r="M142" s="230"/>
      <c r="N142" s="230">
        <f>BK142</f>
        <v>0</v>
      </c>
      <c r="O142" s="230"/>
      <c r="P142" s="230"/>
      <c r="Q142" s="230"/>
      <c r="R142" s="46"/>
      <c r="T142" s="211" t="s">
        <v>5</v>
      </c>
      <c r="U142" s="231" t="s">
        <v>42</v>
      </c>
      <c r="V142" s="45"/>
      <c r="W142" s="45"/>
      <c r="X142" s="45"/>
      <c r="Y142" s="45"/>
      <c r="Z142" s="45"/>
      <c r="AA142" s="92"/>
      <c r="AT142" s="20" t="s">
        <v>193</v>
      </c>
      <c r="AU142" s="20" t="s">
        <v>80</v>
      </c>
      <c r="AY142" s="20" t="s">
        <v>193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112</v>
      </c>
      <c r="BK142" s="214">
        <f>L142*K142</f>
        <v>0</v>
      </c>
    </row>
    <row r="143" s="1" customFormat="1" ht="22.32" customHeight="1">
      <c r="B143" s="44"/>
      <c r="C143" s="226" t="s">
        <v>5</v>
      </c>
      <c r="D143" s="226" t="s">
        <v>134</v>
      </c>
      <c r="E143" s="227" t="s">
        <v>5</v>
      </c>
      <c r="F143" s="228" t="s">
        <v>5</v>
      </c>
      <c r="G143" s="228"/>
      <c r="H143" s="228"/>
      <c r="I143" s="228"/>
      <c r="J143" s="229" t="s">
        <v>5</v>
      </c>
      <c r="K143" s="210"/>
      <c r="L143" s="210"/>
      <c r="M143" s="230"/>
      <c r="N143" s="230">
        <f>BK143</f>
        <v>0</v>
      </c>
      <c r="O143" s="230"/>
      <c r="P143" s="230"/>
      <c r="Q143" s="230"/>
      <c r="R143" s="46"/>
      <c r="T143" s="211" t="s">
        <v>5</v>
      </c>
      <c r="U143" s="231" t="s">
        <v>42</v>
      </c>
      <c r="V143" s="70"/>
      <c r="W143" s="70"/>
      <c r="X143" s="70"/>
      <c r="Y143" s="70"/>
      <c r="Z143" s="70"/>
      <c r="AA143" s="72"/>
      <c r="AT143" s="20" t="s">
        <v>193</v>
      </c>
      <c r="AU143" s="20" t="s">
        <v>80</v>
      </c>
      <c r="AY143" s="20" t="s">
        <v>193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112</v>
      </c>
      <c r="BK143" s="214">
        <f>L143*K143</f>
        <v>0</v>
      </c>
    </row>
    <row r="144" s="1" customFormat="1" ht="6.96" customHeight="1">
      <c r="B144" s="73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</row>
  </sheetData>
  <mergeCells count="126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F111:P111"/>
    <mergeCell ref="M113:P113"/>
    <mergeCell ref="M115:Q115"/>
    <mergeCell ref="M116:Q116"/>
    <mergeCell ref="F118:I118"/>
    <mergeCell ref="L118:M118"/>
    <mergeCell ref="N118:Q118"/>
    <mergeCell ref="F122:I122"/>
    <mergeCell ref="L122:M122"/>
    <mergeCell ref="N122:Q122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N119:Q119"/>
    <mergeCell ref="N120:Q120"/>
    <mergeCell ref="N121:Q121"/>
    <mergeCell ref="N127:Q127"/>
    <mergeCell ref="N133:Q133"/>
    <mergeCell ref="N136:Q136"/>
    <mergeCell ref="N138:Q138"/>
    <mergeCell ref="H1:K1"/>
    <mergeCell ref="S2:AC2"/>
  </mergeCells>
  <dataValidations count="2">
    <dataValidation type="list" allowBlank="1" showInputMessage="1" showErrorMessage="1" error="Povolené sú hodnoty K, M." sqref="D139:D144">
      <formula1>"K, M"</formula1>
    </dataValidation>
    <dataValidation type="list" allowBlank="1" showInputMessage="1" showErrorMessage="1" error="Povolené sú hodnoty základná, znížená, nulová." sqref="U139:U144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8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2018-09-04T07:01:27Z</dcterms:created>
  <dcterms:modified xsi:type="dcterms:W3CDTF">2018-09-04T07:01:29Z</dcterms:modified>
</cp:coreProperties>
</file>