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128 - Oprava chodník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'2018-128 - Oprava chodník...'!$C$4:$Q$70,'2018-128 - Oprava chodník...'!$C$76:$Q$104,'2018-128 - Oprava chodník...'!$C$110:$Q$147</definedName>
    <definedName name="_xlnm.Print_Titles" localSheetId="1">'2018-128 - Oprava chodník...'!$119:$119</definedName>
  </definedNames>
  <calcPr/>
</workbook>
</file>

<file path=xl/calcChain.xml><?xml version="1.0" encoding="utf-8"?>
<calcChain xmlns="http://schemas.openxmlformats.org/spreadsheetml/2006/main">
  <c i="1" r="AY88"/>
  <c r="AX88"/>
  <c i="2" r="BI147"/>
  <c r="BH147"/>
  <c r="BG147"/>
  <c r="BE147"/>
  <c r="BK147"/>
  <c r="N147"/>
  <c r="BF147"/>
  <c r="BI146"/>
  <c r="BH146"/>
  <c r="BG146"/>
  <c r="BE146"/>
  <c r="BK146"/>
  <c r="N146"/>
  <c r="BF146"/>
  <c r="BI145"/>
  <c r="BH145"/>
  <c r="BG145"/>
  <c r="BE145"/>
  <c r="BK145"/>
  <c r="N145"/>
  <c r="BF145"/>
  <c r="BI144"/>
  <c r="BH144"/>
  <c r="BG144"/>
  <c r="BE144"/>
  <c r="BK144"/>
  <c r="N144"/>
  <c r="BF144"/>
  <c r="BI143"/>
  <c r="BH143"/>
  <c r="BG143"/>
  <c r="BE143"/>
  <c r="BK143"/>
  <c r="BK142"/>
  <c r="N142"/>
  <c r="N143"/>
  <c r="BF143"/>
  <c r="N94"/>
  <c r="BI141"/>
  <c r="BH141"/>
  <c r="BG141"/>
  <c r="BE141"/>
  <c r="AA141"/>
  <c r="AA140"/>
  <c r="Y141"/>
  <c r="Y140"/>
  <c r="W141"/>
  <c r="W140"/>
  <c r="BK141"/>
  <c r="BK140"/>
  <c r="N140"/>
  <c r="N141"/>
  <c r="BF141"/>
  <c r="N93"/>
  <c r="BI139"/>
  <c r="BH139"/>
  <c r="BG139"/>
  <c r="BE139"/>
  <c r="AA139"/>
  <c r="AA138"/>
  <c r="Y139"/>
  <c r="Y138"/>
  <c r="W139"/>
  <c r="W138"/>
  <c r="BK139"/>
  <c r="BK138"/>
  <c r="N138"/>
  <c r="N139"/>
  <c r="BF139"/>
  <c r="N92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AA129"/>
  <c r="Y130"/>
  <c r="Y129"/>
  <c r="W130"/>
  <c r="W129"/>
  <c r="BK130"/>
  <c r="BK129"/>
  <c r="N129"/>
  <c r="N130"/>
  <c r="BF130"/>
  <c r="N91"/>
  <c r="BI128"/>
  <c r="BH128"/>
  <c r="BG128"/>
  <c r="BE128"/>
  <c r="AA128"/>
  <c r="Y128"/>
  <c r="W128"/>
  <c r="BK128"/>
  <c r="N128"/>
  <c r="BF128"/>
  <c r="BI127"/>
  <c r="BH127"/>
  <c r="BG127"/>
  <c r="BE127"/>
  <c r="AA127"/>
  <c r="AA126"/>
  <c r="Y127"/>
  <c r="Y126"/>
  <c r="W127"/>
  <c r="W126"/>
  <c r="BK127"/>
  <c r="BK126"/>
  <c r="N126"/>
  <c r="N127"/>
  <c r="BF127"/>
  <c r="N90"/>
  <c r="BI125"/>
  <c r="BH125"/>
  <c r="BG125"/>
  <c r="BE125"/>
  <c r="AA125"/>
  <c r="Y125"/>
  <c r="W125"/>
  <c r="BK125"/>
  <c r="N125"/>
  <c r="BF125"/>
  <c r="BI124"/>
  <c r="BH124"/>
  <c r="BG124"/>
  <c r="BE124"/>
  <c r="AA124"/>
  <c r="Y124"/>
  <c r="W124"/>
  <c r="BK124"/>
  <c r="N124"/>
  <c r="BF124"/>
  <c r="BI123"/>
  <c r="BH123"/>
  <c r="BG123"/>
  <c r="BE123"/>
  <c r="AA123"/>
  <c r="AA122"/>
  <c r="AA121"/>
  <c r="AA120"/>
  <c r="Y123"/>
  <c r="Y122"/>
  <c r="Y121"/>
  <c r="Y120"/>
  <c r="W123"/>
  <c r="W122"/>
  <c r="W121"/>
  <c r="W120"/>
  <c i="1" r="AU88"/>
  <c i="2" r="BK123"/>
  <c r="BK122"/>
  <c r="N122"/>
  <c r="BK121"/>
  <c r="N121"/>
  <c r="BK120"/>
  <c r="N120"/>
  <c r="N87"/>
  <c r="N123"/>
  <c r="BF123"/>
  <c r="N89"/>
  <c r="N88"/>
  <c r="F116"/>
  <c r="F114"/>
  <c r="F112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H35"/>
  <c i="1" r="BD88"/>
  <c i="2" r="BH97"/>
  <c r="H34"/>
  <c i="1" r="BC88"/>
  <c i="2" r="BG97"/>
  <c r="H33"/>
  <c i="1" r="BB88"/>
  <c i="2" r="BE97"/>
  <c r="M31"/>
  <c i="1" r="AV88"/>
  <c i="2" r="H31"/>
  <c i="1" r="AZ88"/>
  <c i="2" r="N97"/>
  <c r="N96"/>
  <c r="L104"/>
  <c r="BF97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7"/>
  <c r="M83"/>
  <c r="O19"/>
  <c r="O17"/>
  <c r="E17"/>
  <c r="M116"/>
  <c r="M82"/>
  <c r="O16"/>
  <c r="O14"/>
  <c r="E14"/>
  <c r="F117"/>
  <c r="F83"/>
  <c r="O13"/>
  <c r="O8"/>
  <c r="M114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<sst xmlns="http://schemas.openxmlformats.org/spreadsheetml/2006/main">
  <si>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</si>
  <si>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</si>
  <si>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</si>
  <si>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</si>
  <si>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</si>
  <si>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</si>
  <si>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</si>
  <si>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</si>
  <si>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</si>
  <si>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</si>
  <si>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</si>
  <si>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</si>
  <si>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</si>
  <si>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</si>
  <si>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</si>
  <si>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2018-128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</si>
  <si>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</si>
  <si>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</si>
  <si>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 xml:space="preserve">Oprava chodníka  ul. Hlavná - Topoľčianska cesta I/64</t>
  </si>
  <si>
    <t>JKSO:</t>
  </si>
  <si>
    <t>KS:</t>
  </si>
  <si>
    <t>Miesto:</t>
  </si>
  <si>
    <t xml:space="preserve"> </t>
  </si>
  <si>
    <t>Dátum:</t>
  </si>
  <si>
    <t>9. 8. 2018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</si>
  <si>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</si>
  <si>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</si>
  <si>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</si>
  <si>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</si>
  <si>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</si>
  <si>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</si>
  <si>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</si>
  <si>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</si>
  <si>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</si>
  <si>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</si>
  <si>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</si>
  <si>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</si>
  <si>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</si>
  <si>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</si>
  <si>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</si>
  <si>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</si>
  <si>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</si>
  <si>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</si>
  <si>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</si>
  <si>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</si>
  <si>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</si>
  <si>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</si>
  <si>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</si>
  <si>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</si>
  <si>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</si>
  <si>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</si>
  <si>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</si>
  <si>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</si>
  <si>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</si>
  <si>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</si>
  <si>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</si>
  <si>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</si>
  <si>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</si>
  <si>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</si>
  <si>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</si>
  <si>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</si>
  <si>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</si>
  <si>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</si>
  <si>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</si>
  <si>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</si>
  <si>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</si>
  <si>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</si>
  <si>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</si>
  <si>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</si>
  <si>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</si>
  <si>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</si>
  <si>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</si>
  <si>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</si>
  <si>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</si>
  <si>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</si>
  <si>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</si>
  <si>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</si>
  <si>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{4a5e9827-ec4a-4bec-ba71-8e4f676a0851}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</si>
  <si>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</si>
  <si>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</si>
  <si>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</si>
  <si>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</si>
  <si>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</si>
  <si>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</si>
  <si>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</si>
  <si>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</si>
  <si>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</si>
  <si>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</si>
  <si>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</si>
  <si>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</si>
  <si>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</si>
  <si>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</si>
  <si>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</si>
  <si>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</si>
  <si>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</si>
  <si>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</si>
  <si>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</si>
  <si>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</si>
  <si>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</si>
  <si>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</si>
  <si>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</si>
  <si>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</si>
  <si>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</si>
  <si>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</si>
  <si>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</si>
  <si>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</si>
  <si>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</si>
  <si>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</si>
  <si>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</si>
  <si>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</si>
  <si>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</si>
  <si>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</si>
  <si>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</si>
  <si>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</si>
  <si>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</si>
  <si>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</si>
  <si>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</si>
  <si>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</si>
  <si>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</si>
  <si>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</si>
  <si>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</si>
  <si>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</si>
  <si>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</si>
  <si>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</si>
  <si>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</si>
  <si>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</si>
  <si>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</si>
  <si>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</si>
  <si>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</si>
  <si>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</si>
  <si>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</si>
  <si>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</si>
  <si>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</si>
  <si>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</si>
  <si>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</si>
  <si>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</si>
  <si>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113106613</t>
  </si>
  <si>
    <t xml:space="preserve">Rozoberanie maloformátovej zámkovej dlažby v ploche do 20 m2,  -0,26000t</t>
  </si>
  <si>
    <t>m2</t>
  </si>
  <si>
    <t>4</t>
  </si>
  <si>
    <t>-2057678612</t>
  </si>
  <si>
    <t>113206111</t>
  </si>
  <si>
    <t xml:space="preserve">Vytrhanie obrúb betónových, s vybúraním lôžka, z krajníkov alebo obrubníkov stojatých,  -0,14500t</t>
  </si>
  <si>
    <t>m</t>
  </si>
  <si>
    <t>1202242223</t>
  </si>
  <si>
    <t>3</t>
  </si>
  <si>
    <t>113208111</t>
  </si>
  <si>
    <t xml:space="preserve">Vytrhanie obrúb betonových, s vybúraním lôžka, záhonových,  -0,04000t</t>
  </si>
  <si>
    <t>1052258260</t>
  </si>
  <si>
    <t>564811111</t>
  </si>
  <si>
    <t>Podklad zo štrkodrviny s rozprestretím a zhutnením, po zhutnení hr. 50 mm</t>
  </si>
  <si>
    <t>1380812010</t>
  </si>
  <si>
    <t>5</t>
  </si>
  <si>
    <t>596911111</t>
  </si>
  <si>
    <t>Kladenie zámkovej dlažby hr. 6 cm pre peších do 20 m2 so zriadením lôžka z kameniva hr. 4 cm</t>
  </si>
  <si>
    <t>922058658</t>
  </si>
  <si>
    <t>6</t>
  </si>
  <si>
    <t>916561112</t>
  </si>
  <si>
    <t>Osadenie záhonového alebo parkového obrubníka betón., do lôžka z bet. pros. tr. C 16/20 s bočnou oporou</t>
  </si>
  <si>
    <t>-907839224</t>
  </si>
  <si>
    <t>7</t>
  </si>
  <si>
    <t>M</t>
  </si>
  <si>
    <t>592170001800</t>
  </si>
  <si>
    <t>Obrubník PREMAC parkový, lxšxv 1000x50x200 mm, sivá</t>
  </si>
  <si>
    <t>ks</t>
  </si>
  <si>
    <t>8</t>
  </si>
  <si>
    <t>1219021525</t>
  </si>
  <si>
    <t>917862112</t>
  </si>
  <si>
    <t>Osadenie chodník. obrubníka betónového stojatého do lôžka z betónu prosteho tr. C 16/20 s bočnou oporou</t>
  </si>
  <si>
    <t>1500283822</t>
  </si>
  <si>
    <t>9</t>
  </si>
  <si>
    <t>592170002200</t>
  </si>
  <si>
    <t>Obrubník PREMAC cestný, lxšxv 1000x150x260 mm, skosenie 120/40 mm</t>
  </si>
  <si>
    <t>148351940</t>
  </si>
  <si>
    <t>10</t>
  </si>
  <si>
    <t>979071121</t>
  </si>
  <si>
    <t>Očistenie vybúraných dlažbových kociek drobných, s pôvodným vyplnením škár kamenivom ťaženým</t>
  </si>
  <si>
    <t>-941348703</t>
  </si>
  <si>
    <t>11</t>
  </si>
  <si>
    <t>979084216</t>
  </si>
  <si>
    <t>Vodorovná doprava vybúraných hmôt po suchu bez naloženia, ale so zložením na vzdialenosť do 5 km</t>
  </si>
  <si>
    <t>t</t>
  </si>
  <si>
    <t>1768715562</t>
  </si>
  <si>
    <t>12</t>
  </si>
  <si>
    <t>979087213</t>
  </si>
  <si>
    <t>Nakladanie na dopravné prostriedky pre vodorovnú dopravu vybúraných hmôt</t>
  </si>
  <si>
    <t>-646685638</t>
  </si>
  <si>
    <t>13</t>
  </si>
  <si>
    <t>979089012</t>
  </si>
  <si>
    <t>Poplatok za skladovanie - betón, tehly, dlaždice (17 01 ), ostatné</t>
  </si>
  <si>
    <t>1418243581</t>
  </si>
  <si>
    <t>14</t>
  </si>
  <si>
    <t>998225311</t>
  </si>
  <si>
    <t>Presun hmôt pre opravy a údržbu komunikácií a letísk s krytom asfaltovým alebo betónovým</t>
  </si>
  <si>
    <t>-1150486777</t>
  </si>
  <si>
    <t>15</t>
  </si>
  <si>
    <t>000600024</t>
  </si>
  <si>
    <t>Zariadenie staveniska - prevádzkové dopravné značenie po stavenisku</t>
  </si>
  <si>
    <t>eur</t>
  </si>
  <si>
    <t>1024</t>
  </si>
  <si>
    <t>270999300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</si>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</sst>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2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2018-128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 xml:space="preserve">Oprava chodníka  ul. Hlavná - Topoľčianska cesta I/64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9. 8. 2018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'2018-128 - Oprava chodník...'!M29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'2018-128 - Oprava chodník...'!M27</f>
        <v>0</v>
      </c>
      <c r="AT88" s="119">
        <f>ROUND(SUM(AV88:AW88),2)</f>
        <v>0</v>
      </c>
      <c r="AU88" s="120">
        <f>'2018-128 - Oprava chodník...'!W120</f>
        <v>0</v>
      </c>
      <c r="AV88" s="119">
        <f>'2018-128 - Oprava chodník...'!M31</f>
        <v>0</v>
      </c>
      <c r="AW88" s="119">
        <f>'2018-128 - Oprava chodník...'!M32</f>
        <v>0</v>
      </c>
      <c r="AX88" s="119">
        <f>'2018-128 - Oprava chodník...'!M33</f>
        <v>0</v>
      </c>
      <c r="AY88" s="119">
        <f>'2018-128 - Oprava chodník...'!M34</f>
        <v>0</v>
      </c>
      <c r="AZ88" s="119">
        <f>'2018-128 - Oprava chodník...'!H31</f>
        <v>0</v>
      </c>
      <c r="BA88" s="119">
        <f>'2018-128 - Oprava chodník...'!H32</f>
        <v>0</v>
      </c>
      <c r="BB88" s="119">
        <f>'2018-128 - Oprava chodník...'!H33</f>
        <v>0</v>
      </c>
      <c r="BC88" s="119">
        <f>'2018-128 - Oprava chodník...'!H34</f>
        <v>0</v>
      </c>
      <c r="BD88" s="121">
        <f>'2018-128 - Oprava chodník...'!H35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128 - Oprava chodník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9. 8. 2018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N96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ROUND((((SUM(BE96:BE103)+SUM(BE120:BE141))+SUM(BE143:BE147))),2)</f>
        <v>0</v>
      </c>
      <c r="I31" s="45"/>
      <c r="J31" s="45"/>
      <c r="K31" s="45"/>
      <c r="L31" s="45"/>
      <c r="M31" s="148">
        <f>ROUND(((ROUND((SUM(BE96:BE103)+SUM(BE120:BE141)), 2)*F31)+SUM(BE143:BE147)*F31),2)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ROUND((((SUM(BF96:BF103)+SUM(BF120:BF141))+SUM(BF143:BF147))),2)</f>
        <v>0</v>
      </c>
      <c r="I32" s="45"/>
      <c r="J32" s="45"/>
      <c r="K32" s="45"/>
      <c r="L32" s="45"/>
      <c r="M32" s="148">
        <f>ROUND(((ROUND((SUM(BF96:BF103)+SUM(BF120:BF141)), 2)*F32)+SUM(BF143:BF147)*F32),2)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ROUND((((SUM(BG96:BG103)+SUM(BG120:BG141))+SUM(BG143:BG147))),2)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ROUND((((SUM(BH96:BH103)+SUM(BH120:BH141))+SUM(BH143:BH147))),2)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ROUND((((SUM(BI96:BI103)+SUM(BI120:BI141))+SUM(BI143:BI147))),2)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 xml:space="preserve">Oprava chodníka  ul. Hlavná - Topoľčianska cesta I/64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9. 8. 2018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N120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N121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N122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N126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N129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N138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N140</f>
        <v>0</v>
      </c>
      <c r="O93" s="158"/>
      <c r="P93" s="158"/>
      <c r="Q93" s="158"/>
      <c r="R93" s="161"/>
    </row>
    <row r="94" s="6" customFormat="1" ht="21.84" customHeight="1">
      <c r="B94" s="157"/>
      <c r="C94" s="158"/>
      <c r="D94" s="159" t="s">
        <v>109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5">
        <f>N142</f>
        <v>0</v>
      </c>
      <c r="O94" s="158"/>
      <c r="P94" s="158"/>
      <c r="Q94" s="158"/>
      <c r="R94" s="161"/>
    </row>
    <row r="95" s="1" customFormat="1" ht="21.84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6"/>
    </row>
    <row r="96" s="1" customFormat="1" ht="29.28" customHeight="1">
      <c r="B96" s="44"/>
      <c r="C96" s="155" t="s">
        <v>110</v>
      </c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156">
        <f>ROUND(N97+N98+N99+N100+N101+N102,2)</f>
        <v>0</v>
      </c>
      <c r="O96" s="166"/>
      <c r="P96" s="166"/>
      <c r="Q96" s="166"/>
      <c r="R96" s="46"/>
      <c r="T96" s="167"/>
      <c r="U96" s="168" t="s">
        <v>39</v>
      </c>
    </row>
    <row r="97" s="1" customFormat="1" ht="18" customHeight="1">
      <c r="B97" s="169"/>
      <c r="C97" s="170"/>
      <c r="D97" s="130" t="s">
        <v>111</v>
      </c>
      <c r="E97" s="171"/>
      <c r="F97" s="171"/>
      <c r="G97" s="171"/>
      <c r="H97" s="171"/>
      <c r="I97" s="170"/>
      <c r="J97" s="170"/>
      <c r="K97" s="170"/>
      <c r="L97" s="170"/>
      <c r="M97" s="170"/>
      <c r="N97" s="124">
        <f>ROUND(N87*T97,2)</f>
        <v>0</v>
      </c>
      <c r="O97" s="172"/>
      <c r="P97" s="172"/>
      <c r="Q97" s="172"/>
      <c r="R97" s="173"/>
      <c r="S97" s="174"/>
      <c r="T97" s="175"/>
      <c r="U97" s="176" t="s">
        <v>42</v>
      </c>
      <c r="V97" s="174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  <c r="AK97" s="174"/>
      <c r="AL97" s="174"/>
      <c r="AM97" s="174"/>
      <c r="AN97" s="174"/>
      <c r="AO97" s="174"/>
      <c r="AP97" s="174"/>
      <c r="AQ97" s="174"/>
      <c r="AR97" s="174"/>
      <c r="AS97" s="174"/>
      <c r="AT97" s="174"/>
      <c r="AU97" s="174"/>
      <c r="AV97" s="174"/>
      <c r="AW97" s="174"/>
      <c r="AX97" s="174"/>
      <c r="AY97" s="177" t="s">
        <v>112</v>
      </c>
      <c r="AZ97" s="174"/>
      <c r="BA97" s="174"/>
      <c r="BB97" s="174"/>
      <c r="BC97" s="174"/>
      <c r="BD97" s="174"/>
      <c r="BE97" s="178">
        <f>IF(U97="základná",N97,0)</f>
        <v>0</v>
      </c>
      <c r="BF97" s="178">
        <f>IF(U97="znížená",N97,0)</f>
        <v>0</v>
      </c>
      <c r="BG97" s="178">
        <f>IF(U97="zákl. prenesená",N97,0)</f>
        <v>0</v>
      </c>
      <c r="BH97" s="178">
        <f>IF(U97="zníž. prenesená",N97,0)</f>
        <v>0</v>
      </c>
      <c r="BI97" s="178">
        <f>IF(U97="nulová",N97,0)</f>
        <v>0</v>
      </c>
      <c r="BJ97" s="177" t="s">
        <v>113</v>
      </c>
      <c r="BK97" s="174"/>
      <c r="BL97" s="174"/>
      <c r="BM97" s="174"/>
    </row>
    <row r="98" s="1" customFormat="1" ht="18" customHeight="1">
      <c r="B98" s="169"/>
      <c r="C98" s="170"/>
      <c r="D98" s="130" t="s">
        <v>114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112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113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112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113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112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113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112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113</v>
      </c>
      <c r="BK101" s="174"/>
      <c r="BL101" s="174"/>
      <c r="BM101" s="174"/>
    </row>
    <row r="102" s="1" customFormat="1" ht="18" customHeight="1">
      <c r="B102" s="169"/>
      <c r="C102" s="170"/>
      <c r="D102" s="171" t="s">
        <v>118</v>
      </c>
      <c r="E102" s="170"/>
      <c r="F102" s="170"/>
      <c r="G102" s="170"/>
      <c r="H102" s="170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9"/>
      <c r="U102" s="180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119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113</v>
      </c>
      <c r="BK102" s="174"/>
      <c r="BL102" s="174"/>
      <c r="BM102" s="174"/>
    </row>
    <row r="103" s="1" customFormat="1">
      <c r="B103" s="44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6"/>
    </row>
    <row r="104" s="1" customFormat="1" ht="29.28" customHeight="1">
      <c r="B104" s="44"/>
      <c r="C104" s="137" t="s">
        <v>90</v>
      </c>
      <c r="D104" s="138"/>
      <c r="E104" s="138"/>
      <c r="F104" s="138"/>
      <c r="G104" s="138"/>
      <c r="H104" s="138"/>
      <c r="I104" s="138"/>
      <c r="J104" s="138"/>
      <c r="K104" s="138"/>
      <c r="L104" s="139">
        <f>ROUND(SUM(N87+N96),2)</f>
        <v>0</v>
      </c>
      <c r="M104" s="139"/>
      <c r="N104" s="139"/>
      <c r="O104" s="139"/>
      <c r="P104" s="139"/>
      <c r="Q104" s="139"/>
      <c r="R104" s="46"/>
    </row>
    <row r="105" s="1" customFormat="1" ht="6.96" customHeight="1">
      <c r="B105" s="73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5"/>
    </row>
    <row r="109" s="1" customFormat="1" ht="6.96" customHeight="1">
      <c r="B109" s="76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8"/>
    </row>
    <row r="110" s="1" customFormat="1" ht="36.96" customHeight="1">
      <c r="B110" s="44"/>
      <c r="C110" s="25" t="s">
        <v>120</v>
      </c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6.96" customHeight="1">
      <c r="B111" s="44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36.96" customHeight="1">
      <c r="B112" s="44"/>
      <c r="C112" s="83" t="s">
        <v>17</v>
      </c>
      <c r="D112" s="45"/>
      <c r="E112" s="45"/>
      <c r="F112" s="85" t="str">
        <f>F6</f>
        <v xml:space="preserve">Oprava chodníka  ul. Hlavná - Topoľčianska cesta I/64</v>
      </c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6.96" customHeigh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18" customHeight="1">
      <c r="B114" s="44"/>
      <c r="C114" s="36" t="s">
        <v>21</v>
      </c>
      <c r="D114" s="45"/>
      <c r="E114" s="45"/>
      <c r="F114" s="31" t="str">
        <f>F8</f>
        <v xml:space="preserve"> </v>
      </c>
      <c r="G114" s="45"/>
      <c r="H114" s="45"/>
      <c r="I114" s="45"/>
      <c r="J114" s="45"/>
      <c r="K114" s="36" t="s">
        <v>23</v>
      </c>
      <c r="L114" s="45"/>
      <c r="M114" s="88" t="str">
        <f>IF(O8="","",O8)</f>
        <v>9. 8. 2018</v>
      </c>
      <c r="N114" s="88"/>
      <c r="O114" s="88"/>
      <c r="P114" s="88"/>
      <c r="Q114" s="45"/>
      <c r="R114" s="46"/>
    </row>
    <row r="115" s="1" customFormat="1" ht="6.96" customHeight="1"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>
      <c r="B116" s="44"/>
      <c r="C116" s="36" t="s">
        <v>25</v>
      </c>
      <c r="D116" s="45"/>
      <c r="E116" s="45"/>
      <c r="F116" s="31" t="str">
        <f>E11</f>
        <v>Mesto Partizánske</v>
      </c>
      <c r="G116" s="45"/>
      <c r="H116" s="45"/>
      <c r="I116" s="45"/>
      <c r="J116" s="45"/>
      <c r="K116" s="36" t="s">
        <v>31</v>
      </c>
      <c r="L116" s="45"/>
      <c r="M116" s="31" t="str">
        <f>E17</f>
        <v xml:space="preserve"> </v>
      </c>
      <c r="N116" s="31"/>
      <c r="O116" s="31"/>
      <c r="P116" s="31"/>
      <c r="Q116" s="31"/>
      <c r="R116" s="46"/>
    </row>
    <row r="117" s="1" customFormat="1" ht="14.4" customHeight="1">
      <c r="B117" s="44"/>
      <c r="C117" s="36" t="s">
        <v>29</v>
      </c>
      <c r="D117" s="45"/>
      <c r="E117" s="45"/>
      <c r="F117" s="31" t="str">
        <f>IF(E14="","",E14)</f>
        <v>Vyplň údaj</v>
      </c>
      <c r="G117" s="45"/>
      <c r="H117" s="45"/>
      <c r="I117" s="45"/>
      <c r="J117" s="45"/>
      <c r="K117" s="36" t="s">
        <v>34</v>
      </c>
      <c r="L117" s="45"/>
      <c r="M117" s="31" t="str">
        <f>E20</f>
        <v xml:space="preserve"> </v>
      </c>
      <c r="N117" s="31"/>
      <c r="O117" s="31"/>
      <c r="P117" s="31"/>
      <c r="Q117" s="31"/>
      <c r="R117" s="46"/>
    </row>
    <row r="118" s="1" customFormat="1" ht="10.32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8" customFormat="1" ht="29.28" customHeight="1">
      <c r="B119" s="181"/>
      <c r="C119" s="182" t="s">
        <v>121</v>
      </c>
      <c r="D119" s="183" t="s">
        <v>122</v>
      </c>
      <c r="E119" s="183" t="s">
        <v>57</v>
      </c>
      <c r="F119" s="183" t="s">
        <v>123</v>
      </c>
      <c r="G119" s="183"/>
      <c r="H119" s="183"/>
      <c r="I119" s="183"/>
      <c r="J119" s="183" t="s">
        <v>124</v>
      </c>
      <c r="K119" s="183" t="s">
        <v>125</v>
      </c>
      <c r="L119" s="183" t="s">
        <v>126</v>
      </c>
      <c r="M119" s="183"/>
      <c r="N119" s="183" t="s">
        <v>100</v>
      </c>
      <c r="O119" s="183"/>
      <c r="P119" s="183"/>
      <c r="Q119" s="184"/>
      <c r="R119" s="185"/>
      <c r="T119" s="98" t="s">
        <v>127</v>
      </c>
      <c r="U119" s="99" t="s">
        <v>39</v>
      </c>
      <c r="V119" s="99" t="s">
        <v>128</v>
      </c>
      <c r="W119" s="99" t="s">
        <v>129</v>
      </c>
      <c r="X119" s="99" t="s">
        <v>130</v>
      </c>
      <c r="Y119" s="99" t="s">
        <v>131</v>
      </c>
      <c r="Z119" s="99" t="s">
        <v>132</v>
      </c>
      <c r="AA119" s="100" t="s">
        <v>133</v>
      </c>
    </row>
    <row r="120" s="1" customFormat="1" ht="29.28" customHeight="1">
      <c r="B120" s="44"/>
      <c r="C120" s="102" t="s">
        <v>97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186">
        <f>BK120</f>
        <v>0</v>
      </c>
      <c r="O120" s="187"/>
      <c r="P120" s="187"/>
      <c r="Q120" s="187"/>
      <c r="R120" s="46"/>
      <c r="T120" s="101"/>
      <c r="U120" s="65"/>
      <c r="V120" s="65"/>
      <c r="W120" s="188">
        <f>W121+W140+W142</f>
        <v>0</v>
      </c>
      <c r="X120" s="65"/>
      <c r="Y120" s="188">
        <f>Y121+Y140+Y142</f>
        <v>24.275674000000002</v>
      </c>
      <c r="Z120" s="65"/>
      <c r="AA120" s="189">
        <f>AA121+AA140+AA142</f>
        <v>0.92500000000000004</v>
      </c>
      <c r="AT120" s="20" t="s">
        <v>74</v>
      </c>
      <c r="AU120" s="20" t="s">
        <v>102</v>
      </c>
      <c r="BK120" s="190">
        <f>BK121+BK140+BK142</f>
        <v>0</v>
      </c>
    </row>
    <row r="121" s="9" customFormat="1" ht="37.44" customHeight="1">
      <c r="B121" s="191"/>
      <c r="C121" s="192"/>
      <c r="D121" s="193" t="s">
        <v>103</v>
      </c>
      <c r="E121" s="193"/>
      <c r="F121" s="193"/>
      <c r="G121" s="193"/>
      <c r="H121" s="193"/>
      <c r="I121" s="193"/>
      <c r="J121" s="193"/>
      <c r="K121" s="193"/>
      <c r="L121" s="193"/>
      <c r="M121" s="193"/>
      <c r="N121" s="165">
        <f>BK121</f>
        <v>0</v>
      </c>
      <c r="O121" s="194"/>
      <c r="P121" s="194"/>
      <c r="Q121" s="194"/>
      <c r="R121" s="195"/>
      <c r="T121" s="196"/>
      <c r="U121" s="192"/>
      <c r="V121" s="192"/>
      <c r="W121" s="197">
        <f>W122+W126+W129+W138</f>
        <v>0</v>
      </c>
      <c r="X121" s="192"/>
      <c r="Y121" s="197">
        <f>Y122+Y126+Y129+Y138</f>
        <v>24.275674000000002</v>
      </c>
      <c r="Z121" s="192"/>
      <c r="AA121" s="198">
        <f>AA122+AA126+AA129+AA138</f>
        <v>0.92500000000000004</v>
      </c>
      <c r="AR121" s="199" t="s">
        <v>80</v>
      </c>
      <c r="AT121" s="200" t="s">
        <v>74</v>
      </c>
      <c r="AU121" s="200" t="s">
        <v>75</v>
      </c>
      <c r="AY121" s="199" t="s">
        <v>134</v>
      </c>
      <c r="BK121" s="201">
        <f>BK122+BK126+BK129+BK138</f>
        <v>0</v>
      </c>
    </row>
    <row r="122" s="9" customFormat="1" ht="19.92" customHeight="1">
      <c r="B122" s="191"/>
      <c r="C122" s="192"/>
      <c r="D122" s="202" t="s">
        <v>104</v>
      </c>
      <c r="E122" s="202"/>
      <c r="F122" s="202"/>
      <c r="G122" s="202"/>
      <c r="H122" s="202"/>
      <c r="I122" s="202"/>
      <c r="J122" s="202"/>
      <c r="K122" s="202"/>
      <c r="L122" s="202"/>
      <c r="M122" s="202"/>
      <c r="N122" s="203">
        <f>BK122</f>
        <v>0</v>
      </c>
      <c r="O122" s="204"/>
      <c r="P122" s="204"/>
      <c r="Q122" s="204"/>
      <c r="R122" s="195"/>
      <c r="T122" s="196"/>
      <c r="U122" s="192"/>
      <c r="V122" s="192"/>
      <c r="W122" s="197">
        <f>SUM(W123:W125)</f>
        <v>0</v>
      </c>
      <c r="X122" s="192"/>
      <c r="Y122" s="197">
        <f>SUM(Y123:Y125)</f>
        <v>0</v>
      </c>
      <c r="Z122" s="192"/>
      <c r="AA122" s="198">
        <f>SUM(AA123:AA125)</f>
        <v>0.92500000000000004</v>
      </c>
      <c r="AR122" s="199" t="s">
        <v>80</v>
      </c>
      <c r="AT122" s="200" t="s">
        <v>74</v>
      </c>
      <c r="AU122" s="200" t="s">
        <v>80</v>
      </c>
      <c r="AY122" s="199" t="s">
        <v>134</v>
      </c>
      <c r="BK122" s="201">
        <f>SUM(BK123:BK125)</f>
        <v>0</v>
      </c>
    </row>
    <row r="123" s="1" customFormat="1" ht="25.5" customHeight="1">
      <c r="B123" s="169"/>
      <c r="C123" s="205" t="s">
        <v>80</v>
      </c>
      <c r="D123" s="205" t="s">
        <v>135</v>
      </c>
      <c r="E123" s="206" t="s">
        <v>136</v>
      </c>
      <c r="F123" s="207" t="s">
        <v>137</v>
      </c>
      <c r="G123" s="207"/>
      <c r="H123" s="207"/>
      <c r="I123" s="207"/>
      <c r="J123" s="208" t="s">
        <v>138</v>
      </c>
      <c r="K123" s="209">
        <v>102.62000000000001</v>
      </c>
      <c r="L123" s="210">
        <v>0</v>
      </c>
      <c r="M123" s="210"/>
      <c r="N123" s="209">
        <f>ROUND(L123*K123,3)</f>
        <v>0</v>
      </c>
      <c r="O123" s="209"/>
      <c r="P123" s="209"/>
      <c r="Q123" s="209"/>
      <c r="R123" s="173"/>
      <c r="T123" s="211" t="s">
        <v>5</v>
      </c>
      <c r="U123" s="54" t="s">
        <v>42</v>
      </c>
      <c r="V123" s="45"/>
      <c r="W123" s="212">
        <f>V123*K123</f>
        <v>0</v>
      </c>
      <c r="X123" s="212">
        <v>0</v>
      </c>
      <c r="Y123" s="212">
        <f>X123*K123</f>
        <v>0</v>
      </c>
      <c r="Z123" s="212">
        <v>0</v>
      </c>
      <c r="AA123" s="213">
        <f>Z123*K123</f>
        <v>0</v>
      </c>
      <c r="AR123" s="20" t="s">
        <v>139</v>
      </c>
      <c r="AT123" s="20" t="s">
        <v>135</v>
      </c>
      <c r="AU123" s="20" t="s">
        <v>113</v>
      </c>
      <c r="AY123" s="20" t="s">
        <v>134</v>
      </c>
      <c r="BE123" s="129">
        <f>IF(U123="základná",N123,0)</f>
        <v>0</v>
      </c>
      <c r="BF123" s="129">
        <f>IF(U123="znížená",N123,0)</f>
        <v>0</v>
      </c>
      <c r="BG123" s="129">
        <f>IF(U123="zákl. prenesená",N123,0)</f>
        <v>0</v>
      </c>
      <c r="BH123" s="129">
        <f>IF(U123="zníž. prenesená",N123,0)</f>
        <v>0</v>
      </c>
      <c r="BI123" s="129">
        <f>IF(U123="nulová",N123,0)</f>
        <v>0</v>
      </c>
      <c r="BJ123" s="20" t="s">
        <v>113</v>
      </c>
      <c r="BK123" s="214">
        <f>ROUND(L123*K123,3)</f>
        <v>0</v>
      </c>
      <c r="BL123" s="20" t="s">
        <v>139</v>
      </c>
      <c r="BM123" s="20" t="s">
        <v>140</v>
      </c>
    </row>
    <row r="124" s="1" customFormat="1" ht="38.25" customHeight="1">
      <c r="B124" s="169"/>
      <c r="C124" s="205" t="s">
        <v>113</v>
      </c>
      <c r="D124" s="205" t="s">
        <v>135</v>
      </c>
      <c r="E124" s="206" t="s">
        <v>141</v>
      </c>
      <c r="F124" s="207" t="s">
        <v>142</v>
      </c>
      <c r="G124" s="207"/>
      <c r="H124" s="207"/>
      <c r="I124" s="207"/>
      <c r="J124" s="208" t="s">
        <v>143</v>
      </c>
      <c r="K124" s="209">
        <v>5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0.14499999999999999</v>
      </c>
      <c r="AA124" s="213">
        <f>Z124*K124</f>
        <v>0.72499999999999998</v>
      </c>
      <c r="AR124" s="20" t="s">
        <v>139</v>
      </c>
      <c r="AT124" s="20" t="s">
        <v>135</v>
      </c>
      <c r="AU124" s="20" t="s">
        <v>113</v>
      </c>
      <c r="AY124" s="20" t="s">
        <v>134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113</v>
      </c>
      <c r="BK124" s="214">
        <f>ROUND(L124*K124,3)</f>
        <v>0</v>
      </c>
      <c r="BL124" s="20" t="s">
        <v>139</v>
      </c>
      <c r="BM124" s="20" t="s">
        <v>144</v>
      </c>
    </row>
    <row r="125" s="1" customFormat="1" ht="25.5" customHeight="1">
      <c r="B125" s="169"/>
      <c r="C125" s="205" t="s">
        <v>145</v>
      </c>
      <c r="D125" s="205" t="s">
        <v>135</v>
      </c>
      <c r="E125" s="206" t="s">
        <v>146</v>
      </c>
      <c r="F125" s="207" t="s">
        <v>147</v>
      </c>
      <c r="G125" s="207"/>
      <c r="H125" s="207"/>
      <c r="I125" s="207"/>
      <c r="J125" s="208" t="s">
        <v>143</v>
      </c>
      <c r="K125" s="209">
        <v>5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0.040000000000000001</v>
      </c>
      <c r="AA125" s="213">
        <f>Z125*K125</f>
        <v>0.20000000000000001</v>
      </c>
      <c r="AR125" s="20" t="s">
        <v>139</v>
      </c>
      <c r="AT125" s="20" t="s">
        <v>135</v>
      </c>
      <c r="AU125" s="20" t="s">
        <v>113</v>
      </c>
      <c r="AY125" s="20" t="s">
        <v>134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113</v>
      </c>
      <c r="BK125" s="214">
        <f>ROUND(L125*K125,3)</f>
        <v>0</v>
      </c>
      <c r="BL125" s="20" t="s">
        <v>139</v>
      </c>
      <c r="BM125" s="20" t="s">
        <v>148</v>
      </c>
    </row>
    <row r="126" s="9" customFormat="1" ht="29.88" customHeight="1">
      <c r="B126" s="191"/>
      <c r="C126" s="192"/>
      <c r="D126" s="202" t="s">
        <v>105</v>
      </c>
      <c r="E126" s="202"/>
      <c r="F126" s="202"/>
      <c r="G126" s="202"/>
      <c r="H126" s="202"/>
      <c r="I126" s="202"/>
      <c r="J126" s="202"/>
      <c r="K126" s="202"/>
      <c r="L126" s="202"/>
      <c r="M126" s="202"/>
      <c r="N126" s="215">
        <f>BK126</f>
        <v>0</v>
      </c>
      <c r="O126" s="216"/>
      <c r="P126" s="216"/>
      <c r="Q126" s="216"/>
      <c r="R126" s="195"/>
      <c r="T126" s="196"/>
      <c r="U126" s="192"/>
      <c r="V126" s="192"/>
      <c r="W126" s="197">
        <f>SUM(W127:W128)</f>
        <v>0</v>
      </c>
      <c r="X126" s="192"/>
      <c r="Y126" s="197">
        <f>SUM(Y127:Y128)</f>
        <v>22.596924000000001</v>
      </c>
      <c r="Z126" s="192"/>
      <c r="AA126" s="198">
        <f>SUM(AA127:AA128)</f>
        <v>0</v>
      </c>
      <c r="AR126" s="199" t="s">
        <v>80</v>
      </c>
      <c r="AT126" s="200" t="s">
        <v>74</v>
      </c>
      <c r="AU126" s="200" t="s">
        <v>80</v>
      </c>
      <c r="AY126" s="199" t="s">
        <v>134</v>
      </c>
      <c r="BK126" s="201">
        <f>SUM(BK127:BK128)</f>
        <v>0</v>
      </c>
    </row>
    <row r="127" s="1" customFormat="1" ht="25.5" customHeight="1">
      <c r="B127" s="169"/>
      <c r="C127" s="205" t="s">
        <v>139</v>
      </c>
      <c r="D127" s="205" t="s">
        <v>135</v>
      </c>
      <c r="E127" s="206" t="s">
        <v>149</v>
      </c>
      <c r="F127" s="207" t="s">
        <v>150</v>
      </c>
      <c r="G127" s="207"/>
      <c r="H127" s="207"/>
      <c r="I127" s="207"/>
      <c r="J127" s="208" t="s">
        <v>138</v>
      </c>
      <c r="K127" s="209">
        <v>102.62000000000001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0.10820000000000001</v>
      </c>
      <c r="Y127" s="212">
        <f>X127*K127</f>
        <v>11.103484000000002</v>
      </c>
      <c r="Z127" s="212">
        <v>0</v>
      </c>
      <c r="AA127" s="213">
        <f>Z127*K127</f>
        <v>0</v>
      </c>
      <c r="AR127" s="20" t="s">
        <v>139</v>
      </c>
      <c r="AT127" s="20" t="s">
        <v>135</v>
      </c>
      <c r="AU127" s="20" t="s">
        <v>113</v>
      </c>
      <c r="AY127" s="20" t="s">
        <v>134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113</v>
      </c>
      <c r="BK127" s="214">
        <f>ROUND(L127*K127,3)</f>
        <v>0</v>
      </c>
      <c r="BL127" s="20" t="s">
        <v>139</v>
      </c>
      <c r="BM127" s="20" t="s">
        <v>151</v>
      </c>
    </row>
    <row r="128" s="1" customFormat="1" ht="38.25" customHeight="1">
      <c r="B128" s="169"/>
      <c r="C128" s="205" t="s">
        <v>152</v>
      </c>
      <c r="D128" s="205" t="s">
        <v>135</v>
      </c>
      <c r="E128" s="206" t="s">
        <v>153</v>
      </c>
      <c r="F128" s="207" t="s">
        <v>154</v>
      </c>
      <c r="G128" s="207"/>
      <c r="H128" s="207"/>
      <c r="I128" s="207"/>
      <c r="J128" s="208" t="s">
        <v>138</v>
      </c>
      <c r="K128" s="209">
        <v>102.62000000000001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0.112</v>
      </c>
      <c r="Y128" s="212">
        <f>X128*K128</f>
        <v>11.493440000000001</v>
      </c>
      <c r="Z128" s="212">
        <v>0</v>
      </c>
      <c r="AA128" s="213">
        <f>Z128*K128</f>
        <v>0</v>
      </c>
      <c r="AR128" s="20" t="s">
        <v>139</v>
      </c>
      <c r="AT128" s="20" t="s">
        <v>135</v>
      </c>
      <c r="AU128" s="20" t="s">
        <v>113</v>
      </c>
      <c r="AY128" s="20" t="s">
        <v>134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113</v>
      </c>
      <c r="BK128" s="214">
        <f>ROUND(L128*K128,3)</f>
        <v>0</v>
      </c>
      <c r="BL128" s="20" t="s">
        <v>139</v>
      </c>
      <c r="BM128" s="20" t="s">
        <v>155</v>
      </c>
    </row>
    <row r="129" s="9" customFormat="1" ht="29.88" customHeight="1">
      <c r="B129" s="191"/>
      <c r="C129" s="192"/>
      <c r="D129" s="202" t="s">
        <v>106</v>
      </c>
      <c r="E129" s="202"/>
      <c r="F129" s="202"/>
      <c r="G129" s="202"/>
      <c r="H129" s="202"/>
      <c r="I129" s="202"/>
      <c r="J129" s="202"/>
      <c r="K129" s="202"/>
      <c r="L129" s="202"/>
      <c r="M129" s="202"/>
      <c r="N129" s="215">
        <f>BK129</f>
        <v>0</v>
      </c>
      <c r="O129" s="216"/>
      <c r="P129" s="216"/>
      <c r="Q129" s="216"/>
      <c r="R129" s="195"/>
      <c r="T129" s="196"/>
      <c r="U129" s="192"/>
      <c r="V129" s="192"/>
      <c r="W129" s="197">
        <f>SUM(W130:W137)</f>
        <v>0</v>
      </c>
      <c r="X129" s="192"/>
      <c r="Y129" s="197">
        <f>SUM(Y130:Y137)</f>
        <v>1.67875</v>
      </c>
      <c r="Z129" s="192"/>
      <c r="AA129" s="198">
        <f>SUM(AA130:AA137)</f>
        <v>0</v>
      </c>
      <c r="AR129" s="199" t="s">
        <v>80</v>
      </c>
      <c r="AT129" s="200" t="s">
        <v>74</v>
      </c>
      <c r="AU129" s="200" t="s">
        <v>80</v>
      </c>
      <c r="AY129" s="199" t="s">
        <v>134</v>
      </c>
      <c r="BK129" s="201">
        <f>SUM(BK130:BK137)</f>
        <v>0</v>
      </c>
    </row>
    <row r="130" s="1" customFormat="1" ht="38.25" customHeight="1">
      <c r="B130" s="169"/>
      <c r="C130" s="205" t="s">
        <v>156</v>
      </c>
      <c r="D130" s="205" t="s">
        <v>135</v>
      </c>
      <c r="E130" s="206" t="s">
        <v>157</v>
      </c>
      <c r="F130" s="207" t="s">
        <v>158</v>
      </c>
      <c r="G130" s="207"/>
      <c r="H130" s="207"/>
      <c r="I130" s="207"/>
      <c r="J130" s="208" t="s">
        <v>143</v>
      </c>
      <c r="K130" s="209">
        <v>5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0.099330000000000002</v>
      </c>
      <c r="Y130" s="212">
        <f>X130*K130</f>
        <v>0.49665000000000004</v>
      </c>
      <c r="Z130" s="212">
        <v>0</v>
      </c>
      <c r="AA130" s="213">
        <f>Z130*K130</f>
        <v>0</v>
      </c>
      <c r="AR130" s="20" t="s">
        <v>139</v>
      </c>
      <c r="AT130" s="20" t="s">
        <v>135</v>
      </c>
      <c r="AU130" s="20" t="s">
        <v>113</v>
      </c>
      <c r="AY130" s="20" t="s">
        <v>134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113</v>
      </c>
      <c r="BK130" s="214">
        <f>ROUND(L130*K130,3)</f>
        <v>0</v>
      </c>
      <c r="BL130" s="20" t="s">
        <v>139</v>
      </c>
      <c r="BM130" s="20" t="s">
        <v>159</v>
      </c>
    </row>
    <row r="131" s="1" customFormat="1" ht="25.5" customHeight="1">
      <c r="B131" s="169"/>
      <c r="C131" s="217" t="s">
        <v>160</v>
      </c>
      <c r="D131" s="217" t="s">
        <v>161</v>
      </c>
      <c r="E131" s="218" t="s">
        <v>162</v>
      </c>
      <c r="F131" s="219" t="s">
        <v>163</v>
      </c>
      <c r="G131" s="219"/>
      <c r="H131" s="219"/>
      <c r="I131" s="219"/>
      <c r="J131" s="220" t="s">
        <v>164</v>
      </c>
      <c r="K131" s="221">
        <v>5.0499999999999998</v>
      </c>
      <c r="L131" s="222">
        <v>0</v>
      </c>
      <c r="M131" s="222"/>
      <c r="N131" s="221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0.023</v>
      </c>
      <c r="Y131" s="212">
        <f>X131*K131</f>
        <v>0.11614999999999999</v>
      </c>
      <c r="Z131" s="212">
        <v>0</v>
      </c>
      <c r="AA131" s="213">
        <f>Z131*K131</f>
        <v>0</v>
      </c>
      <c r="AR131" s="20" t="s">
        <v>165</v>
      </c>
      <c r="AT131" s="20" t="s">
        <v>161</v>
      </c>
      <c r="AU131" s="20" t="s">
        <v>113</v>
      </c>
      <c r="AY131" s="20" t="s">
        <v>134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113</v>
      </c>
      <c r="BK131" s="214">
        <f>ROUND(L131*K131,3)</f>
        <v>0</v>
      </c>
      <c r="BL131" s="20" t="s">
        <v>139</v>
      </c>
      <c r="BM131" s="20" t="s">
        <v>166</v>
      </c>
    </row>
    <row r="132" s="1" customFormat="1" ht="38.25" customHeight="1">
      <c r="B132" s="169"/>
      <c r="C132" s="205" t="s">
        <v>165</v>
      </c>
      <c r="D132" s="205" t="s">
        <v>135</v>
      </c>
      <c r="E132" s="206" t="s">
        <v>167</v>
      </c>
      <c r="F132" s="207" t="s">
        <v>168</v>
      </c>
      <c r="G132" s="207"/>
      <c r="H132" s="207"/>
      <c r="I132" s="207"/>
      <c r="J132" s="208" t="s">
        <v>143</v>
      </c>
      <c r="K132" s="209">
        <v>5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0.12734000000000001</v>
      </c>
      <c r="Y132" s="212">
        <f>X132*K132</f>
        <v>0.63670000000000004</v>
      </c>
      <c r="Z132" s="212">
        <v>0</v>
      </c>
      <c r="AA132" s="213">
        <f>Z132*K132</f>
        <v>0</v>
      </c>
      <c r="AR132" s="20" t="s">
        <v>139</v>
      </c>
      <c r="AT132" s="20" t="s">
        <v>135</v>
      </c>
      <c r="AU132" s="20" t="s">
        <v>113</v>
      </c>
      <c r="AY132" s="20" t="s">
        <v>134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113</v>
      </c>
      <c r="BK132" s="214">
        <f>ROUND(L132*K132,3)</f>
        <v>0</v>
      </c>
      <c r="BL132" s="20" t="s">
        <v>139</v>
      </c>
      <c r="BM132" s="20" t="s">
        <v>169</v>
      </c>
    </row>
    <row r="133" s="1" customFormat="1" ht="25.5" customHeight="1">
      <c r="B133" s="169"/>
      <c r="C133" s="217" t="s">
        <v>170</v>
      </c>
      <c r="D133" s="217" t="s">
        <v>161</v>
      </c>
      <c r="E133" s="218" t="s">
        <v>171</v>
      </c>
      <c r="F133" s="219" t="s">
        <v>172</v>
      </c>
      <c r="G133" s="219"/>
      <c r="H133" s="219"/>
      <c r="I133" s="219"/>
      <c r="J133" s="220" t="s">
        <v>164</v>
      </c>
      <c r="K133" s="221">
        <v>5.0499999999999998</v>
      </c>
      <c r="L133" s="222">
        <v>0</v>
      </c>
      <c r="M133" s="222"/>
      <c r="N133" s="221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0.085000000000000006</v>
      </c>
      <c r="Y133" s="212">
        <f>X133*K133</f>
        <v>0.42925000000000002</v>
      </c>
      <c r="Z133" s="212">
        <v>0</v>
      </c>
      <c r="AA133" s="213">
        <f>Z133*K133</f>
        <v>0</v>
      </c>
      <c r="AR133" s="20" t="s">
        <v>165</v>
      </c>
      <c r="AT133" s="20" t="s">
        <v>161</v>
      </c>
      <c r="AU133" s="20" t="s">
        <v>113</v>
      </c>
      <c r="AY133" s="20" t="s">
        <v>134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113</v>
      </c>
      <c r="BK133" s="214">
        <f>ROUND(L133*K133,3)</f>
        <v>0</v>
      </c>
      <c r="BL133" s="20" t="s">
        <v>139</v>
      </c>
      <c r="BM133" s="20" t="s">
        <v>173</v>
      </c>
    </row>
    <row r="134" s="1" customFormat="1" ht="38.25" customHeight="1">
      <c r="B134" s="169"/>
      <c r="C134" s="205" t="s">
        <v>174</v>
      </c>
      <c r="D134" s="205" t="s">
        <v>135</v>
      </c>
      <c r="E134" s="206" t="s">
        <v>175</v>
      </c>
      <c r="F134" s="207" t="s">
        <v>176</v>
      </c>
      <c r="G134" s="207"/>
      <c r="H134" s="207"/>
      <c r="I134" s="207"/>
      <c r="J134" s="208" t="s">
        <v>138</v>
      </c>
      <c r="K134" s="209">
        <v>102.62000000000001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</v>
      </c>
      <c r="Y134" s="212">
        <f>X134*K134</f>
        <v>0</v>
      </c>
      <c r="Z134" s="212">
        <v>0</v>
      </c>
      <c r="AA134" s="213">
        <f>Z134*K134</f>
        <v>0</v>
      </c>
      <c r="AR134" s="20" t="s">
        <v>139</v>
      </c>
      <c r="AT134" s="20" t="s">
        <v>135</v>
      </c>
      <c r="AU134" s="20" t="s">
        <v>113</v>
      </c>
      <c r="AY134" s="20" t="s">
        <v>134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113</v>
      </c>
      <c r="BK134" s="214">
        <f>ROUND(L134*K134,3)</f>
        <v>0</v>
      </c>
      <c r="BL134" s="20" t="s">
        <v>139</v>
      </c>
      <c r="BM134" s="20" t="s">
        <v>177</v>
      </c>
    </row>
    <row r="135" s="1" customFormat="1" ht="38.25" customHeight="1">
      <c r="B135" s="169"/>
      <c r="C135" s="205" t="s">
        <v>178</v>
      </c>
      <c r="D135" s="205" t="s">
        <v>135</v>
      </c>
      <c r="E135" s="206" t="s">
        <v>179</v>
      </c>
      <c r="F135" s="207" t="s">
        <v>180</v>
      </c>
      <c r="G135" s="207"/>
      <c r="H135" s="207"/>
      <c r="I135" s="207"/>
      <c r="J135" s="208" t="s">
        <v>181</v>
      </c>
      <c r="K135" s="209">
        <v>0.92500000000000004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</v>
      </c>
      <c r="Y135" s="212">
        <f>X135*K135</f>
        <v>0</v>
      </c>
      <c r="Z135" s="212">
        <v>0</v>
      </c>
      <c r="AA135" s="213">
        <f>Z135*K135</f>
        <v>0</v>
      </c>
      <c r="AR135" s="20" t="s">
        <v>139</v>
      </c>
      <c r="AT135" s="20" t="s">
        <v>135</v>
      </c>
      <c r="AU135" s="20" t="s">
        <v>113</v>
      </c>
      <c r="AY135" s="20" t="s">
        <v>134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113</v>
      </c>
      <c r="BK135" s="214">
        <f>ROUND(L135*K135,3)</f>
        <v>0</v>
      </c>
      <c r="BL135" s="20" t="s">
        <v>139</v>
      </c>
      <c r="BM135" s="20" t="s">
        <v>182</v>
      </c>
    </row>
    <row r="136" s="1" customFormat="1" ht="25.5" customHeight="1">
      <c r="B136" s="169"/>
      <c r="C136" s="205" t="s">
        <v>183</v>
      </c>
      <c r="D136" s="205" t="s">
        <v>135</v>
      </c>
      <c r="E136" s="206" t="s">
        <v>184</v>
      </c>
      <c r="F136" s="207" t="s">
        <v>185</v>
      </c>
      <c r="G136" s="207"/>
      <c r="H136" s="207"/>
      <c r="I136" s="207"/>
      <c r="J136" s="208" t="s">
        <v>181</v>
      </c>
      <c r="K136" s="209">
        <v>0.92500000000000004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</v>
      </c>
      <c r="Y136" s="212">
        <f>X136*K136</f>
        <v>0</v>
      </c>
      <c r="Z136" s="212">
        <v>0</v>
      </c>
      <c r="AA136" s="213">
        <f>Z136*K136</f>
        <v>0</v>
      </c>
      <c r="AR136" s="20" t="s">
        <v>139</v>
      </c>
      <c r="AT136" s="20" t="s">
        <v>135</v>
      </c>
      <c r="AU136" s="20" t="s">
        <v>113</v>
      </c>
      <c r="AY136" s="20" t="s">
        <v>134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113</v>
      </c>
      <c r="BK136" s="214">
        <f>ROUND(L136*K136,3)</f>
        <v>0</v>
      </c>
      <c r="BL136" s="20" t="s">
        <v>139</v>
      </c>
      <c r="BM136" s="20" t="s">
        <v>186</v>
      </c>
    </row>
    <row r="137" s="1" customFormat="1" ht="25.5" customHeight="1">
      <c r="B137" s="169"/>
      <c r="C137" s="205" t="s">
        <v>187</v>
      </c>
      <c r="D137" s="205" t="s">
        <v>135</v>
      </c>
      <c r="E137" s="206" t="s">
        <v>188</v>
      </c>
      <c r="F137" s="207" t="s">
        <v>189</v>
      </c>
      <c r="G137" s="207"/>
      <c r="H137" s="207"/>
      <c r="I137" s="207"/>
      <c r="J137" s="208" t="s">
        <v>181</v>
      </c>
      <c r="K137" s="209">
        <v>0.92500000000000004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</v>
      </c>
      <c r="Y137" s="212">
        <f>X137*K137</f>
        <v>0</v>
      </c>
      <c r="Z137" s="212">
        <v>0</v>
      </c>
      <c r="AA137" s="213">
        <f>Z137*K137</f>
        <v>0</v>
      </c>
      <c r="AR137" s="20" t="s">
        <v>139</v>
      </c>
      <c r="AT137" s="20" t="s">
        <v>135</v>
      </c>
      <c r="AU137" s="20" t="s">
        <v>113</v>
      </c>
      <c r="AY137" s="20" t="s">
        <v>134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113</v>
      </c>
      <c r="BK137" s="214">
        <f>ROUND(L137*K137,3)</f>
        <v>0</v>
      </c>
      <c r="BL137" s="20" t="s">
        <v>139</v>
      </c>
      <c r="BM137" s="20" t="s">
        <v>190</v>
      </c>
    </row>
    <row r="138" s="9" customFormat="1" ht="29.88" customHeight="1">
      <c r="B138" s="191"/>
      <c r="C138" s="192"/>
      <c r="D138" s="202" t="s">
        <v>107</v>
      </c>
      <c r="E138" s="202"/>
      <c r="F138" s="202"/>
      <c r="G138" s="202"/>
      <c r="H138" s="202"/>
      <c r="I138" s="202"/>
      <c r="J138" s="202"/>
      <c r="K138" s="202"/>
      <c r="L138" s="202"/>
      <c r="M138" s="202"/>
      <c r="N138" s="215">
        <f>BK138</f>
        <v>0</v>
      </c>
      <c r="O138" s="216"/>
      <c r="P138" s="216"/>
      <c r="Q138" s="216"/>
      <c r="R138" s="195"/>
      <c r="T138" s="196"/>
      <c r="U138" s="192"/>
      <c r="V138" s="192"/>
      <c r="W138" s="197">
        <f>W139</f>
        <v>0</v>
      </c>
      <c r="X138" s="192"/>
      <c r="Y138" s="197">
        <f>Y139</f>
        <v>0</v>
      </c>
      <c r="Z138" s="192"/>
      <c r="AA138" s="198">
        <f>AA139</f>
        <v>0</v>
      </c>
      <c r="AR138" s="199" t="s">
        <v>80</v>
      </c>
      <c r="AT138" s="200" t="s">
        <v>74</v>
      </c>
      <c r="AU138" s="200" t="s">
        <v>80</v>
      </c>
      <c r="AY138" s="199" t="s">
        <v>134</v>
      </c>
      <c r="BK138" s="201">
        <f>BK139</f>
        <v>0</v>
      </c>
    </row>
    <row r="139" s="1" customFormat="1" ht="38.25" customHeight="1">
      <c r="B139" s="169"/>
      <c r="C139" s="205" t="s">
        <v>191</v>
      </c>
      <c r="D139" s="205" t="s">
        <v>135</v>
      </c>
      <c r="E139" s="206" t="s">
        <v>192</v>
      </c>
      <c r="F139" s="207" t="s">
        <v>193</v>
      </c>
      <c r="G139" s="207"/>
      <c r="H139" s="207"/>
      <c r="I139" s="207"/>
      <c r="J139" s="208" t="s">
        <v>181</v>
      </c>
      <c r="K139" s="209">
        <v>24.276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</v>
      </c>
      <c r="Y139" s="212">
        <f>X139*K139</f>
        <v>0</v>
      </c>
      <c r="Z139" s="212">
        <v>0</v>
      </c>
      <c r="AA139" s="213">
        <f>Z139*K139</f>
        <v>0</v>
      </c>
      <c r="AR139" s="20" t="s">
        <v>139</v>
      </c>
      <c r="AT139" s="20" t="s">
        <v>135</v>
      </c>
      <c r="AU139" s="20" t="s">
        <v>113</v>
      </c>
      <c r="AY139" s="20" t="s">
        <v>134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113</v>
      </c>
      <c r="BK139" s="214">
        <f>ROUND(L139*K139,3)</f>
        <v>0</v>
      </c>
      <c r="BL139" s="20" t="s">
        <v>139</v>
      </c>
      <c r="BM139" s="20" t="s">
        <v>194</v>
      </c>
    </row>
    <row r="140" s="9" customFormat="1" ht="37.44" customHeight="1">
      <c r="B140" s="191"/>
      <c r="C140" s="192"/>
      <c r="D140" s="193" t="s">
        <v>108</v>
      </c>
      <c r="E140" s="193"/>
      <c r="F140" s="193"/>
      <c r="G140" s="193"/>
      <c r="H140" s="193"/>
      <c r="I140" s="193"/>
      <c r="J140" s="193"/>
      <c r="K140" s="193"/>
      <c r="L140" s="193"/>
      <c r="M140" s="193"/>
      <c r="N140" s="223">
        <f>BK140</f>
        <v>0</v>
      </c>
      <c r="O140" s="224"/>
      <c r="P140" s="224"/>
      <c r="Q140" s="224"/>
      <c r="R140" s="195"/>
      <c r="T140" s="196"/>
      <c r="U140" s="192"/>
      <c r="V140" s="192"/>
      <c r="W140" s="197">
        <f>W141</f>
        <v>0</v>
      </c>
      <c r="X140" s="192"/>
      <c r="Y140" s="197">
        <f>Y141</f>
        <v>0</v>
      </c>
      <c r="Z140" s="192"/>
      <c r="AA140" s="198">
        <f>AA141</f>
        <v>0</v>
      </c>
      <c r="AR140" s="199" t="s">
        <v>152</v>
      </c>
      <c r="AT140" s="200" t="s">
        <v>74</v>
      </c>
      <c r="AU140" s="200" t="s">
        <v>75</v>
      </c>
      <c r="AY140" s="199" t="s">
        <v>134</v>
      </c>
      <c r="BK140" s="201">
        <f>BK141</f>
        <v>0</v>
      </c>
    </row>
    <row r="141" s="1" customFormat="1" ht="25.5" customHeight="1">
      <c r="B141" s="169"/>
      <c r="C141" s="205" t="s">
        <v>195</v>
      </c>
      <c r="D141" s="205" t="s">
        <v>135</v>
      </c>
      <c r="E141" s="206" t="s">
        <v>196</v>
      </c>
      <c r="F141" s="207" t="s">
        <v>197</v>
      </c>
      <c r="G141" s="207"/>
      <c r="H141" s="207"/>
      <c r="I141" s="207"/>
      <c r="J141" s="208" t="s">
        <v>198</v>
      </c>
      <c r="K141" s="209">
        <v>1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199</v>
      </c>
      <c r="AT141" s="20" t="s">
        <v>135</v>
      </c>
      <c r="AU141" s="20" t="s">
        <v>80</v>
      </c>
      <c r="AY141" s="20" t="s">
        <v>134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113</v>
      </c>
      <c r="BK141" s="214">
        <f>ROUND(L141*K141,3)</f>
        <v>0</v>
      </c>
      <c r="BL141" s="20" t="s">
        <v>199</v>
      </c>
      <c r="BM141" s="20" t="s">
        <v>200</v>
      </c>
    </row>
    <row r="142" s="1" customFormat="1" ht="49.92" customHeight="1">
      <c r="B142" s="44"/>
      <c r="C142" s="45"/>
      <c r="D142" s="193" t="s">
        <v>201</v>
      </c>
      <c r="E142" s="45"/>
      <c r="F142" s="45"/>
      <c r="G142" s="45"/>
      <c r="H142" s="45"/>
      <c r="I142" s="45"/>
      <c r="J142" s="45"/>
      <c r="K142" s="45"/>
      <c r="L142" s="45"/>
      <c r="M142" s="45"/>
      <c r="N142" s="223">
        <f>BK142</f>
        <v>0</v>
      </c>
      <c r="O142" s="224"/>
      <c r="P142" s="224"/>
      <c r="Q142" s="224"/>
      <c r="R142" s="46"/>
      <c r="T142" s="225"/>
      <c r="U142" s="45"/>
      <c r="V142" s="45"/>
      <c r="W142" s="45"/>
      <c r="X142" s="45"/>
      <c r="Y142" s="45"/>
      <c r="Z142" s="45"/>
      <c r="AA142" s="92"/>
      <c r="AT142" s="20" t="s">
        <v>74</v>
      </c>
      <c r="AU142" s="20" t="s">
        <v>75</v>
      </c>
      <c r="AY142" s="20" t="s">
        <v>202</v>
      </c>
      <c r="BK142" s="214">
        <f>SUM(BK143:BK147)</f>
        <v>0</v>
      </c>
    </row>
    <row r="143" s="1" customFormat="1" ht="22.32" customHeight="1">
      <c r="B143" s="44"/>
      <c r="C143" s="226" t="s">
        <v>5</v>
      </c>
      <c r="D143" s="226" t="s">
        <v>135</v>
      </c>
      <c r="E143" s="227" t="s">
        <v>5</v>
      </c>
      <c r="F143" s="228" t="s">
        <v>5</v>
      </c>
      <c r="G143" s="228"/>
      <c r="H143" s="228"/>
      <c r="I143" s="228"/>
      <c r="J143" s="229" t="s">
        <v>5</v>
      </c>
      <c r="K143" s="210"/>
      <c r="L143" s="210"/>
      <c r="M143" s="230"/>
      <c r="N143" s="230">
        <f>BK143</f>
        <v>0</v>
      </c>
      <c r="O143" s="230"/>
      <c r="P143" s="230"/>
      <c r="Q143" s="230"/>
      <c r="R143" s="46"/>
      <c r="T143" s="211" t="s">
        <v>5</v>
      </c>
      <c r="U143" s="231" t="s">
        <v>42</v>
      </c>
      <c r="V143" s="45"/>
      <c r="W143" s="45"/>
      <c r="X143" s="45"/>
      <c r="Y143" s="45"/>
      <c r="Z143" s="45"/>
      <c r="AA143" s="92"/>
      <c r="AT143" s="20" t="s">
        <v>202</v>
      </c>
      <c r="AU143" s="20" t="s">
        <v>80</v>
      </c>
      <c r="AY143" s="20" t="s">
        <v>202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113</v>
      </c>
      <c r="BK143" s="214">
        <f>L143*K143</f>
        <v>0</v>
      </c>
    </row>
    <row r="144" s="1" customFormat="1" ht="22.32" customHeight="1">
      <c r="B144" s="44"/>
      <c r="C144" s="226" t="s">
        <v>5</v>
      </c>
      <c r="D144" s="226" t="s">
        <v>135</v>
      </c>
      <c r="E144" s="227" t="s">
        <v>5</v>
      </c>
      <c r="F144" s="228" t="s">
        <v>5</v>
      </c>
      <c r="G144" s="228"/>
      <c r="H144" s="228"/>
      <c r="I144" s="228"/>
      <c r="J144" s="229" t="s">
        <v>5</v>
      </c>
      <c r="K144" s="210"/>
      <c r="L144" s="210"/>
      <c r="M144" s="230"/>
      <c r="N144" s="230">
        <f>BK144</f>
        <v>0</v>
      </c>
      <c r="O144" s="230"/>
      <c r="P144" s="230"/>
      <c r="Q144" s="230"/>
      <c r="R144" s="46"/>
      <c r="T144" s="211" t="s">
        <v>5</v>
      </c>
      <c r="U144" s="231" t="s">
        <v>42</v>
      </c>
      <c r="V144" s="45"/>
      <c r="W144" s="45"/>
      <c r="X144" s="45"/>
      <c r="Y144" s="45"/>
      <c r="Z144" s="45"/>
      <c r="AA144" s="92"/>
      <c r="AT144" s="20" t="s">
        <v>202</v>
      </c>
      <c r="AU144" s="20" t="s">
        <v>80</v>
      </c>
      <c r="AY144" s="20" t="s">
        <v>202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113</v>
      </c>
      <c r="BK144" s="214">
        <f>L144*K144</f>
        <v>0</v>
      </c>
    </row>
    <row r="145" s="1" customFormat="1" ht="22.32" customHeight="1">
      <c r="B145" s="44"/>
      <c r="C145" s="226" t="s">
        <v>5</v>
      </c>
      <c r="D145" s="226" t="s">
        <v>135</v>
      </c>
      <c r="E145" s="227" t="s">
        <v>5</v>
      </c>
      <c r="F145" s="228" t="s">
        <v>5</v>
      </c>
      <c r="G145" s="228"/>
      <c r="H145" s="228"/>
      <c r="I145" s="228"/>
      <c r="J145" s="229" t="s">
        <v>5</v>
      </c>
      <c r="K145" s="210"/>
      <c r="L145" s="210"/>
      <c r="M145" s="230"/>
      <c r="N145" s="230">
        <f>BK145</f>
        <v>0</v>
      </c>
      <c r="O145" s="230"/>
      <c r="P145" s="230"/>
      <c r="Q145" s="230"/>
      <c r="R145" s="46"/>
      <c r="T145" s="211" t="s">
        <v>5</v>
      </c>
      <c r="U145" s="231" t="s">
        <v>42</v>
      </c>
      <c r="V145" s="45"/>
      <c r="W145" s="45"/>
      <c r="X145" s="45"/>
      <c r="Y145" s="45"/>
      <c r="Z145" s="45"/>
      <c r="AA145" s="92"/>
      <c r="AT145" s="20" t="s">
        <v>202</v>
      </c>
      <c r="AU145" s="20" t="s">
        <v>80</v>
      </c>
      <c r="AY145" s="20" t="s">
        <v>202</v>
      </c>
      <c r="BE145" s="129">
        <f>IF(U145="základná",N145,0)</f>
        <v>0</v>
      </c>
      <c r="BF145" s="129">
        <f>IF(U145="znížená",N145,0)</f>
        <v>0</v>
      </c>
      <c r="BG145" s="129">
        <f>IF(U145="zákl. prenesená",N145,0)</f>
        <v>0</v>
      </c>
      <c r="BH145" s="129">
        <f>IF(U145="zníž. prenesená",N145,0)</f>
        <v>0</v>
      </c>
      <c r="BI145" s="129">
        <f>IF(U145="nulová",N145,0)</f>
        <v>0</v>
      </c>
      <c r="BJ145" s="20" t="s">
        <v>113</v>
      </c>
      <c r="BK145" s="214">
        <f>L145*K145</f>
        <v>0</v>
      </c>
    </row>
    <row r="146" s="1" customFormat="1" ht="22.32" customHeight="1">
      <c r="B146" s="44"/>
      <c r="C146" s="226" t="s">
        <v>5</v>
      </c>
      <c r="D146" s="226" t="s">
        <v>135</v>
      </c>
      <c r="E146" s="227" t="s">
        <v>5</v>
      </c>
      <c r="F146" s="228" t="s">
        <v>5</v>
      </c>
      <c r="G146" s="228"/>
      <c r="H146" s="228"/>
      <c r="I146" s="228"/>
      <c r="J146" s="229" t="s">
        <v>5</v>
      </c>
      <c r="K146" s="210"/>
      <c r="L146" s="210"/>
      <c r="M146" s="230"/>
      <c r="N146" s="230">
        <f>BK146</f>
        <v>0</v>
      </c>
      <c r="O146" s="230"/>
      <c r="P146" s="230"/>
      <c r="Q146" s="230"/>
      <c r="R146" s="46"/>
      <c r="T146" s="211" t="s">
        <v>5</v>
      </c>
      <c r="U146" s="231" t="s">
        <v>42</v>
      </c>
      <c r="V146" s="45"/>
      <c r="W146" s="45"/>
      <c r="X146" s="45"/>
      <c r="Y146" s="45"/>
      <c r="Z146" s="45"/>
      <c r="AA146" s="92"/>
      <c r="AT146" s="20" t="s">
        <v>202</v>
      </c>
      <c r="AU146" s="20" t="s">
        <v>80</v>
      </c>
      <c r="AY146" s="20" t="s">
        <v>202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113</v>
      </c>
      <c r="BK146" s="214">
        <f>L146*K146</f>
        <v>0</v>
      </c>
    </row>
    <row r="147" s="1" customFormat="1" ht="22.32" customHeight="1">
      <c r="B147" s="44"/>
      <c r="C147" s="226" t="s">
        <v>5</v>
      </c>
      <c r="D147" s="226" t="s">
        <v>135</v>
      </c>
      <c r="E147" s="227" t="s">
        <v>5</v>
      </c>
      <c r="F147" s="228" t="s">
        <v>5</v>
      </c>
      <c r="G147" s="228"/>
      <c r="H147" s="228"/>
      <c r="I147" s="228"/>
      <c r="J147" s="229" t="s">
        <v>5</v>
      </c>
      <c r="K147" s="210"/>
      <c r="L147" s="210"/>
      <c r="M147" s="230"/>
      <c r="N147" s="230">
        <f>BK147</f>
        <v>0</v>
      </c>
      <c r="O147" s="230"/>
      <c r="P147" s="230"/>
      <c r="Q147" s="230"/>
      <c r="R147" s="46"/>
      <c r="T147" s="211" t="s">
        <v>5</v>
      </c>
      <c r="U147" s="231" t="s">
        <v>42</v>
      </c>
      <c r="V147" s="70"/>
      <c r="W147" s="70"/>
      <c r="X147" s="70"/>
      <c r="Y147" s="70"/>
      <c r="Z147" s="70"/>
      <c r="AA147" s="72"/>
      <c r="AT147" s="20" t="s">
        <v>202</v>
      </c>
      <c r="AU147" s="20" t="s">
        <v>80</v>
      </c>
      <c r="AY147" s="20" t="s">
        <v>202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113</v>
      </c>
      <c r="BK147" s="214">
        <f>L147*K147</f>
        <v>0</v>
      </c>
    </row>
    <row r="148" s="1" customFormat="1" ht="6.96" customHeight="1">
      <c r="B148" s="73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5"/>
    </row>
  </sheetData>
  <mergeCells count="134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M114:P114"/>
    <mergeCell ref="M116:Q116"/>
    <mergeCell ref="M117:Q117"/>
    <mergeCell ref="F119:I119"/>
    <mergeCell ref="L119:M119"/>
    <mergeCell ref="N119:Q119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7:I127"/>
    <mergeCell ref="L127:M127"/>
    <mergeCell ref="N127:Q127"/>
    <mergeCell ref="F128:I128"/>
    <mergeCell ref="L128:M128"/>
    <mergeCell ref="N128:Q128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9:I139"/>
    <mergeCell ref="L139:M139"/>
    <mergeCell ref="N139:Q139"/>
    <mergeCell ref="F141:I141"/>
    <mergeCell ref="L141:M141"/>
    <mergeCell ref="N141:Q141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N120:Q120"/>
    <mergeCell ref="N121:Q121"/>
    <mergeCell ref="N122:Q122"/>
    <mergeCell ref="N126:Q126"/>
    <mergeCell ref="N129:Q129"/>
    <mergeCell ref="N138:Q138"/>
    <mergeCell ref="N140:Q140"/>
    <mergeCell ref="N142:Q142"/>
    <mergeCell ref="H1:K1"/>
    <mergeCell ref="S2:AC2"/>
  </mergeCells>
  <dataValidations count="2">
    <dataValidation type="list" allowBlank="1" showInputMessage="1" showErrorMessage="1" error="Povolené sú hodnoty K, M." sqref="D143:D148">
      <formula1>"K, M"</formula1>
    </dataValidation>
    <dataValidation type="list" allowBlank="1" showInputMessage="1" showErrorMessage="1" error="Povolené sú hodnoty základná, znížená, nulová." sqref="U143:U148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9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2018-08-23T11:54:49Z</dcterms:created>
  <dcterms:modified xsi:type="dcterms:W3CDTF">2018-08-23T11:54:51Z</dcterms:modified>
</cp:coreProperties>
</file>