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137 - OPrava chodník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'2018-137 - OPrava chodník...'!$C$4:$Q$70,'2018-137 - OPrava chodník...'!$C$76:$Q$104,'2018-137 - OPrava chodník...'!$C$110:$Q$154</definedName>
    <definedName name="_xlnm.Print_Titles" localSheetId="1">'2018-137 - OPrava chodník...'!$119:$119</definedName>
  </definedNames>
  <calcPr/>
</workbook>
</file>

<file path=xl/calcChain.xml><?xml version="1.0" encoding="utf-8"?>
<calcChain xmlns="http://schemas.openxmlformats.org/spreadsheetml/2006/main">
  <c i="1" r="AY88"/>
  <c r="AX88"/>
  <c i="2" r="BI154"/>
  <c r="BH154"/>
  <c r="BG154"/>
  <c r="BE154"/>
  <c r="BK154"/>
  <c r="N154"/>
  <c r="BF154"/>
  <c r="BI153"/>
  <c r="BH153"/>
  <c r="BG153"/>
  <c r="BE153"/>
  <c r="BK153"/>
  <c r="N153"/>
  <c r="BF153"/>
  <c r="BI152"/>
  <c r="BH152"/>
  <c r="BG152"/>
  <c r="BE152"/>
  <c r="BK152"/>
  <c r="N152"/>
  <c r="BF152"/>
  <c r="BI151"/>
  <c r="BH151"/>
  <c r="BG151"/>
  <c r="BE151"/>
  <c r="BK151"/>
  <c r="N151"/>
  <c r="BF151"/>
  <c r="BI150"/>
  <c r="BH150"/>
  <c r="BG150"/>
  <c r="BE150"/>
  <c r="BK150"/>
  <c r="BK149"/>
  <c r="N149"/>
  <c r="N150"/>
  <c r="BF150"/>
  <c r="N94"/>
  <c r="BI148"/>
  <c r="BH148"/>
  <c r="BG148"/>
  <c r="BE148"/>
  <c r="AA148"/>
  <c r="AA147"/>
  <c r="Y148"/>
  <c r="Y147"/>
  <c r="W148"/>
  <c r="W147"/>
  <c r="BK148"/>
  <c r="BK147"/>
  <c r="N147"/>
  <c r="N148"/>
  <c r="BF148"/>
  <c r="N93"/>
  <c r="BI146"/>
  <c r="BH146"/>
  <c r="BG146"/>
  <c r="BE146"/>
  <c r="AA146"/>
  <c r="AA145"/>
  <c r="Y146"/>
  <c r="Y145"/>
  <c r="W146"/>
  <c r="W145"/>
  <c r="BK146"/>
  <c r="BK145"/>
  <c r="N145"/>
  <c r="N146"/>
  <c r="BF146"/>
  <c r="N92"/>
  <c r="BI144"/>
  <c r="BH144"/>
  <c r="BG144"/>
  <c r="BE144"/>
  <c r="AA144"/>
  <c r="Y144"/>
  <c r="W144"/>
  <c r="BK144"/>
  <c r="N144"/>
  <c r="BF144"/>
  <c r="BI143"/>
  <c r="BH143"/>
  <c r="BG143"/>
  <c r="BE143"/>
  <c r="AA143"/>
  <c r="Y143"/>
  <c r="W143"/>
  <c r="BK143"/>
  <c r="N143"/>
  <c r="BF143"/>
  <c r="BI142"/>
  <c r="BH142"/>
  <c r="BG142"/>
  <c r="BE142"/>
  <c r="AA142"/>
  <c r="Y142"/>
  <c r="W142"/>
  <c r="BK142"/>
  <c r="N142"/>
  <c r="BF142"/>
  <c r="BI141"/>
  <c r="BH141"/>
  <c r="BG141"/>
  <c r="BE141"/>
  <c r="AA141"/>
  <c r="Y141"/>
  <c r="W141"/>
  <c r="BK141"/>
  <c r="N141"/>
  <c r="BF141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Y138"/>
  <c r="W138"/>
  <c r="BK138"/>
  <c r="N138"/>
  <c r="BF138"/>
  <c r="BI137"/>
  <c r="BH137"/>
  <c r="BG137"/>
  <c r="BE137"/>
  <c r="AA137"/>
  <c r="Y137"/>
  <c r="W137"/>
  <c r="BK137"/>
  <c r="N137"/>
  <c r="BF137"/>
  <c r="BI136"/>
  <c r="BH136"/>
  <c r="BG136"/>
  <c r="BE136"/>
  <c r="AA136"/>
  <c r="AA135"/>
  <c r="Y136"/>
  <c r="Y135"/>
  <c r="W136"/>
  <c r="W135"/>
  <c r="BK136"/>
  <c r="BK135"/>
  <c r="N135"/>
  <c r="N136"/>
  <c r="BF136"/>
  <c r="N91"/>
  <c r="BI134"/>
  <c r="BH134"/>
  <c r="BG134"/>
  <c r="BE134"/>
  <c r="AA134"/>
  <c r="Y134"/>
  <c r="W134"/>
  <c r="BK134"/>
  <c r="N134"/>
  <c r="BF134"/>
  <c r="BI133"/>
  <c r="BH133"/>
  <c r="BG133"/>
  <c r="BE133"/>
  <c r="AA133"/>
  <c r="Y133"/>
  <c r="W133"/>
  <c r="BK133"/>
  <c r="N133"/>
  <c r="BF133"/>
  <c r="BI132"/>
  <c r="BH132"/>
  <c r="BG132"/>
  <c r="BE132"/>
  <c r="AA132"/>
  <c r="Y132"/>
  <c r="W132"/>
  <c r="BK132"/>
  <c r="N132"/>
  <c r="BF132"/>
  <c r="BI131"/>
  <c r="BH131"/>
  <c r="BG131"/>
  <c r="BE131"/>
  <c r="AA131"/>
  <c r="Y131"/>
  <c r="W131"/>
  <c r="BK131"/>
  <c r="N131"/>
  <c r="BF131"/>
  <c r="BI130"/>
  <c r="BH130"/>
  <c r="BG130"/>
  <c r="BE130"/>
  <c r="AA130"/>
  <c r="AA129"/>
  <c r="Y130"/>
  <c r="Y129"/>
  <c r="W130"/>
  <c r="W129"/>
  <c r="BK130"/>
  <c r="BK129"/>
  <c r="N129"/>
  <c r="N130"/>
  <c r="BF130"/>
  <c r="N90"/>
  <c r="BI128"/>
  <c r="BH128"/>
  <c r="BG128"/>
  <c r="BE128"/>
  <c r="AA128"/>
  <c r="Y128"/>
  <c r="W128"/>
  <c r="BK128"/>
  <c r="N128"/>
  <c r="BF128"/>
  <c r="BI127"/>
  <c r="BH127"/>
  <c r="BG127"/>
  <c r="BE127"/>
  <c r="AA127"/>
  <c r="Y127"/>
  <c r="W127"/>
  <c r="BK127"/>
  <c r="N127"/>
  <c r="BF127"/>
  <c r="BI126"/>
  <c r="BH126"/>
  <c r="BG126"/>
  <c r="BE126"/>
  <c r="AA126"/>
  <c r="Y126"/>
  <c r="W126"/>
  <c r="BK126"/>
  <c r="N126"/>
  <c r="BF126"/>
  <c r="BI125"/>
  <c r="BH125"/>
  <c r="BG125"/>
  <c r="BE125"/>
  <c r="AA125"/>
  <c r="Y125"/>
  <c r="W125"/>
  <c r="BK125"/>
  <c r="N125"/>
  <c r="BF125"/>
  <c r="BI124"/>
  <c r="BH124"/>
  <c r="BG124"/>
  <c r="BE124"/>
  <c r="AA124"/>
  <c r="Y124"/>
  <c r="W124"/>
  <c r="BK124"/>
  <c r="N124"/>
  <c r="BF124"/>
  <c r="BI123"/>
  <c r="BH123"/>
  <c r="BG123"/>
  <c r="BE123"/>
  <c r="AA123"/>
  <c r="AA122"/>
  <c r="AA121"/>
  <c r="AA120"/>
  <c r="Y123"/>
  <c r="Y122"/>
  <c r="Y121"/>
  <c r="Y120"/>
  <c r="W123"/>
  <c r="W122"/>
  <c r="W121"/>
  <c r="W120"/>
  <c i="1" r="AU88"/>
  <c i="2" r="BK123"/>
  <c r="BK122"/>
  <c r="N122"/>
  <c r="BK121"/>
  <c r="N121"/>
  <c r="BK120"/>
  <c r="N120"/>
  <c r="N87"/>
  <c r="N123"/>
  <c r="BF123"/>
  <c r="N89"/>
  <c r="N88"/>
  <c r="F116"/>
  <c r="F114"/>
  <c r="F112"/>
  <c r="BI102"/>
  <c r="BH102"/>
  <c r="BG102"/>
  <c r="BE102"/>
  <c r="N102"/>
  <c r="BF102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BH98"/>
  <c r="BG98"/>
  <c r="BE98"/>
  <c r="N98"/>
  <c r="BF98"/>
  <c r="BI97"/>
  <c r="H35"/>
  <c i="1" r="BD88"/>
  <c i="2" r="BH97"/>
  <c r="H34"/>
  <c i="1" r="BC88"/>
  <c i="2" r="BG97"/>
  <c r="H33"/>
  <c i="1" r="BB88"/>
  <c i="2" r="BE97"/>
  <c r="M31"/>
  <c i="1" r="AV88"/>
  <c i="2" r="H31"/>
  <c i="1" r="AZ88"/>
  <c i="2" r="N97"/>
  <c r="N96"/>
  <c r="L104"/>
  <c r="BF97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17"/>
  <c r="M83"/>
  <c r="O19"/>
  <c r="O17"/>
  <c r="E17"/>
  <c r="M116"/>
  <c r="M82"/>
  <c r="O16"/>
  <c r="O14"/>
  <c r="E14"/>
  <c r="F117"/>
  <c r="F83"/>
  <c r="O13"/>
  <c r="O8"/>
  <c r="M114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<sst xmlns="http://schemas.openxmlformats.org/spreadsheetml/2006/main">
  <si>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</si>
  <si>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</si>
  <si>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</si>
  <si>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</si>
  <si>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</si>
  <si>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</si>
  <si>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</si>
  <si>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</si>
  <si>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</si>
  <si>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</si>
  <si>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</si>
  <si>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</si>
  <si>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</si>
  <si>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</si>
  <si>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</si>
  <si>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2018-137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</si>
  <si>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</si>
  <si>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</si>
  <si>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chodníka v dennom centre Frézia</t>
  </si>
  <si>
    <t>JKSO:</t>
  </si>
  <si>
    <t>KS:</t>
  </si>
  <si>
    <t>Miesto:</t>
  </si>
  <si>
    <t xml:space="preserve"> </t>
  </si>
  <si>
    <t>Dátum:</t>
  </si>
  <si>
    <t>22. 8. 2018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</si>
  <si>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</si>
  <si>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</si>
  <si>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</si>
  <si>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</si>
  <si>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</si>
  <si>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</si>
  <si>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</si>
  <si>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</si>
  <si>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</si>
  <si>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</si>
  <si>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</si>
  <si>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</si>
  <si>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</si>
  <si>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</si>
  <si>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</si>
  <si>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</si>
  <si>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</si>
  <si>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</si>
  <si>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</si>
  <si>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</si>
  <si>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</si>
  <si>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</si>
  <si>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</si>
  <si>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</si>
  <si>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</si>
  <si>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</si>
  <si>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</si>
  <si>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</si>
  <si>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</si>
  <si>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</si>
  <si>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</si>
  <si>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</si>
  <si>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</si>
  <si>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</si>
  <si>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</si>
  <si>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</si>
  <si>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</si>
  <si>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</si>
  <si>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</si>
  <si>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</si>
  <si>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</si>
  <si>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</si>
  <si>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</si>
  <si>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</si>
  <si>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</si>
  <si>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</si>
  <si>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</si>
  <si>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</si>
  <si>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</si>
  <si>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</si>
  <si>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</si>
  <si>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</si>
  <si>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{bfb2c569-0b69-4d41-87d4-bd40efa06b85}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</si>
  <si>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</si>
  <si>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</si>
  <si>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</si>
  <si>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</si>
  <si>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</si>
  <si>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</si>
  <si>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</si>
  <si>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</si>
  <si>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</si>
  <si>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</si>
  <si>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</si>
  <si>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</si>
  <si>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</si>
  <si>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</si>
  <si>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</si>
  <si>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</si>
  <si>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</si>
  <si>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</si>
  <si>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</si>
  <si>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</si>
  <si>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</si>
  <si>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</si>
  <si>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</si>
  <si>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</si>
  <si>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</si>
  <si>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</si>
  <si>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</si>
  <si>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</si>
  <si>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</si>
  <si>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</si>
  <si>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VRN - Vedľajšie rozpočtové náklady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</si>
  <si>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</si>
  <si>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</si>
  <si>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</si>
  <si>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</si>
  <si>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</si>
  <si>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</si>
  <si>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</si>
  <si>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</si>
  <si>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</si>
  <si>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</si>
  <si>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</si>
  <si>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</si>
  <si>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</si>
  <si>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</si>
  <si>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</si>
  <si>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</si>
  <si>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</si>
  <si>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</si>
  <si>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</si>
  <si>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</si>
  <si>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</si>
  <si>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</si>
  <si>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</si>
  <si>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</si>
  <si>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</si>
  <si>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</si>
  <si>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</si>
  <si>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113107141</t>
  </si>
  <si>
    <t xml:space="preserve">Odstránenie krytu v ploche do 200 m2 asfaltového, hr. vrstvy do 50 mm,  -0,09800t</t>
  </si>
  <si>
    <t>m2</t>
  </si>
  <si>
    <t>4</t>
  </si>
  <si>
    <t>1939462968</t>
  </si>
  <si>
    <t>122201101</t>
  </si>
  <si>
    <t>Odkopávka a prekopávka nezapažená v hornine 3, do 100 m3</t>
  </si>
  <si>
    <t>m3</t>
  </si>
  <si>
    <t>19974648</t>
  </si>
  <si>
    <t>3</t>
  </si>
  <si>
    <t>180402111</t>
  </si>
  <si>
    <t>Založenie trávnika parkového výsevom v rovine do 1:5</t>
  </si>
  <si>
    <t>-107088479</t>
  </si>
  <si>
    <t>M</t>
  </si>
  <si>
    <t>005720001400</t>
  </si>
  <si>
    <t>Osivá tráv - semená parkovej zmesi</t>
  </si>
  <si>
    <t>kg</t>
  </si>
  <si>
    <t>8</t>
  </si>
  <si>
    <t>492386724</t>
  </si>
  <si>
    <t>5</t>
  </si>
  <si>
    <t>181301104</t>
  </si>
  <si>
    <t>Rozprestretie ornice v rovine, plocha do 500 m2, hr. do 250 mm</t>
  </si>
  <si>
    <t>863931679</t>
  </si>
  <si>
    <t>6</t>
  </si>
  <si>
    <t>183403153</t>
  </si>
  <si>
    <t>Obrobenie pôdy hrabaním v rovine alebo na svahu do 1:5</t>
  </si>
  <si>
    <t>1710342488</t>
  </si>
  <si>
    <t>7</t>
  </si>
  <si>
    <t>564731111</t>
  </si>
  <si>
    <t>Podklad alebo kryt z kameniva hrubého drveného veľ. 32-63 mm s rozprestretím a zhutn.hr. 100 mm</t>
  </si>
  <si>
    <t>-813917595</t>
  </si>
  <si>
    <t>564732111</t>
  </si>
  <si>
    <t>Podklad alebo kryt z kameniva hrubého drveného veľ. 16 - 32 mm(vibr.štrk) po zhut.hr. 100 mm</t>
  </si>
  <si>
    <t>-150417887</t>
  </si>
  <si>
    <t>9</t>
  </si>
  <si>
    <t>564801112</t>
  </si>
  <si>
    <t>Podklad zo štrkodrviny s rozprestretím a zhutnením, po zhutnení hr. 40 mm</t>
  </si>
  <si>
    <t>748166431</t>
  </si>
  <si>
    <t>10</t>
  </si>
  <si>
    <t>596911112</t>
  </si>
  <si>
    <t>Kladenie zámkovej dlažby hr. 6 cm pre peších nad 20 m2 so zriadením lôžka z kameniva hr. 4 cm</t>
  </si>
  <si>
    <t>1233565288</t>
  </si>
  <si>
    <t>11</t>
  </si>
  <si>
    <t>592460007700</t>
  </si>
  <si>
    <t>Dlažba betónová napr. Low value PREMAC HAKA 6N-normál škárová, rozmer 200x165x60 mm, sivá</t>
  </si>
  <si>
    <t>-436110690</t>
  </si>
  <si>
    <t>12</t>
  </si>
  <si>
    <t>916561112</t>
  </si>
  <si>
    <t>Osadenie záhonového alebo parkového obrubníka betón., do lôžka z bet. pros. tr. C 16/20 s bočnou oporou</t>
  </si>
  <si>
    <t>m</t>
  </si>
  <si>
    <t>629797608</t>
  </si>
  <si>
    <t>13</t>
  </si>
  <si>
    <t>592170001800</t>
  </si>
  <si>
    <t>Obrubník PREMAC parkový, lxšxv 1000x50x200 mm, sivá</t>
  </si>
  <si>
    <t>ks</t>
  </si>
  <si>
    <t>1032142830</t>
  </si>
  <si>
    <t>14</t>
  </si>
  <si>
    <t>919735112</t>
  </si>
  <si>
    <t>Rezanie existujúceho asfaltového krytu alebo podkladu hĺbky nad 50 do 100 mm</t>
  </si>
  <si>
    <t>-1908697213</t>
  </si>
  <si>
    <t>15</t>
  </si>
  <si>
    <t>919735123</t>
  </si>
  <si>
    <t>Rezanie existujúceho betónového krytu alebo podkladu hĺbky nad 100 do 150 mm</t>
  </si>
  <si>
    <t>-583310257</t>
  </si>
  <si>
    <t>16</t>
  </si>
  <si>
    <t>965043441</t>
  </si>
  <si>
    <t xml:space="preserve">Búranie  mazanín,betón s poterom,teracom hr.do 150 mm,  plochy nad 4 m2 -2,20000t</t>
  </si>
  <si>
    <t>-116814869</t>
  </si>
  <si>
    <t>17</t>
  </si>
  <si>
    <t>979082213</t>
  </si>
  <si>
    <t>Vodorovná doprava sutiny so zložením a hrubým urovnaním na vzdialenosť do 1 km</t>
  </si>
  <si>
    <t>t</t>
  </si>
  <si>
    <t>447566816</t>
  </si>
  <si>
    <t>18</t>
  </si>
  <si>
    <t>979082219</t>
  </si>
  <si>
    <t>Príplatok k cene za každý ďalší aj začatý 1 km nad 1 km</t>
  </si>
  <si>
    <t>-111651534</t>
  </si>
  <si>
    <t>19</t>
  </si>
  <si>
    <t>979087212</t>
  </si>
  <si>
    <t>Nakladanie na dopravné prostriedky pre vodorovnú dopravu sutiny</t>
  </si>
  <si>
    <t>-1773099773</t>
  </si>
  <si>
    <t>979089012</t>
  </si>
  <si>
    <t>Poplatok za skladovanie - betón, tehly, dlaždice (17 01 ), ostatné</t>
  </si>
  <si>
    <t>-1574492227</t>
  </si>
  <si>
    <t>21</t>
  </si>
  <si>
    <t>998223011</t>
  </si>
  <si>
    <t>Presun hmôt pre pozemné komunikácie s krytom dláždeným (822 2.3, 822 5.3) akejkoľvek dĺžky objektu</t>
  </si>
  <si>
    <t>-522467493</t>
  </si>
  <si>
    <t>22</t>
  </si>
  <si>
    <t>000300013</t>
  </si>
  <si>
    <t>Vytyčovacie práce - vykonávané pred výstavbou určenie priebehu podzemného existujúceho vedenia</t>
  </si>
  <si>
    <t>eur</t>
  </si>
  <si>
    <t>1024</t>
  </si>
  <si>
    <t>6400178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</si>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</sst>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2018-137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OPrava chodníka v dennom centre Frézia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22. 8. 2018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31.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'2018-137 - OPrava chodník...'!M29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'2018-137 - OPrava chodník...'!M27</f>
        <v>0</v>
      </c>
      <c r="AT88" s="119">
        <f>ROUND(SUM(AV88:AW88),2)</f>
        <v>0</v>
      </c>
      <c r="AU88" s="120">
        <f>'2018-137 - OPrava chodník...'!W120</f>
        <v>0</v>
      </c>
      <c r="AV88" s="119">
        <f>'2018-137 - OPrava chodník...'!M31</f>
        <v>0</v>
      </c>
      <c r="AW88" s="119">
        <f>'2018-137 - OPrava chodník...'!M32</f>
        <v>0</v>
      </c>
      <c r="AX88" s="119">
        <f>'2018-137 - OPrava chodník...'!M33</f>
        <v>0</v>
      </c>
      <c r="AY88" s="119">
        <f>'2018-137 - OPrava chodník...'!M34</f>
        <v>0</v>
      </c>
      <c r="AZ88" s="119">
        <f>'2018-137 - OPrava chodník...'!H31</f>
        <v>0</v>
      </c>
      <c r="BA88" s="119">
        <f>'2018-137 - OPrava chodník...'!H32</f>
        <v>0</v>
      </c>
      <c r="BB88" s="119">
        <f>'2018-137 - OPrava chodník...'!H33</f>
        <v>0</v>
      </c>
      <c r="BC88" s="119">
        <f>'2018-137 - OPrava chodník...'!H34</f>
        <v>0</v>
      </c>
      <c r="BD88" s="121">
        <f>'2018-137 - OPrava chodník...'!H35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137 - OPrava chodník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22. 8. 2018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N96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ROUND((((SUM(BE96:BE103)+SUM(BE120:BE148))+SUM(BE150:BE154))),2)</f>
        <v>0</v>
      </c>
      <c r="I31" s="45"/>
      <c r="J31" s="45"/>
      <c r="K31" s="45"/>
      <c r="L31" s="45"/>
      <c r="M31" s="148">
        <f>ROUND(((ROUND((SUM(BE96:BE103)+SUM(BE120:BE148)), 2)*F31)+SUM(BE150:BE154)*F31),2)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ROUND((((SUM(BF96:BF103)+SUM(BF120:BF148))+SUM(BF150:BF154))),2)</f>
        <v>0</v>
      </c>
      <c r="I32" s="45"/>
      <c r="J32" s="45"/>
      <c r="K32" s="45"/>
      <c r="L32" s="45"/>
      <c r="M32" s="148">
        <f>ROUND(((ROUND((SUM(BF96:BF103)+SUM(BF120:BF148)), 2)*F32)+SUM(BF150:BF154)*F32),2)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ROUND((((SUM(BG96:BG103)+SUM(BG120:BG148))+SUM(BG150:BG154))),2)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ROUND((((SUM(BH96:BH103)+SUM(BH120:BH148))+SUM(BH150:BH154))),2)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ROUND((((SUM(BI96:BI103)+SUM(BI120:BI148))+SUM(BI150:BI154))),2)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OPrava chodníka v dennom centre Frézia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22. 8. 2018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N120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N121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N122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N129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N135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N145</f>
        <v>0</v>
      </c>
      <c r="O92" s="163"/>
      <c r="P92" s="163"/>
      <c r="Q92" s="163"/>
      <c r="R92" s="164"/>
    </row>
    <row r="93" s="6" customFormat="1" ht="24.96" customHeight="1">
      <c r="B93" s="157"/>
      <c r="C93" s="158"/>
      <c r="D93" s="159" t="s">
        <v>108</v>
      </c>
      <c r="E93" s="158"/>
      <c r="F93" s="158"/>
      <c r="G93" s="158"/>
      <c r="H93" s="158"/>
      <c r="I93" s="158"/>
      <c r="J93" s="158"/>
      <c r="K93" s="158"/>
      <c r="L93" s="158"/>
      <c r="M93" s="158"/>
      <c r="N93" s="160">
        <f>N147</f>
        <v>0</v>
      </c>
      <c r="O93" s="158"/>
      <c r="P93" s="158"/>
      <c r="Q93" s="158"/>
      <c r="R93" s="161"/>
    </row>
    <row r="94" s="6" customFormat="1" ht="21.84" customHeight="1">
      <c r="B94" s="157"/>
      <c r="C94" s="158"/>
      <c r="D94" s="159" t="s">
        <v>109</v>
      </c>
      <c r="E94" s="158"/>
      <c r="F94" s="158"/>
      <c r="G94" s="158"/>
      <c r="H94" s="158"/>
      <c r="I94" s="158"/>
      <c r="J94" s="158"/>
      <c r="K94" s="158"/>
      <c r="L94" s="158"/>
      <c r="M94" s="158"/>
      <c r="N94" s="165">
        <f>N149</f>
        <v>0</v>
      </c>
      <c r="O94" s="158"/>
      <c r="P94" s="158"/>
      <c r="Q94" s="158"/>
      <c r="R94" s="161"/>
    </row>
    <row r="95" s="1" customFormat="1" ht="21.84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6"/>
    </row>
    <row r="96" s="1" customFormat="1" ht="29.28" customHeight="1">
      <c r="B96" s="44"/>
      <c r="C96" s="155" t="s">
        <v>110</v>
      </c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156">
        <f>ROUND(N97+N98+N99+N100+N101+N102,2)</f>
        <v>0</v>
      </c>
      <c r="O96" s="166"/>
      <c r="P96" s="166"/>
      <c r="Q96" s="166"/>
      <c r="R96" s="46"/>
      <c r="T96" s="167"/>
      <c r="U96" s="168" t="s">
        <v>39</v>
      </c>
    </row>
    <row r="97" s="1" customFormat="1" ht="18" customHeight="1">
      <c r="B97" s="169"/>
      <c r="C97" s="170"/>
      <c r="D97" s="130" t="s">
        <v>111</v>
      </c>
      <c r="E97" s="171"/>
      <c r="F97" s="171"/>
      <c r="G97" s="171"/>
      <c r="H97" s="171"/>
      <c r="I97" s="170"/>
      <c r="J97" s="170"/>
      <c r="K97" s="170"/>
      <c r="L97" s="170"/>
      <c r="M97" s="170"/>
      <c r="N97" s="124">
        <f>ROUND(N87*T97,2)</f>
        <v>0</v>
      </c>
      <c r="O97" s="172"/>
      <c r="P97" s="172"/>
      <c r="Q97" s="172"/>
      <c r="R97" s="173"/>
      <c r="S97" s="174"/>
      <c r="T97" s="175"/>
      <c r="U97" s="176" t="s">
        <v>42</v>
      </c>
      <c r="V97" s="174"/>
      <c r="W97" s="174"/>
      <c r="X97" s="174"/>
      <c r="Y97" s="174"/>
      <c r="Z97" s="174"/>
      <c r="AA97" s="174"/>
      <c r="AB97" s="174"/>
      <c r="AC97" s="174"/>
      <c r="AD97" s="174"/>
      <c r="AE97" s="174"/>
      <c r="AF97" s="174"/>
      <c r="AG97" s="174"/>
      <c r="AH97" s="174"/>
      <c r="AI97" s="174"/>
      <c r="AJ97" s="174"/>
      <c r="AK97" s="174"/>
      <c r="AL97" s="174"/>
      <c r="AM97" s="174"/>
      <c r="AN97" s="174"/>
      <c r="AO97" s="174"/>
      <c r="AP97" s="174"/>
      <c r="AQ97" s="174"/>
      <c r="AR97" s="174"/>
      <c r="AS97" s="174"/>
      <c r="AT97" s="174"/>
      <c r="AU97" s="174"/>
      <c r="AV97" s="174"/>
      <c r="AW97" s="174"/>
      <c r="AX97" s="174"/>
      <c r="AY97" s="177" t="s">
        <v>112</v>
      </c>
      <c r="AZ97" s="174"/>
      <c r="BA97" s="174"/>
      <c r="BB97" s="174"/>
      <c r="BC97" s="174"/>
      <c r="BD97" s="174"/>
      <c r="BE97" s="178">
        <f>IF(U97="základná",N97,0)</f>
        <v>0</v>
      </c>
      <c r="BF97" s="178">
        <f>IF(U97="znížená",N97,0)</f>
        <v>0</v>
      </c>
      <c r="BG97" s="178">
        <f>IF(U97="zákl. prenesená",N97,0)</f>
        <v>0</v>
      </c>
      <c r="BH97" s="178">
        <f>IF(U97="zníž. prenesená",N97,0)</f>
        <v>0</v>
      </c>
      <c r="BI97" s="178">
        <f>IF(U97="nulová",N97,0)</f>
        <v>0</v>
      </c>
      <c r="BJ97" s="177" t="s">
        <v>113</v>
      </c>
      <c r="BK97" s="174"/>
      <c r="BL97" s="174"/>
      <c r="BM97" s="174"/>
    </row>
    <row r="98" s="1" customFormat="1" ht="18" customHeight="1">
      <c r="B98" s="169"/>
      <c r="C98" s="170"/>
      <c r="D98" s="130" t="s">
        <v>114</v>
      </c>
      <c r="E98" s="171"/>
      <c r="F98" s="171"/>
      <c r="G98" s="171"/>
      <c r="H98" s="171"/>
      <c r="I98" s="170"/>
      <c r="J98" s="170"/>
      <c r="K98" s="170"/>
      <c r="L98" s="170"/>
      <c r="M98" s="170"/>
      <c r="N98" s="124">
        <f>ROUND(N87*T98,2)</f>
        <v>0</v>
      </c>
      <c r="O98" s="172"/>
      <c r="P98" s="172"/>
      <c r="Q98" s="172"/>
      <c r="R98" s="173"/>
      <c r="S98" s="174"/>
      <c r="T98" s="175"/>
      <c r="U98" s="176" t="s">
        <v>42</v>
      </c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  <c r="AK98" s="174"/>
      <c r="AL98" s="174"/>
      <c r="AM98" s="174"/>
      <c r="AN98" s="174"/>
      <c r="AO98" s="174"/>
      <c r="AP98" s="174"/>
      <c r="AQ98" s="174"/>
      <c r="AR98" s="174"/>
      <c r="AS98" s="174"/>
      <c r="AT98" s="174"/>
      <c r="AU98" s="174"/>
      <c r="AV98" s="174"/>
      <c r="AW98" s="174"/>
      <c r="AX98" s="174"/>
      <c r="AY98" s="177" t="s">
        <v>112</v>
      </c>
      <c r="AZ98" s="174"/>
      <c r="BA98" s="174"/>
      <c r="BB98" s="174"/>
      <c r="BC98" s="174"/>
      <c r="BD98" s="174"/>
      <c r="BE98" s="178">
        <f>IF(U98="základná",N98,0)</f>
        <v>0</v>
      </c>
      <c r="BF98" s="178">
        <f>IF(U98="znížená",N98,0)</f>
        <v>0</v>
      </c>
      <c r="BG98" s="178">
        <f>IF(U98="zákl. prenesená",N98,0)</f>
        <v>0</v>
      </c>
      <c r="BH98" s="178">
        <f>IF(U98="zníž. prenesená",N98,0)</f>
        <v>0</v>
      </c>
      <c r="BI98" s="178">
        <f>IF(U98="nulová",N98,0)</f>
        <v>0</v>
      </c>
      <c r="BJ98" s="177" t="s">
        <v>113</v>
      </c>
      <c r="BK98" s="174"/>
      <c r="BL98" s="174"/>
      <c r="BM98" s="174"/>
    </row>
    <row r="99" s="1" customFormat="1" ht="18" customHeight="1">
      <c r="B99" s="169"/>
      <c r="C99" s="170"/>
      <c r="D99" s="130" t="s">
        <v>115</v>
      </c>
      <c r="E99" s="171"/>
      <c r="F99" s="171"/>
      <c r="G99" s="171"/>
      <c r="H99" s="171"/>
      <c r="I99" s="170"/>
      <c r="J99" s="170"/>
      <c r="K99" s="170"/>
      <c r="L99" s="170"/>
      <c r="M99" s="170"/>
      <c r="N99" s="124">
        <f>ROUND(N87*T99,2)</f>
        <v>0</v>
      </c>
      <c r="O99" s="172"/>
      <c r="P99" s="172"/>
      <c r="Q99" s="172"/>
      <c r="R99" s="173"/>
      <c r="S99" s="174"/>
      <c r="T99" s="175"/>
      <c r="U99" s="176" t="s">
        <v>42</v>
      </c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  <c r="AT99" s="174"/>
      <c r="AU99" s="174"/>
      <c r="AV99" s="174"/>
      <c r="AW99" s="174"/>
      <c r="AX99" s="174"/>
      <c r="AY99" s="177" t="s">
        <v>112</v>
      </c>
      <c r="AZ99" s="174"/>
      <c r="BA99" s="174"/>
      <c r="BB99" s="174"/>
      <c r="BC99" s="174"/>
      <c r="BD99" s="174"/>
      <c r="BE99" s="178">
        <f>IF(U99="základná",N99,0)</f>
        <v>0</v>
      </c>
      <c r="BF99" s="178">
        <f>IF(U99="znížená",N99,0)</f>
        <v>0</v>
      </c>
      <c r="BG99" s="178">
        <f>IF(U99="zákl. prenesená",N99,0)</f>
        <v>0</v>
      </c>
      <c r="BH99" s="178">
        <f>IF(U99="zníž. prenesená",N99,0)</f>
        <v>0</v>
      </c>
      <c r="BI99" s="178">
        <f>IF(U99="nulová",N99,0)</f>
        <v>0</v>
      </c>
      <c r="BJ99" s="177" t="s">
        <v>113</v>
      </c>
      <c r="BK99" s="174"/>
      <c r="BL99" s="174"/>
      <c r="BM99" s="174"/>
    </row>
    <row r="100" s="1" customFormat="1" ht="18" customHeight="1">
      <c r="B100" s="169"/>
      <c r="C100" s="170"/>
      <c r="D100" s="130" t="s">
        <v>116</v>
      </c>
      <c r="E100" s="171"/>
      <c r="F100" s="171"/>
      <c r="G100" s="171"/>
      <c r="H100" s="171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5"/>
      <c r="U100" s="176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112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113</v>
      </c>
      <c r="BK100" s="174"/>
      <c r="BL100" s="174"/>
      <c r="BM100" s="174"/>
    </row>
    <row r="101" s="1" customFormat="1" ht="18" customHeight="1">
      <c r="B101" s="169"/>
      <c r="C101" s="170"/>
      <c r="D101" s="130" t="s">
        <v>117</v>
      </c>
      <c r="E101" s="171"/>
      <c r="F101" s="171"/>
      <c r="G101" s="171"/>
      <c r="H101" s="171"/>
      <c r="I101" s="170"/>
      <c r="J101" s="170"/>
      <c r="K101" s="170"/>
      <c r="L101" s="170"/>
      <c r="M101" s="170"/>
      <c r="N101" s="124">
        <f>ROUND(N87*T101,2)</f>
        <v>0</v>
      </c>
      <c r="O101" s="172"/>
      <c r="P101" s="172"/>
      <c r="Q101" s="172"/>
      <c r="R101" s="173"/>
      <c r="S101" s="174"/>
      <c r="T101" s="175"/>
      <c r="U101" s="176" t="s">
        <v>42</v>
      </c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7" t="s">
        <v>112</v>
      </c>
      <c r="AZ101" s="174"/>
      <c r="BA101" s="174"/>
      <c r="BB101" s="174"/>
      <c r="BC101" s="174"/>
      <c r="BD101" s="174"/>
      <c r="BE101" s="178">
        <f>IF(U101="základná",N101,0)</f>
        <v>0</v>
      </c>
      <c r="BF101" s="178">
        <f>IF(U101="znížená",N101,0)</f>
        <v>0</v>
      </c>
      <c r="BG101" s="178">
        <f>IF(U101="zákl. prenesená",N101,0)</f>
        <v>0</v>
      </c>
      <c r="BH101" s="178">
        <f>IF(U101="zníž. prenesená",N101,0)</f>
        <v>0</v>
      </c>
      <c r="BI101" s="178">
        <f>IF(U101="nulová",N101,0)</f>
        <v>0</v>
      </c>
      <c r="BJ101" s="177" t="s">
        <v>113</v>
      </c>
      <c r="BK101" s="174"/>
      <c r="BL101" s="174"/>
      <c r="BM101" s="174"/>
    </row>
    <row r="102" s="1" customFormat="1" ht="18" customHeight="1">
      <c r="B102" s="169"/>
      <c r="C102" s="170"/>
      <c r="D102" s="171" t="s">
        <v>118</v>
      </c>
      <c r="E102" s="170"/>
      <c r="F102" s="170"/>
      <c r="G102" s="170"/>
      <c r="H102" s="170"/>
      <c r="I102" s="170"/>
      <c r="J102" s="170"/>
      <c r="K102" s="170"/>
      <c r="L102" s="170"/>
      <c r="M102" s="170"/>
      <c r="N102" s="124">
        <f>ROUND(N87*T102,2)</f>
        <v>0</v>
      </c>
      <c r="O102" s="172"/>
      <c r="P102" s="172"/>
      <c r="Q102" s="172"/>
      <c r="R102" s="173"/>
      <c r="S102" s="174"/>
      <c r="T102" s="179"/>
      <c r="U102" s="180" t="s">
        <v>42</v>
      </c>
      <c r="V102" s="174"/>
      <c r="W102" s="174"/>
      <c r="X102" s="174"/>
      <c r="Y102" s="174"/>
      <c r="Z102" s="174"/>
      <c r="AA102" s="174"/>
      <c r="AB102" s="174"/>
      <c r="AC102" s="174"/>
      <c r="AD102" s="174"/>
      <c r="AE102" s="174"/>
      <c r="AF102" s="174"/>
      <c r="AG102" s="174"/>
      <c r="AH102" s="174"/>
      <c r="AI102" s="174"/>
      <c r="AJ102" s="174"/>
      <c r="AK102" s="174"/>
      <c r="AL102" s="174"/>
      <c r="AM102" s="174"/>
      <c r="AN102" s="174"/>
      <c r="AO102" s="174"/>
      <c r="AP102" s="174"/>
      <c r="AQ102" s="174"/>
      <c r="AR102" s="174"/>
      <c r="AS102" s="174"/>
      <c r="AT102" s="174"/>
      <c r="AU102" s="174"/>
      <c r="AV102" s="174"/>
      <c r="AW102" s="174"/>
      <c r="AX102" s="174"/>
      <c r="AY102" s="177" t="s">
        <v>119</v>
      </c>
      <c r="AZ102" s="174"/>
      <c r="BA102" s="174"/>
      <c r="BB102" s="174"/>
      <c r="BC102" s="174"/>
      <c r="BD102" s="174"/>
      <c r="BE102" s="178">
        <f>IF(U102="základná",N102,0)</f>
        <v>0</v>
      </c>
      <c r="BF102" s="178">
        <f>IF(U102="znížená",N102,0)</f>
        <v>0</v>
      </c>
      <c r="BG102" s="178">
        <f>IF(U102="zákl. prenesená",N102,0)</f>
        <v>0</v>
      </c>
      <c r="BH102" s="178">
        <f>IF(U102="zníž. prenesená",N102,0)</f>
        <v>0</v>
      </c>
      <c r="BI102" s="178">
        <f>IF(U102="nulová",N102,0)</f>
        <v>0</v>
      </c>
      <c r="BJ102" s="177" t="s">
        <v>113</v>
      </c>
      <c r="BK102" s="174"/>
      <c r="BL102" s="174"/>
      <c r="BM102" s="174"/>
    </row>
    <row r="103" s="1" customFormat="1">
      <c r="B103" s="44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6"/>
    </row>
    <row r="104" s="1" customFormat="1" ht="29.28" customHeight="1">
      <c r="B104" s="44"/>
      <c r="C104" s="137" t="s">
        <v>90</v>
      </c>
      <c r="D104" s="138"/>
      <c r="E104" s="138"/>
      <c r="F104" s="138"/>
      <c r="G104" s="138"/>
      <c r="H104" s="138"/>
      <c r="I104" s="138"/>
      <c r="J104" s="138"/>
      <c r="K104" s="138"/>
      <c r="L104" s="139">
        <f>ROUND(SUM(N87+N96),2)</f>
        <v>0</v>
      </c>
      <c r="M104" s="139"/>
      <c r="N104" s="139"/>
      <c r="O104" s="139"/>
      <c r="P104" s="139"/>
      <c r="Q104" s="139"/>
      <c r="R104" s="46"/>
    </row>
    <row r="105" s="1" customFormat="1" ht="6.96" customHeight="1">
      <c r="B105" s="73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5"/>
    </row>
    <row r="109" s="1" customFormat="1" ht="6.96" customHeight="1">
      <c r="B109" s="76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8"/>
    </row>
    <row r="110" s="1" customFormat="1" ht="36.96" customHeight="1">
      <c r="B110" s="44"/>
      <c r="C110" s="25" t="s">
        <v>120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6"/>
    </row>
    <row r="111" s="1" customFormat="1" ht="6.96" customHeight="1">
      <c r="B111" s="44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="1" customFormat="1" ht="36.96" customHeight="1">
      <c r="B112" s="44"/>
      <c r="C112" s="83" t="s">
        <v>17</v>
      </c>
      <c r="D112" s="45"/>
      <c r="E112" s="45"/>
      <c r="F112" s="85" t="str">
        <f>F6</f>
        <v>OPrava chodníka v dennom centre Frézia</v>
      </c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6"/>
    </row>
    <row r="113" s="1" customFormat="1" ht="6.96" customHeight="1"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6"/>
    </row>
    <row r="114" s="1" customFormat="1" ht="18" customHeight="1">
      <c r="B114" s="44"/>
      <c r="C114" s="36" t="s">
        <v>21</v>
      </c>
      <c r="D114" s="45"/>
      <c r="E114" s="45"/>
      <c r="F114" s="31" t="str">
        <f>F8</f>
        <v xml:space="preserve"> </v>
      </c>
      <c r="G114" s="45"/>
      <c r="H114" s="45"/>
      <c r="I114" s="45"/>
      <c r="J114" s="45"/>
      <c r="K114" s="36" t="s">
        <v>23</v>
      </c>
      <c r="L114" s="45"/>
      <c r="M114" s="88" t="str">
        <f>IF(O8="","",O8)</f>
        <v>22. 8. 2018</v>
      </c>
      <c r="N114" s="88"/>
      <c r="O114" s="88"/>
      <c r="P114" s="88"/>
      <c r="Q114" s="45"/>
      <c r="R114" s="46"/>
    </row>
    <row r="115" s="1" customFormat="1" ht="6.96" customHeight="1">
      <c r="B115" s="44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6"/>
    </row>
    <row r="116" s="1" customFormat="1">
      <c r="B116" s="44"/>
      <c r="C116" s="36" t="s">
        <v>25</v>
      </c>
      <c r="D116" s="45"/>
      <c r="E116" s="45"/>
      <c r="F116" s="31" t="str">
        <f>E11</f>
        <v>Mesto Partizánske</v>
      </c>
      <c r="G116" s="45"/>
      <c r="H116" s="45"/>
      <c r="I116" s="45"/>
      <c r="J116" s="45"/>
      <c r="K116" s="36" t="s">
        <v>31</v>
      </c>
      <c r="L116" s="45"/>
      <c r="M116" s="31" t="str">
        <f>E17</f>
        <v xml:space="preserve"> </v>
      </c>
      <c r="N116" s="31"/>
      <c r="O116" s="31"/>
      <c r="P116" s="31"/>
      <c r="Q116" s="31"/>
      <c r="R116" s="46"/>
    </row>
    <row r="117" s="1" customFormat="1" ht="14.4" customHeight="1">
      <c r="B117" s="44"/>
      <c r="C117" s="36" t="s">
        <v>29</v>
      </c>
      <c r="D117" s="45"/>
      <c r="E117" s="45"/>
      <c r="F117" s="31" t="str">
        <f>IF(E14="","",E14)</f>
        <v>Vyplň údaj</v>
      </c>
      <c r="G117" s="45"/>
      <c r="H117" s="45"/>
      <c r="I117" s="45"/>
      <c r="J117" s="45"/>
      <c r="K117" s="36" t="s">
        <v>34</v>
      </c>
      <c r="L117" s="45"/>
      <c r="M117" s="31" t="str">
        <f>E20</f>
        <v xml:space="preserve"> </v>
      </c>
      <c r="N117" s="31"/>
      <c r="O117" s="31"/>
      <c r="P117" s="31"/>
      <c r="Q117" s="31"/>
      <c r="R117" s="46"/>
    </row>
    <row r="118" s="1" customFormat="1" ht="10.32" customHeight="1">
      <c r="B118" s="44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="8" customFormat="1" ht="29.28" customHeight="1">
      <c r="B119" s="181"/>
      <c r="C119" s="182" t="s">
        <v>121</v>
      </c>
      <c r="D119" s="183" t="s">
        <v>122</v>
      </c>
      <c r="E119" s="183" t="s">
        <v>57</v>
      </c>
      <c r="F119" s="183" t="s">
        <v>123</v>
      </c>
      <c r="G119" s="183"/>
      <c r="H119" s="183"/>
      <c r="I119" s="183"/>
      <c r="J119" s="183" t="s">
        <v>124</v>
      </c>
      <c r="K119" s="183" t="s">
        <v>125</v>
      </c>
      <c r="L119" s="183" t="s">
        <v>126</v>
      </c>
      <c r="M119" s="183"/>
      <c r="N119" s="183" t="s">
        <v>100</v>
      </c>
      <c r="O119" s="183"/>
      <c r="P119" s="183"/>
      <c r="Q119" s="184"/>
      <c r="R119" s="185"/>
      <c r="T119" s="98" t="s">
        <v>127</v>
      </c>
      <c r="U119" s="99" t="s">
        <v>39</v>
      </c>
      <c r="V119" s="99" t="s">
        <v>128</v>
      </c>
      <c r="W119" s="99" t="s">
        <v>129</v>
      </c>
      <c r="X119" s="99" t="s">
        <v>130</v>
      </c>
      <c r="Y119" s="99" t="s">
        <v>131</v>
      </c>
      <c r="Z119" s="99" t="s">
        <v>132</v>
      </c>
      <c r="AA119" s="100" t="s">
        <v>133</v>
      </c>
    </row>
    <row r="120" s="1" customFormat="1" ht="29.28" customHeight="1">
      <c r="B120" s="44"/>
      <c r="C120" s="102" t="s">
        <v>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186">
        <f>BK120</f>
        <v>0</v>
      </c>
      <c r="O120" s="187"/>
      <c r="P120" s="187"/>
      <c r="Q120" s="187"/>
      <c r="R120" s="46"/>
      <c r="T120" s="101"/>
      <c r="U120" s="65"/>
      <c r="V120" s="65"/>
      <c r="W120" s="188">
        <f>W121+W147+W149</f>
        <v>0</v>
      </c>
      <c r="X120" s="65"/>
      <c r="Y120" s="188">
        <f>Y121+Y147+Y149</f>
        <v>80.135192000000004</v>
      </c>
      <c r="Z120" s="65"/>
      <c r="AA120" s="189">
        <f>AA121+AA147+AA149</f>
        <v>44.827200000000005</v>
      </c>
      <c r="AT120" s="20" t="s">
        <v>74</v>
      </c>
      <c r="AU120" s="20" t="s">
        <v>102</v>
      </c>
      <c r="BK120" s="190">
        <f>BK121+BK147+BK149</f>
        <v>0</v>
      </c>
    </row>
    <row r="121" s="9" customFormat="1" ht="37.44" customHeight="1">
      <c r="B121" s="191"/>
      <c r="C121" s="192"/>
      <c r="D121" s="193" t="s">
        <v>103</v>
      </c>
      <c r="E121" s="193"/>
      <c r="F121" s="193"/>
      <c r="G121" s="193"/>
      <c r="H121" s="193"/>
      <c r="I121" s="193"/>
      <c r="J121" s="193"/>
      <c r="K121" s="193"/>
      <c r="L121" s="193"/>
      <c r="M121" s="193"/>
      <c r="N121" s="165">
        <f>BK121</f>
        <v>0</v>
      </c>
      <c r="O121" s="194"/>
      <c r="P121" s="194"/>
      <c r="Q121" s="194"/>
      <c r="R121" s="195"/>
      <c r="T121" s="196"/>
      <c r="U121" s="192"/>
      <c r="V121" s="192"/>
      <c r="W121" s="197">
        <f>W122+W129+W135+W145</f>
        <v>0</v>
      </c>
      <c r="X121" s="192"/>
      <c r="Y121" s="197">
        <f>Y122+Y129+Y135+Y145</f>
        <v>80.135192000000004</v>
      </c>
      <c r="Z121" s="192"/>
      <c r="AA121" s="198">
        <f>AA122+AA129+AA135+AA145</f>
        <v>44.827200000000005</v>
      </c>
      <c r="AR121" s="199" t="s">
        <v>80</v>
      </c>
      <c r="AT121" s="200" t="s">
        <v>74</v>
      </c>
      <c r="AU121" s="200" t="s">
        <v>75</v>
      </c>
      <c r="AY121" s="199" t="s">
        <v>134</v>
      </c>
      <c r="BK121" s="201">
        <f>BK122+BK129+BK135+BK145</f>
        <v>0</v>
      </c>
    </row>
    <row r="122" s="9" customFormat="1" ht="19.92" customHeight="1">
      <c r="B122" s="191"/>
      <c r="C122" s="192"/>
      <c r="D122" s="202" t="s">
        <v>104</v>
      </c>
      <c r="E122" s="202"/>
      <c r="F122" s="202"/>
      <c r="G122" s="202"/>
      <c r="H122" s="202"/>
      <c r="I122" s="202"/>
      <c r="J122" s="202"/>
      <c r="K122" s="202"/>
      <c r="L122" s="202"/>
      <c r="M122" s="202"/>
      <c r="N122" s="203">
        <f>BK122</f>
        <v>0</v>
      </c>
      <c r="O122" s="204"/>
      <c r="P122" s="204"/>
      <c r="Q122" s="204"/>
      <c r="R122" s="195"/>
      <c r="T122" s="196"/>
      <c r="U122" s="192"/>
      <c r="V122" s="192"/>
      <c r="W122" s="197">
        <f>SUM(W123:W128)</f>
        <v>0</v>
      </c>
      <c r="X122" s="192"/>
      <c r="Y122" s="197">
        <f>SUM(Y123:Y128)</f>
        <v>2.081607</v>
      </c>
      <c r="Z122" s="192"/>
      <c r="AA122" s="198">
        <f>SUM(AA123:AA128)</f>
        <v>7.7616000000000005</v>
      </c>
      <c r="AR122" s="199" t="s">
        <v>80</v>
      </c>
      <c r="AT122" s="200" t="s">
        <v>74</v>
      </c>
      <c r="AU122" s="200" t="s">
        <v>80</v>
      </c>
      <c r="AY122" s="199" t="s">
        <v>134</v>
      </c>
      <c r="BK122" s="201">
        <f>SUM(BK123:BK128)</f>
        <v>0</v>
      </c>
    </row>
    <row r="123" s="1" customFormat="1" ht="38.25" customHeight="1">
      <c r="B123" s="169"/>
      <c r="C123" s="205" t="s">
        <v>80</v>
      </c>
      <c r="D123" s="205" t="s">
        <v>135</v>
      </c>
      <c r="E123" s="206" t="s">
        <v>136</v>
      </c>
      <c r="F123" s="207" t="s">
        <v>137</v>
      </c>
      <c r="G123" s="207"/>
      <c r="H123" s="207"/>
      <c r="I123" s="207"/>
      <c r="J123" s="208" t="s">
        <v>138</v>
      </c>
      <c r="K123" s="209">
        <v>79.200000000000003</v>
      </c>
      <c r="L123" s="210">
        <v>0</v>
      </c>
      <c r="M123" s="210"/>
      <c r="N123" s="209">
        <f>ROUND(L123*K123,3)</f>
        <v>0</v>
      </c>
      <c r="O123" s="209"/>
      <c r="P123" s="209"/>
      <c r="Q123" s="209"/>
      <c r="R123" s="173"/>
      <c r="T123" s="211" t="s">
        <v>5</v>
      </c>
      <c r="U123" s="54" t="s">
        <v>42</v>
      </c>
      <c r="V123" s="45"/>
      <c r="W123" s="212">
        <f>V123*K123</f>
        <v>0</v>
      </c>
      <c r="X123" s="212">
        <v>0</v>
      </c>
      <c r="Y123" s="212">
        <f>X123*K123</f>
        <v>0</v>
      </c>
      <c r="Z123" s="212">
        <v>0.098000000000000004</v>
      </c>
      <c r="AA123" s="213">
        <f>Z123*K123</f>
        <v>7.7616000000000005</v>
      </c>
      <c r="AR123" s="20" t="s">
        <v>139</v>
      </c>
      <c r="AT123" s="20" t="s">
        <v>135</v>
      </c>
      <c r="AU123" s="20" t="s">
        <v>113</v>
      </c>
      <c r="AY123" s="20" t="s">
        <v>134</v>
      </c>
      <c r="BE123" s="129">
        <f>IF(U123="základná",N123,0)</f>
        <v>0</v>
      </c>
      <c r="BF123" s="129">
        <f>IF(U123="znížená",N123,0)</f>
        <v>0</v>
      </c>
      <c r="BG123" s="129">
        <f>IF(U123="zákl. prenesená",N123,0)</f>
        <v>0</v>
      </c>
      <c r="BH123" s="129">
        <f>IF(U123="zníž. prenesená",N123,0)</f>
        <v>0</v>
      </c>
      <c r="BI123" s="129">
        <f>IF(U123="nulová",N123,0)</f>
        <v>0</v>
      </c>
      <c r="BJ123" s="20" t="s">
        <v>113</v>
      </c>
      <c r="BK123" s="214">
        <f>ROUND(L123*K123,3)</f>
        <v>0</v>
      </c>
      <c r="BL123" s="20" t="s">
        <v>139</v>
      </c>
      <c r="BM123" s="20" t="s">
        <v>140</v>
      </c>
    </row>
    <row r="124" s="1" customFormat="1" ht="25.5" customHeight="1">
      <c r="B124" s="169"/>
      <c r="C124" s="205" t="s">
        <v>113</v>
      </c>
      <c r="D124" s="205" t="s">
        <v>135</v>
      </c>
      <c r="E124" s="206" t="s">
        <v>141</v>
      </c>
      <c r="F124" s="207" t="s">
        <v>142</v>
      </c>
      <c r="G124" s="207"/>
      <c r="H124" s="207"/>
      <c r="I124" s="207"/>
      <c r="J124" s="208" t="s">
        <v>143</v>
      </c>
      <c r="K124" s="209">
        <v>16.847999999999999</v>
      </c>
      <c r="L124" s="210">
        <v>0</v>
      </c>
      <c r="M124" s="210"/>
      <c r="N124" s="209">
        <f>ROUND(L124*K124,3)</f>
        <v>0</v>
      </c>
      <c r="O124" s="209"/>
      <c r="P124" s="209"/>
      <c r="Q124" s="209"/>
      <c r="R124" s="173"/>
      <c r="T124" s="211" t="s">
        <v>5</v>
      </c>
      <c r="U124" s="54" t="s">
        <v>42</v>
      </c>
      <c r="V124" s="45"/>
      <c r="W124" s="212">
        <f>V124*K124</f>
        <v>0</v>
      </c>
      <c r="X124" s="212">
        <v>0</v>
      </c>
      <c r="Y124" s="212">
        <f>X124*K124</f>
        <v>0</v>
      </c>
      <c r="Z124" s="212">
        <v>0</v>
      </c>
      <c r="AA124" s="213">
        <f>Z124*K124</f>
        <v>0</v>
      </c>
      <c r="AR124" s="20" t="s">
        <v>139</v>
      </c>
      <c r="AT124" s="20" t="s">
        <v>135</v>
      </c>
      <c r="AU124" s="20" t="s">
        <v>113</v>
      </c>
      <c r="AY124" s="20" t="s">
        <v>134</v>
      </c>
      <c r="BE124" s="129">
        <f>IF(U124="základná",N124,0)</f>
        <v>0</v>
      </c>
      <c r="BF124" s="129">
        <f>IF(U124="znížená",N124,0)</f>
        <v>0</v>
      </c>
      <c r="BG124" s="129">
        <f>IF(U124="zákl. prenesená",N124,0)</f>
        <v>0</v>
      </c>
      <c r="BH124" s="129">
        <f>IF(U124="zníž. prenesená",N124,0)</f>
        <v>0</v>
      </c>
      <c r="BI124" s="129">
        <f>IF(U124="nulová",N124,0)</f>
        <v>0</v>
      </c>
      <c r="BJ124" s="20" t="s">
        <v>113</v>
      </c>
      <c r="BK124" s="214">
        <f>ROUND(L124*K124,3)</f>
        <v>0</v>
      </c>
      <c r="BL124" s="20" t="s">
        <v>139</v>
      </c>
      <c r="BM124" s="20" t="s">
        <v>144</v>
      </c>
    </row>
    <row r="125" s="1" customFormat="1" ht="25.5" customHeight="1">
      <c r="B125" s="169"/>
      <c r="C125" s="205" t="s">
        <v>145</v>
      </c>
      <c r="D125" s="205" t="s">
        <v>135</v>
      </c>
      <c r="E125" s="206" t="s">
        <v>146</v>
      </c>
      <c r="F125" s="207" t="s">
        <v>147</v>
      </c>
      <c r="G125" s="207"/>
      <c r="H125" s="207"/>
      <c r="I125" s="207"/>
      <c r="J125" s="208" t="s">
        <v>138</v>
      </c>
      <c r="K125" s="209">
        <v>52</v>
      </c>
      <c r="L125" s="210">
        <v>0</v>
      </c>
      <c r="M125" s="210"/>
      <c r="N125" s="209">
        <f>ROUND(L125*K125,3)</f>
        <v>0</v>
      </c>
      <c r="O125" s="209"/>
      <c r="P125" s="209"/>
      <c r="Q125" s="209"/>
      <c r="R125" s="173"/>
      <c r="T125" s="211" t="s">
        <v>5</v>
      </c>
      <c r="U125" s="54" t="s">
        <v>42</v>
      </c>
      <c r="V125" s="45"/>
      <c r="W125" s="212">
        <f>V125*K125</f>
        <v>0</v>
      </c>
      <c r="X125" s="212">
        <v>0.040000000000000001</v>
      </c>
      <c r="Y125" s="212">
        <f>X125*K125</f>
        <v>2.0800000000000001</v>
      </c>
      <c r="Z125" s="212">
        <v>0</v>
      </c>
      <c r="AA125" s="213">
        <f>Z125*K125</f>
        <v>0</v>
      </c>
      <c r="AR125" s="20" t="s">
        <v>139</v>
      </c>
      <c r="AT125" s="20" t="s">
        <v>135</v>
      </c>
      <c r="AU125" s="20" t="s">
        <v>113</v>
      </c>
      <c r="AY125" s="20" t="s">
        <v>134</v>
      </c>
      <c r="BE125" s="129">
        <f>IF(U125="základná",N125,0)</f>
        <v>0</v>
      </c>
      <c r="BF125" s="129">
        <f>IF(U125="znížená",N125,0)</f>
        <v>0</v>
      </c>
      <c r="BG125" s="129">
        <f>IF(U125="zákl. prenesená",N125,0)</f>
        <v>0</v>
      </c>
      <c r="BH125" s="129">
        <f>IF(U125="zníž. prenesená",N125,0)</f>
        <v>0</v>
      </c>
      <c r="BI125" s="129">
        <f>IF(U125="nulová",N125,0)</f>
        <v>0</v>
      </c>
      <c r="BJ125" s="20" t="s">
        <v>113</v>
      </c>
      <c r="BK125" s="214">
        <f>ROUND(L125*K125,3)</f>
        <v>0</v>
      </c>
      <c r="BL125" s="20" t="s">
        <v>139</v>
      </c>
      <c r="BM125" s="20" t="s">
        <v>148</v>
      </c>
    </row>
    <row r="126" s="1" customFormat="1" ht="16.5" customHeight="1">
      <c r="B126" s="169"/>
      <c r="C126" s="215" t="s">
        <v>139</v>
      </c>
      <c r="D126" s="215" t="s">
        <v>149</v>
      </c>
      <c r="E126" s="216" t="s">
        <v>150</v>
      </c>
      <c r="F126" s="217" t="s">
        <v>151</v>
      </c>
      <c r="G126" s="217"/>
      <c r="H126" s="217"/>
      <c r="I126" s="217"/>
      <c r="J126" s="218" t="s">
        <v>152</v>
      </c>
      <c r="K126" s="219">
        <v>1.607</v>
      </c>
      <c r="L126" s="220">
        <v>0</v>
      </c>
      <c r="M126" s="220"/>
      <c r="N126" s="219">
        <f>ROUND(L126*K126,3)</f>
        <v>0</v>
      </c>
      <c r="O126" s="209"/>
      <c r="P126" s="209"/>
      <c r="Q126" s="209"/>
      <c r="R126" s="173"/>
      <c r="T126" s="211" t="s">
        <v>5</v>
      </c>
      <c r="U126" s="54" t="s">
        <v>42</v>
      </c>
      <c r="V126" s="45"/>
      <c r="W126" s="212">
        <f>V126*K126</f>
        <v>0</v>
      </c>
      <c r="X126" s="212">
        <v>0.001</v>
      </c>
      <c r="Y126" s="212">
        <f>X126*K126</f>
        <v>0.0016069999999999999</v>
      </c>
      <c r="Z126" s="212">
        <v>0</v>
      </c>
      <c r="AA126" s="213">
        <f>Z126*K126</f>
        <v>0</v>
      </c>
      <c r="AR126" s="20" t="s">
        <v>153</v>
      </c>
      <c r="AT126" s="20" t="s">
        <v>149</v>
      </c>
      <c r="AU126" s="20" t="s">
        <v>113</v>
      </c>
      <c r="AY126" s="20" t="s">
        <v>134</v>
      </c>
      <c r="BE126" s="129">
        <f>IF(U126="základná",N126,0)</f>
        <v>0</v>
      </c>
      <c r="BF126" s="129">
        <f>IF(U126="znížená",N126,0)</f>
        <v>0</v>
      </c>
      <c r="BG126" s="129">
        <f>IF(U126="zákl. prenesená",N126,0)</f>
        <v>0</v>
      </c>
      <c r="BH126" s="129">
        <f>IF(U126="zníž. prenesená",N126,0)</f>
        <v>0</v>
      </c>
      <c r="BI126" s="129">
        <f>IF(U126="nulová",N126,0)</f>
        <v>0</v>
      </c>
      <c r="BJ126" s="20" t="s">
        <v>113</v>
      </c>
      <c r="BK126" s="214">
        <f>ROUND(L126*K126,3)</f>
        <v>0</v>
      </c>
      <c r="BL126" s="20" t="s">
        <v>139</v>
      </c>
      <c r="BM126" s="20" t="s">
        <v>154</v>
      </c>
    </row>
    <row r="127" s="1" customFormat="1" ht="25.5" customHeight="1">
      <c r="B127" s="169"/>
      <c r="C127" s="205" t="s">
        <v>155</v>
      </c>
      <c r="D127" s="205" t="s">
        <v>135</v>
      </c>
      <c r="E127" s="206" t="s">
        <v>156</v>
      </c>
      <c r="F127" s="207" t="s">
        <v>157</v>
      </c>
      <c r="G127" s="207"/>
      <c r="H127" s="207"/>
      <c r="I127" s="207"/>
      <c r="J127" s="208" t="s">
        <v>138</v>
      </c>
      <c r="K127" s="209">
        <v>26</v>
      </c>
      <c r="L127" s="210">
        <v>0</v>
      </c>
      <c r="M127" s="210"/>
      <c r="N127" s="209">
        <f>ROUND(L127*K127,3)</f>
        <v>0</v>
      </c>
      <c r="O127" s="209"/>
      <c r="P127" s="209"/>
      <c r="Q127" s="209"/>
      <c r="R127" s="173"/>
      <c r="T127" s="211" t="s">
        <v>5</v>
      </c>
      <c r="U127" s="54" t="s">
        <v>42</v>
      </c>
      <c r="V127" s="45"/>
      <c r="W127" s="212">
        <f>V127*K127</f>
        <v>0</v>
      </c>
      <c r="X127" s="212">
        <v>0</v>
      </c>
      <c r="Y127" s="212">
        <f>X127*K127</f>
        <v>0</v>
      </c>
      <c r="Z127" s="212">
        <v>0</v>
      </c>
      <c r="AA127" s="213">
        <f>Z127*K127</f>
        <v>0</v>
      </c>
      <c r="AR127" s="20" t="s">
        <v>139</v>
      </c>
      <c r="AT127" s="20" t="s">
        <v>135</v>
      </c>
      <c r="AU127" s="20" t="s">
        <v>113</v>
      </c>
      <c r="AY127" s="20" t="s">
        <v>134</v>
      </c>
      <c r="BE127" s="129">
        <f>IF(U127="základná",N127,0)</f>
        <v>0</v>
      </c>
      <c r="BF127" s="129">
        <f>IF(U127="znížená",N127,0)</f>
        <v>0</v>
      </c>
      <c r="BG127" s="129">
        <f>IF(U127="zákl. prenesená",N127,0)</f>
        <v>0</v>
      </c>
      <c r="BH127" s="129">
        <f>IF(U127="zníž. prenesená",N127,0)</f>
        <v>0</v>
      </c>
      <c r="BI127" s="129">
        <f>IF(U127="nulová",N127,0)</f>
        <v>0</v>
      </c>
      <c r="BJ127" s="20" t="s">
        <v>113</v>
      </c>
      <c r="BK127" s="214">
        <f>ROUND(L127*K127,3)</f>
        <v>0</v>
      </c>
      <c r="BL127" s="20" t="s">
        <v>139</v>
      </c>
      <c r="BM127" s="20" t="s">
        <v>158</v>
      </c>
    </row>
    <row r="128" s="1" customFormat="1" ht="25.5" customHeight="1">
      <c r="B128" s="169"/>
      <c r="C128" s="205" t="s">
        <v>159</v>
      </c>
      <c r="D128" s="205" t="s">
        <v>135</v>
      </c>
      <c r="E128" s="206" t="s">
        <v>160</v>
      </c>
      <c r="F128" s="207" t="s">
        <v>161</v>
      </c>
      <c r="G128" s="207"/>
      <c r="H128" s="207"/>
      <c r="I128" s="207"/>
      <c r="J128" s="208" t="s">
        <v>138</v>
      </c>
      <c r="K128" s="209">
        <v>52</v>
      </c>
      <c r="L128" s="210">
        <v>0</v>
      </c>
      <c r="M128" s="210"/>
      <c r="N128" s="209">
        <f>ROUND(L128*K128,3)</f>
        <v>0</v>
      </c>
      <c r="O128" s="209"/>
      <c r="P128" s="209"/>
      <c r="Q128" s="209"/>
      <c r="R128" s="173"/>
      <c r="T128" s="211" t="s">
        <v>5</v>
      </c>
      <c r="U128" s="54" t="s">
        <v>42</v>
      </c>
      <c r="V128" s="45"/>
      <c r="W128" s="212">
        <f>V128*K128</f>
        <v>0</v>
      </c>
      <c r="X128" s="212">
        <v>0</v>
      </c>
      <c r="Y128" s="212">
        <f>X128*K128</f>
        <v>0</v>
      </c>
      <c r="Z128" s="212">
        <v>0</v>
      </c>
      <c r="AA128" s="213">
        <f>Z128*K128</f>
        <v>0</v>
      </c>
      <c r="AR128" s="20" t="s">
        <v>139</v>
      </c>
      <c r="AT128" s="20" t="s">
        <v>135</v>
      </c>
      <c r="AU128" s="20" t="s">
        <v>113</v>
      </c>
      <c r="AY128" s="20" t="s">
        <v>134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113</v>
      </c>
      <c r="BK128" s="214">
        <f>ROUND(L128*K128,3)</f>
        <v>0</v>
      </c>
      <c r="BL128" s="20" t="s">
        <v>139</v>
      </c>
      <c r="BM128" s="20" t="s">
        <v>162</v>
      </c>
    </row>
    <row r="129" s="9" customFormat="1" ht="29.88" customHeight="1">
      <c r="B129" s="191"/>
      <c r="C129" s="192"/>
      <c r="D129" s="202" t="s">
        <v>105</v>
      </c>
      <c r="E129" s="202"/>
      <c r="F129" s="202"/>
      <c r="G129" s="202"/>
      <c r="H129" s="202"/>
      <c r="I129" s="202"/>
      <c r="J129" s="202"/>
      <c r="K129" s="202"/>
      <c r="L129" s="202"/>
      <c r="M129" s="202"/>
      <c r="N129" s="221">
        <f>BK129</f>
        <v>0</v>
      </c>
      <c r="O129" s="222"/>
      <c r="P129" s="222"/>
      <c r="Q129" s="222"/>
      <c r="R129" s="195"/>
      <c r="T129" s="196"/>
      <c r="U129" s="192"/>
      <c r="V129" s="192"/>
      <c r="W129" s="197">
        <f>SUM(W130:W134)</f>
        <v>0</v>
      </c>
      <c r="X129" s="192"/>
      <c r="Y129" s="197">
        <f>SUM(Y130:Y134)</f>
        <v>66.818043000000003</v>
      </c>
      <c r="Z129" s="192"/>
      <c r="AA129" s="198">
        <f>SUM(AA130:AA134)</f>
        <v>0</v>
      </c>
      <c r="AR129" s="199" t="s">
        <v>80</v>
      </c>
      <c r="AT129" s="200" t="s">
        <v>74</v>
      </c>
      <c r="AU129" s="200" t="s">
        <v>80</v>
      </c>
      <c r="AY129" s="199" t="s">
        <v>134</v>
      </c>
      <c r="BK129" s="201">
        <f>SUM(BK130:BK134)</f>
        <v>0</v>
      </c>
    </row>
    <row r="130" s="1" customFormat="1" ht="38.25" customHeight="1">
      <c r="B130" s="169"/>
      <c r="C130" s="205" t="s">
        <v>163</v>
      </c>
      <c r="D130" s="205" t="s">
        <v>135</v>
      </c>
      <c r="E130" s="206" t="s">
        <v>164</v>
      </c>
      <c r="F130" s="207" t="s">
        <v>165</v>
      </c>
      <c r="G130" s="207"/>
      <c r="H130" s="207"/>
      <c r="I130" s="207"/>
      <c r="J130" s="208" t="s">
        <v>138</v>
      </c>
      <c r="K130" s="209">
        <v>105.2</v>
      </c>
      <c r="L130" s="210">
        <v>0</v>
      </c>
      <c r="M130" s="210"/>
      <c r="N130" s="209">
        <f>ROUND(L130*K130,3)</f>
        <v>0</v>
      </c>
      <c r="O130" s="209"/>
      <c r="P130" s="209"/>
      <c r="Q130" s="209"/>
      <c r="R130" s="173"/>
      <c r="T130" s="211" t="s">
        <v>5</v>
      </c>
      <c r="U130" s="54" t="s">
        <v>42</v>
      </c>
      <c r="V130" s="45"/>
      <c r="W130" s="212">
        <f>V130*K130</f>
        <v>0</v>
      </c>
      <c r="X130" s="212">
        <v>0.19694999999999999</v>
      </c>
      <c r="Y130" s="212">
        <f>X130*K130</f>
        <v>20.719139999999999</v>
      </c>
      <c r="Z130" s="212">
        <v>0</v>
      </c>
      <c r="AA130" s="213">
        <f>Z130*K130</f>
        <v>0</v>
      </c>
      <c r="AR130" s="20" t="s">
        <v>139</v>
      </c>
      <c r="AT130" s="20" t="s">
        <v>135</v>
      </c>
      <c r="AU130" s="20" t="s">
        <v>113</v>
      </c>
      <c r="AY130" s="20" t="s">
        <v>134</v>
      </c>
      <c r="BE130" s="129">
        <f>IF(U130="základná",N130,0)</f>
        <v>0</v>
      </c>
      <c r="BF130" s="129">
        <f>IF(U130="znížená",N130,0)</f>
        <v>0</v>
      </c>
      <c r="BG130" s="129">
        <f>IF(U130="zákl. prenesená",N130,0)</f>
        <v>0</v>
      </c>
      <c r="BH130" s="129">
        <f>IF(U130="zníž. prenesená",N130,0)</f>
        <v>0</v>
      </c>
      <c r="BI130" s="129">
        <f>IF(U130="nulová",N130,0)</f>
        <v>0</v>
      </c>
      <c r="BJ130" s="20" t="s">
        <v>113</v>
      </c>
      <c r="BK130" s="214">
        <f>ROUND(L130*K130,3)</f>
        <v>0</v>
      </c>
      <c r="BL130" s="20" t="s">
        <v>139</v>
      </c>
      <c r="BM130" s="20" t="s">
        <v>166</v>
      </c>
    </row>
    <row r="131" s="1" customFormat="1" ht="38.25" customHeight="1">
      <c r="B131" s="169"/>
      <c r="C131" s="205" t="s">
        <v>153</v>
      </c>
      <c r="D131" s="205" t="s">
        <v>135</v>
      </c>
      <c r="E131" s="206" t="s">
        <v>167</v>
      </c>
      <c r="F131" s="207" t="s">
        <v>168</v>
      </c>
      <c r="G131" s="207"/>
      <c r="H131" s="207"/>
      <c r="I131" s="207"/>
      <c r="J131" s="208" t="s">
        <v>138</v>
      </c>
      <c r="K131" s="209">
        <v>78.900000000000006</v>
      </c>
      <c r="L131" s="210">
        <v>0</v>
      </c>
      <c r="M131" s="210"/>
      <c r="N131" s="209">
        <f>ROUND(L131*K131,3)</f>
        <v>0</v>
      </c>
      <c r="O131" s="209"/>
      <c r="P131" s="209"/>
      <c r="Q131" s="209"/>
      <c r="R131" s="173"/>
      <c r="T131" s="211" t="s">
        <v>5</v>
      </c>
      <c r="U131" s="54" t="s">
        <v>42</v>
      </c>
      <c r="V131" s="45"/>
      <c r="W131" s="212">
        <f>V131*K131</f>
        <v>0</v>
      </c>
      <c r="X131" s="212">
        <v>0.25294</v>
      </c>
      <c r="Y131" s="212">
        <f>X131*K131</f>
        <v>19.956966000000001</v>
      </c>
      <c r="Z131" s="212">
        <v>0</v>
      </c>
      <c r="AA131" s="213">
        <f>Z131*K131</f>
        <v>0</v>
      </c>
      <c r="AR131" s="20" t="s">
        <v>139</v>
      </c>
      <c r="AT131" s="20" t="s">
        <v>135</v>
      </c>
      <c r="AU131" s="20" t="s">
        <v>113</v>
      </c>
      <c r="AY131" s="20" t="s">
        <v>134</v>
      </c>
      <c r="BE131" s="129">
        <f>IF(U131="základná",N131,0)</f>
        <v>0</v>
      </c>
      <c r="BF131" s="129">
        <f>IF(U131="znížená",N131,0)</f>
        <v>0</v>
      </c>
      <c r="BG131" s="129">
        <f>IF(U131="zákl. prenesená",N131,0)</f>
        <v>0</v>
      </c>
      <c r="BH131" s="129">
        <f>IF(U131="zníž. prenesená",N131,0)</f>
        <v>0</v>
      </c>
      <c r="BI131" s="129">
        <f>IF(U131="nulová",N131,0)</f>
        <v>0</v>
      </c>
      <c r="BJ131" s="20" t="s">
        <v>113</v>
      </c>
      <c r="BK131" s="214">
        <f>ROUND(L131*K131,3)</f>
        <v>0</v>
      </c>
      <c r="BL131" s="20" t="s">
        <v>139</v>
      </c>
      <c r="BM131" s="20" t="s">
        <v>169</v>
      </c>
    </row>
    <row r="132" s="1" customFormat="1" ht="25.5" customHeight="1">
      <c r="B132" s="169"/>
      <c r="C132" s="205" t="s">
        <v>170</v>
      </c>
      <c r="D132" s="205" t="s">
        <v>135</v>
      </c>
      <c r="E132" s="206" t="s">
        <v>171</v>
      </c>
      <c r="F132" s="207" t="s">
        <v>172</v>
      </c>
      <c r="G132" s="207"/>
      <c r="H132" s="207"/>
      <c r="I132" s="207"/>
      <c r="J132" s="208" t="s">
        <v>138</v>
      </c>
      <c r="K132" s="209">
        <v>78.900000000000006</v>
      </c>
      <c r="L132" s="210">
        <v>0</v>
      </c>
      <c r="M132" s="210"/>
      <c r="N132" s="209">
        <f>ROUND(L132*K132,3)</f>
        <v>0</v>
      </c>
      <c r="O132" s="209"/>
      <c r="P132" s="209"/>
      <c r="Q132" s="209"/>
      <c r="R132" s="173"/>
      <c r="T132" s="211" t="s">
        <v>5</v>
      </c>
      <c r="U132" s="54" t="s">
        <v>42</v>
      </c>
      <c r="V132" s="45"/>
      <c r="W132" s="212">
        <f>V132*K132</f>
        <v>0</v>
      </c>
      <c r="X132" s="212">
        <v>0.088029999999999997</v>
      </c>
      <c r="Y132" s="212">
        <f>X132*K132</f>
        <v>6.9455670000000005</v>
      </c>
      <c r="Z132" s="212">
        <v>0</v>
      </c>
      <c r="AA132" s="213">
        <f>Z132*K132</f>
        <v>0</v>
      </c>
      <c r="AR132" s="20" t="s">
        <v>139</v>
      </c>
      <c r="AT132" s="20" t="s">
        <v>135</v>
      </c>
      <c r="AU132" s="20" t="s">
        <v>113</v>
      </c>
      <c r="AY132" s="20" t="s">
        <v>134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113</v>
      </c>
      <c r="BK132" s="214">
        <f>ROUND(L132*K132,3)</f>
        <v>0</v>
      </c>
      <c r="BL132" s="20" t="s">
        <v>139</v>
      </c>
      <c r="BM132" s="20" t="s">
        <v>173</v>
      </c>
    </row>
    <row r="133" s="1" customFormat="1" ht="38.25" customHeight="1">
      <c r="B133" s="169"/>
      <c r="C133" s="205" t="s">
        <v>174</v>
      </c>
      <c r="D133" s="205" t="s">
        <v>135</v>
      </c>
      <c r="E133" s="206" t="s">
        <v>175</v>
      </c>
      <c r="F133" s="207" t="s">
        <v>176</v>
      </c>
      <c r="G133" s="207"/>
      <c r="H133" s="207"/>
      <c r="I133" s="207"/>
      <c r="J133" s="208" t="s">
        <v>138</v>
      </c>
      <c r="K133" s="209">
        <v>78.900000000000006</v>
      </c>
      <c r="L133" s="210">
        <v>0</v>
      </c>
      <c r="M133" s="210"/>
      <c r="N133" s="209">
        <f>ROUND(L133*K133,3)</f>
        <v>0</v>
      </c>
      <c r="O133" s="209"/>
      <c r="P133" s="209"/>
      <c r="Q133" s="209"/>
      <c r="R133" s="173"/>
      <c r="T133" s="211" t="s">
        <v>5</v>
      </c>
      <c r="U133" s="54" t="s">
        <v>42</v>
      </c>
      <c r="V133" s="45"/>
      <c r="W133" s="212">
        <f>V133*K133</f>
        <v>0</v>
      </c>
      <c r="X133" s="212">
        <v>0.112</v>
      </c>
      <c r="Y133" s="212">
        <f>X133*K133</f>
        <v>8.8368000000000002</v>
      </c>
      <c r="Z133" s="212">
        <v>0</v>
      </c>
      <c r="AA133" s="213">
        <f>Z133*K133</f>
        <v>0</v>
      </c>
      <c r="AR133" s="20" t="s">
        <v>139</v>
      </c>
      <c r="AT133" s="20" t="s">
        <v>135</v>
      </c>
      <c r="AU133" s="20" t="s">
        <v>113</v>
      </c>
      <c r="AY133" s="20" t="s">
        <v>134</v>
      </c>
      <c r="BE133" s="129">
        <f>IF(U133="základná",N133,0)</f>
        <v>0</v>
      </c>
      <c r="BF133" s="129">
        <f>IF(U133="znížená",N133,0)</f>
        <v>0</v>
      </c>
      <c r="BG133" s="129">
        <f>IF(U133="zákl. prenesená",N133,0)</f>
        <v>0</v>
      </c>
      <c r="BH133" s="129">
        <f>IF(U133="zníž. prenesená",N133,0)</f>
        <v>0</v>
      </c>
      <c r="BI133" s="129">
        <f>IF(U133="nulová",N133,0)</f>
        <v>0</v>
      </c>
      <c r="BJ133" s="20" t="s">
        <v>113</v>
      </c>
      <c r="BK133" s="214">
        <f>ROUND(L133*K133,3)</f>
        <v>0</v>
      </c>
      <c r="BL133" s="20" t="s">
        <v>139</v>
      </c>
      <c r="BM133" s="20" t="s">
        <v>177</v>
      </c>
    </row>
    <row r="134" s="1" customFormat="1" ht="38.25" customHeight="1">
      <c r="B134" s="169"/>
      <c r="C134" s="215" t="s">
        <v>178</v>
      </c>
      <c r="D134" s="215" t="s">
        <v>149</v>
      </c>
      <c r="E134" s="216" t="s">
        <v>179</v>
      </c>
      <c r="F134" s="217" t="s">
        <v>180</v>
      </c>
      <c r="G134" s="217"/>
      <c r="H134" s="217"/>
      <c r="I134" s="217"/>
      <c r="J134" s="218" t="s">
        <v>138</v>
      </c>
      <c r="K134" s="219">
        <v>79.688999999999993</v>
      </c>
      <c r="L134" s="220">
        <v>0</v>
      </c>
      <c r="M134" s="220"/>
      <c r="N134" s="219">
        <f>ROUND(L134*K134,3)</f>
        <v>0</v>
      </c>
      <c r="O134" s="209"/>
      <c r="P134" s="209"/>
      <c r="Q134" s="209"/>
      <c r="R134" s="173"/>
      <c r="T134" s="211" t="s">
        <v>5</v>
      </c>
      <c r="U134" s="54" t="s">
        <v>42</v>
      </c>
      <c r="V134" s="45"/>
      <c r="W134" s="212">
        <f>V134*K134</f>
        <v>0</v>
      </c>
      <c r="X134" s="212">
        <v>0.13</v>
      </c>
      <c r="Y134" s="212">
        <f>X134*K134</f>
        <v>10.35957</v>
      </c>
      <c r="Z134" s="212">
        <v>0</v>
      </c>
      <c r="AA134" s="213">
        <f>Z134*K134</f>
        <v>0</v>
      </c>
      <c r="AR134" s="20" t="s">
        <v>153</v>
      </c>
      <c r="AT134" s="20" t="s">
        <v>149</v>
      </c>
      <c r="AU134" s="20" t="s">
        <v>113</v>
      </c>
      <c r="AY134" s="20" t="s">
        <v>134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113</v>
      </c>
      <c r="BK134" s="214">
        <f>ROUND(L134*K134,3)</f>
        <v>0</v>
      </c>
      <c r="BL134" s="20" t="s">
        <v>139</v>
      </c>
      <c r="BM134" s="20" t="s">
        <v>181</v>
      </c>
    </row>
    <row r="135" s="9" customFormat="1" ht="29.88" customHeight="1">
      <c r="B135" s="191"/>
      <c r="C135" s="192"/>
      <c r="D135" s="202" t="s">
        <v>106</v>
      </c>
      <c r="E135" s="202"/>
      <c r="F135" s="202"/>
      <c r="G135" s="202"/>
      <c r="H135" s="202"/>
      <c r="I135" s="202"/>
      <c r="J135" s="202"/>
      <c r="K135" s="202"/>
      <c r="L135" s="202"/>
      <c r="M135" s="202"/>
      <c r="N135" s="221">
        <f>BK135</f>
        <v>0</v>
      </c>
      <c r="O135" s="222"/>
      <c r="P135" s="222"/>
      <c r="Q135" s="222"/>
      <c r="R135" s="195"/>
      <c r="T135" s="196"/>
      <c r="U135" s="192"/>
      <c r="V135" s="192"/>
      <c r="W135" s="197">
        <f>SUM(W136:W144)</f>
        <v>0</v>
      </c>
      <c r="X135" s="192"/>
      <c r="Y135" s="197">
        <f>SUM(Y136:Y144)</f>
        <v>11.235541999999999</v>
      </c>
      <c r="Z135" s="192"/>
      <c r="AA135" s="198">
        <f>SUM(AA136:AA144)</f>
        <v>37.065600000000003</v>
      </c>
      <c r="AR135" s="199" t="s">
        <v>80</v>
      </c>
      <c r="AT135" s="200" t="s">
        <v>74</v>
      </c>
      <c r="AU135" s="200" t="s">
        <v>80</v>
      </c>
      <c r="AY135" s="199" t="s">
        <v>134</v>
      </c>
      <c r="BK135" s="201">
        <f>SUM(BK136:BK144)</f>
        <v>0</v>
      </c>
    </row>
    <row r="136" s="1" customFormat="1" ht="38.25" customHeight="1">
      <c r="B136" s="169"/>
      <c r="C136" s="205" t="s">
        <v>182</v>
      </c>
      <c r="D136" s="205" t="s">
        <v>135</v>
      </c>
      <c r="E136" s="206" t="s">
        <v>183</v>
      </c>
      <c r="F136" s="207" t="s">
        <v>184</v>
      </c>
      <c r="G136" s="207"/>
      <c r="H136" s="207"/>
      <c r="I136" s="207"/>
      <c r="J136" s="208" t="s">
        <v>185</v>
      </c>
      <c r="K136" s="209">
        <v>88.200000000000003</v>
      </c>
      <c r="L136" s="210">
        <v>0</v>
      </c>
      <c r="M136" s="210"/>
      <c r="N136" s="209">
        <f>ROUND(L136*K136,3)</f>
        <v>0</v>
      </c>
      <c r="O136" s="209"/>
      <c r="P136" s="209"/>
      <c r="Q136" s="209"/>
      <c r="R136" s="173"/>
      <c r="T136" s="211" t="s">
        <v>5</v>
      </c>
      <c r="U136" s="54" t="s">
        <v>42</v>
      </c>
      <c r="V136" s="45"/>
      <c r="W136" s="212">
        <f>V136*K136</f>
        <v>0</v>
      </c>
      <c r="X136" s="212">
        <v>0.099330000000000002</v>
      </c>
      <c r="Y136" s="212">
        <f>X136*K136</f>
        <v>8.7609060000000003</v>
      </c>
      <c r="Z136" s="212">
        <v>0</v>
      </c>
      <c r="AA136" s="213">
        <f>Z136*K136</f>
        <v>0</v>
      </c>
      <c r="AR136" s="20" t="s">
        <v>139</v>
      </c>
      <c r="AT136" s="20" t="s">
        <v>135</v>
      </c>
      <c r="AU136" s="20" t="s">
        <v>113</v>
      </c>
      <c r="AY136" s="20" t="s">
        <v>134</v>
      </c>
      <c r="BE136" s="129">
        <f>IF(U136="základná",N136,0)</f>
        <v>0</v>
      </c>
      <c r="BF136" s="129">
        <f>IF(U136="znížená",N136,0)</f>
        <v>0</v>
      </c>
      <c r="BG136" s="129">
        <f>IF(U136="zákl. prenesená",N136,0)</f>
        <v>0</v>
      </c>
      <c r="BH136" s="129">
        <f>IF(U136="zníž. prenesená",N136,0)</f>
        <v>0</v>
      </c>
      <c r="BI136" s="129">
        <f>IF(U136="nulová",N136,0)</f>
        <v>0</v>
      </c>
      <c r="BJ136" s="20" t="s">
        <v>113</v>
      </c>
      <c r="BK136" s="214">
        <f>ROUND(L136*K136,3)</f>
        <v>0</v>
      </c>
      <c r="BL136" s="20" t="s">
        <v>139</v>
      </c>
      <c r="BM136" s="20" t="s">
        <v>186</v>
      </c>
    </row>
    <row r="137" s="1" customFormat="1" ht="25.5" customHeight="1">
      <c r="B137" s="169"/>
      <c r="C137" s="215" t="s">
        <v>187</v>
      </c>
      <c r="D137" s="215" t="s">
        <v>149</v>
      </c>
      <c r="E137" s="216" t="s">
        <v>188</v>
      </c>
      <c r="F137" s="217" t="s">
        <v>189</v>
      </c>
      <c r="G137" s="217"/>
      <c r="H137" s="217"/>
      <c r="I137" s="217"/>
      <c r="J137" s="218" t="s">
        <v>190</v>
      </c>
      <c r="K137" s="219">
        <v>89.081999999999994</v>
      </c>
      <c r="L137" s="220">
        <v>0</v>
      </c>
      <c r="M137" s="220"/>
      <c r="N137" s="219">
        <f>ROUND(L137*K137,3)</f>
        <v>0</v>
      </c>
      <c r="O137" s="209"/>
      <c r="P137" s="209"/>
      <c r="Q137" s="209"/>
      <c r="R137" s="173"/>
      <c r="T137" s="211" t="s">
        <v>5</v>
      </c>
      <c r="U137" s="54" t="s">
        <v>42</v>
      </c>
      <c r="V137" s="45"/>
      <c r="W137" s="212">
        <f>V137*K137</f>
        <v>0</v>
      </c>
      <c r="X137" s="212">
        <v>0.023</v>
      </c>
      <c r="Y137" s="212">
        <f>X137*K137</f>
        <v>2.048886</v>
      </c>
      <c r="Z137" s="212">
        <v>0</v>
      </c>
      <c r="AA137" s="213">
        <f>Z137*K137</f>
        <v>0</v>
      </c>
      <c r="AR137" s="20" t="s">
        <v>153</v>
      </c>
      <c r="AT137" s="20" t="s">
        <v>149</v>
      </c>
      <c r="AU137" s="20" t="s">
        <v>113</v>
      </c>
      <c r="AY137" s="20" t="s">
        <v>134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113</v>
      </c>
      <c r="BK137" s="214">
        <f>ROUND(L137*K137,3)</f>
        <v>0</v>
      </c>
      <c r="BL137" s="20" t="s">
        <v>139</v>
      </c>
      <c r="BM137" s="20" t="s">
        <v>191</v>
      </c>
    </row>
    <row r="138" s="1" customFormat="1" ht="25.5" customHeight="1">
      <c r="B138" s="169"/>
      <c r="C138" s="205" t="s">
        <v>192</v>
      </c>
      <c r="D138" s="205" t="s">
        <v>135</v>
      </c>
      <c r="E138" s="206" t="s">
        <v>193</v>
      </c>
      <c r="F138" s="207" t="s">
        <v>194</v>
      </c>
      <c r="G138" s="207"/>
      <c r="H138" s="207"/>
      <c r="I138" s="207"/>
      <c r="J138" s="208" t="s">
        <v>185</v>
      </c>
      <c r="K138" s="209">
        <v>2.5</v>
      </c>
      <c r="L138" s="210">
        <v>0</v>
      </c>
      <c r="M138" s="210"/>
      <c r="N138" s="209">
        <f>ROUND(L138*K138,3)</f>
        <v>0</v>
      </c>
      <c r="O138" s="209"/>
      <c r="P138" s="209"/>
      <c r="Q138" s="209"/>
      <c r="R138" s="173"/>
      <c r="T138" s="211" t="s">
        <v>5</v>
      </c>
      <c r="U138" s="54" t="s">
        <v>42</v>
      </c>
      <c r="V138" s="45"/>
      <c r="W138" s="212">
        <f>V138*K138</f>
        <v>0</v>
      </c>
      <c r="X138" s="212">
        <v>0.042520000000000002</v>
      </c>
      <c r="Y138" s="212">
        <f>X138*K138</f>
        <v>0.10630000000000001</v>
      </c>
      <c r="Z138" s="212">
        <v>0</v>
      </c>
      <c r="AA138" s="213">
        <f>Z138*K138</f>
        <v>0</v>
      </c>
      <c r="AR138" s="20" t="s">
        <v>139</v>
      </c>
      <c r="AT138" s="20" t="s">
        <v>135</v>
      </c>
      <c r="AU138" s="20" t="s">
        <v>113</v>
      </c>
      <c r="AY138" s="20" t="s">
        <v>134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113</v>
      </c>
      <c r="BK138" s="214">
        <f>ROUND(L138*K138,3)</f>
        <v>0</v>
      </c>
      <c r="BL138" s="20" t="s">
        <v>139</v>
      </c>
      <c r="BM138" s="20" t="s">
        <v>195</v>
      </c>
    </row>
    <row r="139" s="1" customFormat="1" ht="25.5" customHeight="1">
      <c r="B139" s="169"/>
      <c r="C139" s="205" t="s">
        <v>196</v>
      </c>
      <c r="D139" s="205" t="s">
        <v>135</v>
      </c>
      <c r="E139" s="206" t="s">
        <v>197</v>
      </c>
      <c r="F139" s="207" t="s">
        <v>198</v>
      </c>
      <c r="G139" s="207"/>
      <c r="H139" s="207"/>
      <c r="I139" s="207"/>
      <c r="J139" s="208" t="s">
        <v>185</v>
      </c>
      <c r="K139" s="209">
        <v>5</v>
      </c>
      <c r="L139" s="210">
        <v>0</v>
      </c>
      <c r="M139" s="210"/>
      <c r="N139" s="209">
        <f>ROUND(L139*K139,3)</f>
        <v>0</v>
      </c>
      <c r="O139" s="209"/>
      <c r="P139" s="209"/>
      <c r="Q139" s="209"/>
      <c r="R139" s="173"/>
      <c r="T139" s="211" t="s">
        <v>5</v>
      </c>
      <c r="U139" s="54" t="s">
        <v>42</v>
      </c>
      <c r="V139" s="45"/>
      <c r="W139" s="212">
        <f>V139*K139</f>
        <v>0</v>
      </c>
      <c r="X139" s="212">
        <v>0.063890000000000002</v>
      </c>
      <c r="Y139" s="212">
        <f>X139*K139</f>
        <v>0.31945000000000001</v>
      </c>
      <c r="Z139" s="212">
        <v>0</v>
      </c>
      <c r="AA139" s="213">
        <f>Z139*K139</f>
        <v>0</v>
      </c>
      <c r="AR139" s="20" t="s">
        <v>139</v>
      </c>
      <c r="AT139" s="20" t="s">
        <v>135</v>
      </c>
      <c r="AU139" s="20" t="s">
        <v>113</v>
      </c>
      <c r="AY139" s="20" t="s">
        <v>134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113</v>
      </c>
      <c r="BK139" s="214">
        <f>ROUND(L139*K139,3)</f>
        <v>0</v>
      </c>
      <c r="BL139" s="20" t="s">
        <v>139</v>
      </c>
      <c r="BM139" s="20" t="s">
        <v>199</v>
      </c>
    </row>
    <row r="140" s="1" customFormat="1" ht="38.25" customHeight="1">
      <c r="B140" s="169"/>
      <c r="C140" s="205" t="s">
        <v>200</v>
      </c>
      <c r="D140" s="205" t="s">
        <v>135</v>
      </c>
      <c r="E140" s="206" t="s">
        <v>201</v>
      </c>
      <c r="F140" s="207" t="s">
        <v>202</v>
      </c>
      <c r="G140" s="207"/>
      <c r="H140" s="207"/>
      <c r="I140" s="207"/>
      <c r="J140" s="208" t="s">
        <v>143</v>
      </c>
      <c r="K140" s="209">
        <v>16.847999999999999</v>
      </c>
      <c r="L140" s="210">
        <v>0</v>
      </c>
      <c r="M140" s="210"/>
      <c r="N140" s="209">
        <f>ROUND(L140*K140,3)</f>
        <v>0</v>
      </c>
      <c r="O140" s="209"/>
      <c r="P140" s="209"/>
      <c r="Q140" s="209"/>
      <c r="R140" s="173"/>
      <c r="T140" s="211" t="s">
        <v>5</v>
      </c>
      <c r="U140" s="54" t="s">
        <v>42</v>
      </c>
      <c r="V140" s="45"/>
      <c r="W140" s="212">
        <f>V140*K140</f>
        <v>0</v>
      </c>
      <c r="X140" s="212">
        <v>0</v>
      </c>
      <c r="Y140" s="212">
        <f>X140*K140</f>
        <v>0</v>
      </c>
      <c r="Z140" s="212">
        <v>2.2000000000000002</v>
      </c>
      <c r="AA140" s="213">
        <f>Z140*K140</f>
        <v>37.065600000000003</v>
      </c>
      <c r="AR140" s="20" t="s">
        <v>139</v>
      </c>
      <c r="AT140" s="20" t="s">
        <v>135</v>
      </c>
      <c r="AU140" s="20" t="s">
        <v>113</v>
      </c>
      <c r="AY140" s="20" t="s">
        <v>134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113</v>
      </c>
      <c r="BK140" s="214">
        <f>ROUND(L140*K140,3)</f>
        <v>0</v>
      </c>
      <c r="BL140" s="20" t="s">
        <v>139</v>
      </c>
      <c r="BM140" s="20" t="s">
        <v>203</v>
      </c>
    </row>
    <row r="141" s="1" customFormat="1" ht="25.5" customHeight="1">
      <c r="B141" s="169"/>
      <c r="C141" s="205" t="s">
        <v>204</v>
      </c>
      <c r="D141" s="205" t="s">
        <v>135</v>
      </c>
      <c r="E141" s="206" t="s">
        <v>205</v>
      </c>
      <c r="F141" s="207" t="s">
        <v>206</v>
      </c>
      <c r="G141" s="207"/>
      <c r="H141" s="207"/>
      <c r="I141" s="207"/>
      <c r="J141" s="208" t="s">
        <v>207</v>
      </c>
      <c r="K141" s="209">
        <v>44.826999999999998</v>
      </c>
      <c r="L141" s="210">
        <v>0</v>
      </c>
      <c r="M141" s="210"/>
      <c r="N141" s="209">
        <f>ROUND(L141*K141,3)</f>
        <v>0</v>
      </c>
      <c r="O141" s="209"/>
      <c r="P141" s="209"/>
      <c r="Q141" s="209"/>
      <c r="R141" s="173"/>
      <c r="T141" s="211" t="s">
        <v>5</v>
      </c>
      <c r="U141" s="54" t="s">
        <v>42</v>
      </c>
      <c r="V141" s="45"/>
      <c r="W141" s="212">
        <f>V141*K141</f>
        <v>0</v>
      </c>
      <c r="X141" s="212">
        <v>0</v>
      </c>
      <c r="Y141" s="212">
        <f>X141*K141</f>
        <v>0</v>
      </c>
      <c r="Z141" s="212">
        <v>0</v>
      </c>
      <c r="AA141" s="213">
        <f>Z141*K141</f>
        <v>0</v>
      </c>
      <c r="AR141" s="20" t="s">
        <v>139</v>
      </c>
      <c r="AT141" s="20" t="s">
        <v>135</v>
      </c>
      <c r="AU141" s="20" t="s">
        <v>113</v>
      </c>
      <c r="AY141" s="20" t="s">
        <v>134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113</v>
      </c>
      <c r="BK141" s="214">
        <f>ROUND(L141*K141,3)</f>
        <v>0</v>
      </c>
      <c r="BL141" s="20" t="s">
        <v>139</v>
      </c>
      <c r="BM141" s="20" t="s">
        <v>208</v>
      </c>
    </row>
    <row r="142" s="1" customFormat="1" ht="25.5" customHeight="1">
      <c r="B142" s="169"/>
      <c r="C142" s="205" t="s">
        <v>209</v>
      </c>
      <c r="D142" s="205" t="s">
        <v>135</v>
      </c>
      <c r="E142" s="206" t="s">
        <v>210</v>
      </c>
      <c r="F142" s="207" t="s">
        <v>211</v>
      </c>
      <c r="G142" s="207"/>
      <c r="H142" s="207"/>
      <c r="I142" s="207"/>
      <c r="J142" s="208" t="s">
        <v>207</v>
      </c>
      <c r="K142" s="209">
        <v>224.13499999999999</v>
      </c>
      <c r="L142" s="210">
        <v>0</v>
      </c>
      <c r="M142" s="210"/>
      <c r="N142" s="209">
        <f>ROUND(L142*K142,3)</f>
        <v>0</v>
      </c>
      <c r="O142" s="209"/>
      <c r="P142" s="209"/>
      <c r="Q142" s="209"/>
      <c r="R142" s="173"/>
      <c r="T142" s="211" t="s">
        <v>5</v>
      </c>
      <c r="U142" s="54" t="s">
        <v>42</v>
      </c>
      <c r="V142" s="45"/>
      <c r="W142" s="212">
        <f>V142*K142</f>
        <v>0</v>
      </c>
      <c r="X142" s="212">
        <v>0</v>
      </c>
      <c r="Y142" s="212">
        <f>X142*K142</f>
        <v>0</v>
      </c>
      <c r="Z142" s="212">
        <v>0</v>
      </c>
      <c r="AA142" s="213">
        <f>Z142*K142</f>
        <v>0</v>
      </c>
      <c r="AR142" s="20" t="s">
        <v>139</v>
      </c>
      <c r="AT142" s="20" t="s">
        <v>135</v>
      </c>
      <c r="AU142" s="20" t="s">
        <v>113</v>
      </c>
      <c r="AY142" s="20" t="s">
        <v>134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113</v>
      </c>
      <c r="BK142" s="214">
        <f>ROUND(L142*K142,3)</f>
        <v>0</v>
      </c>
      <c r="BL142" s="20" t="s">
        <v>139</v>
      </c>
      <c r="BM142" s="20" t="s">
        <v>212</v>
      </c>
    </row>
    <row r="143" s="1" customFormat="1" ht="25.5" customHeight="1">
      <c r="B143" s="169"/>
      <c r="C143" s="205" t="s">
        <v>213</v>
      </c>
      <c r="D143" s="205" t="s">
        <v>135</v>
      </c>
      <c r="E143" s="206" t="s">
        <v>214</v>
      </c>
      <c r="F143" s="207" t="s">
        <v>215</v>
      </c>
      <c r="G143" s="207"/>
      <c r="H143" s="207"/>
      <c r="I143" s="207"/>
      <c r="J143" s="208" t="s">
        <v>207</v>
      </c>
      <c r="K143" s="209">
        <v>44.826999999999998</v>
      </c>
      <c r="L143" s="210">
        <v>0</v>
      </c>
      <c r="M143" s="210"/>
      <c r="N143" s="209">
        <f>ROUND(L143*K143,3)</f>
        <v>0</v>
      </c>
      <c r="O143" s="209"/>
      <c r="P143" s="209"/>
      <c r="Q143" s="209"/>
      <c r="R143" s="173"/>
      <c r="T143" s="211" t="s">
        <v>5</v>
      </c>
      <c r="U143" s="54" t="s">
        <v>42</v>
      </c>
      <c r="V143" s="45"/>
      <c r="W143" s="212">
        <f>V143*K143</f>
        <v>0</v>
      </c>
      <c r="X143" s="212">
        <v>0</v>
      </c>
      <c r="Y143" s="212">
        <f>X143*K143</f>
        <v>0</v>
      </c>
      <c r="Z143" s="212">
        <v>0</v>
      </c>
      <c r="AA143" s="213">
        <f>Z143*K143</f>
        <v>0</v>
      </c>
      <c r="AR143" s="20" t="s">
        <v>139</v>
      </c>
      <c r="AT143" s="20" t="s">
        <v>135</v>
      </c>
      <c r="AU143" s="20" t="s">
        <v>113</v>
      </c>
      <c r="AY143" s="20" t="s">
        <v>134</v>
      </c>
      <c r="BE143" s="129">
        <f>IF(U143="základná",N143,0)</f>
        <v>0</v>
      </c>
      <c r="BF143" s="129">
        <f>IF(U143="znížená",N143,0)</f>
        <v>0</v>
      </c>
      <c r="BG143" s="129">
        <f>IF(U143="zákl. prenesená",N143,0)</f>
        <v>0</v>
      </c>
      <c r="BH143" s="129">
        <f>IF(U143="zníž. prenesená",N143,0)</f>
        <v>0</v>
      </c>
      <c r="BI143" s="129">
        <f>IF(U143="nulová",N143,0)</f>
        <v>0</v>
      </c>
      <c r="BJ143" s="20" t="s">
        <v>113</v>
      </c>
      <c r="BK143" s="214">
        <f>ROUND(L143*K143,3)</f>
        <v>0</v>
      </c>
      <c r="BL143" s="20" t="s">
        <v>139</v>
      </c>
      <c r="BM143" s="20" t="s">
        <v>216</v>
      </c>
    </row>
    <row r="144" s="1" customFormat="1" ht="25.5" customHeight="1">
      <c r="B144" s="169"/>
      <c r="C144" s="205" t="s">
        <v>10</v>
      </c>
      <c r="D144" s="205" t="s">
        <v>135</v>
      </c>
      <c r="E144" s="206" t="s">
        <v>217</v>
      </c>
      <c r="F144" s="207" t="s">
        <v>218</v>
      </c>
      <c r="G144" s="207"/>
      <c r="H144" s="207"/>
      <c r="I144" s="207"/>
      <c r="J144" s="208" t="s">
        <v>207</v>
      </c>
      <c r="K144" s="209">
        <v>44.826999999999998</v>
      </c>
      <c r="L144" s="210">
        <v>0</v>
      </c>
      <c r="M144" s="210"/>
      <c r="N144" s="209">
        <f>ROUND(L144*K144,3)</f>
        <v>0</v>
      </c>
      <c r="O144" s="209"/>
      <c r="P144" s="209"/>
      <c r="Q144" s="209"/>
      <c r="R144" s="173"/>
      <c r="T144" s="211" t="s">
        <v>5</v>
      </c>
      <c r="U144" s="54" t="s">
        <v>42</v>
      </c>
      <c r="V144" s="45"/>
      <c r="W144" s="212">
        <f>V144*K144</f>
        <v>0</v>
      </c>
      <c r="X144" s="212">
        <v>0</v>
      </c>
      <c r="Y144" s="212">
        <f>X144*K144</f>
        <v>0</v>
      </c>
      <c r="Z144" s="212">
        <v>0</v>
      </c>
      <c r="AA144" s="213">
        <f>Z144*K144</f>
        <v>0</v>
      </c>
      <c r="AR144" s="20" t="s">
        <v>139</v>
      </c>
      <c r="AT144" s="20" t="s">
        <v>135</v>
      </c>
      <c r="AU144" s="20" t="s">
        <v>113</v>
      </c>
      <c r="AY144" s="20" t="s">
        <v>134</v>
      </c>
      <c r="BE144" s="129">
        <f>IF(U144="základná",N144,0)</f>
        <v>0</v>
      </c>
      <c r="BF144" s="129">
        <f>IF(U144="znížená",N144,0)</f>
        <v>0</v>
      </c>
      <c r="BG144" s="129">
        <f>IF(U144="zákl. prenesená",N144,0)</f>
        <v>0</v>
      </c>
      <c r="BH144" s="129">
        <f>IF(U144="zníž. prenesená",N144,0)</f>
        <v>0</v>
      </c>
      <c r="BI144" s="129">
        <f>IF(U144="nulová",N144,0)</f>
        <v>0</v>
      </c>
      <c r="BJ144" s="20" t="s">
        <v>113</v>
      </c>
      <c r="BK144" s="214">
        <f>ROUND(L144*K144,3)</f>
        <v>0</v>
      </c>
      <c r="BL144" s="20" t="s">
        <v>139</v>
      </c>
      <c r="BM144" s="20" t="s">
        <v>219</v>
      </c>
    </row>
    <row r="145" s="9" customFormat="1" ht="29.88" customHeight="1">
      <c r="B145" s="191"/>
      <c r="C145" s="192"/>
      <c r="D145" s="202" t="s">
        <v>107</v>
      </c>
      <c r="E145" s="202"/>
      <c r="F145" s="202"/>
      <c r="G145" s="202"/>
      <c r="H145" s="202"/>
      <c r="I145" s="202"/>
      <c r="J145" s="202"/>
      <c r="K145" s="202"/>
      <c r="L145" s="202"/>
      <c r="M145" s="202"/>
      <c r="N145" s="221">
        <f>BK145</f>
        <v>0</v>
      </c>
      <c r="O145" s="222"/>
      <c r="P145" s="222"/>
      <c r="Q145" s="222"/>
      <c r="R145" s="195"/>
      <c r="T145" s="196"/>
      <c r="U145" s="192"/>
      <c r="V145" s="192"/>
      <c r="W145" s="197">
        <f>W146</f>
        <v>0</v>
      </c>
      <c r="X145" s="192"/>
      <c r="Y145" s="197">
        <f>Y146</f>
        <v>0</v>
      </c>
      <c r="Z145" s="192"/>
      <c r="AA145" s="198">
        <f>AA146</f>
        <v>0</v>
      </c>
      <c r="AR145" s="199" t="s">
        <v>80</v>
      </c>
      <c r="AT145" s="200" t="s">
        <v>74</v>
      </c>
      <c r="AU145" s="200" t="s">
        <v>80</v>
      </c>
      <c r="AY145" s="199" t="s">
        <v>134</v>
      </c>
      <c r="BK145" s="201">
        <f>BK146</f>
        <v>0</v>
      </c>
    </row>
    <row r="146" s="1" customFormat="1" ht="38.25" customHeight="1">
      <c r="B146" s="169"/>
      <c r="C146" s="205" t="s">
        <v>220</v>
      </c>
      <c r="D146" s="205" t="s">
        <v>135</v>
      </c>
      <c r="E146" s="206" t="s">
        <v>221</v>
      </c>
      <c r="F146" s="207" t="s">
        <v>222</v>
      </c>
      <c r="G146" s="207"/>
      <c r="H146" s="207"/>
      <c r="I146" s="207"/>
      <c r="J146" s="208" t="s">
        <v>207</v>
      </c>
      <c r="K146" s="209">
        <v>80.135000000000005</v>
      </c>
      <c r="L146" s="210">
        <v>0</v>
      </c>
      <c r="M146" s="210"/>
      <c r="N146" s="209">
        <f>ROUND(L146*K146,3)</f>
        <v>0</v>
      </c>
      <c r="O146" s="209"/>
      <c r="P146" s="209"/>
      <c r="Q146" s="209"/>
      <c r="R146" s="173"/>
      <c r="T146" s="211" t="s">
        <v>5</v>
      </c>
      <c r="U146" s="54" t="s">
        <v>42</v>
      </c>
      <c r="V146" s="45"/>
      <c r="W146" s="212">
        <f>V146*K146</f>
        <v>0</v>
      </c>
      <c r="X146" s="212">
        <v>0</v>
      </c>
      <c r="Y146" s="212">
        <f>X146*K146</f>
        <v>0</v>
      </c>
      <c r="Z146" s="212">
        <v>0</v>
      </c>
      <c r="AA146" s="213">
        <f>Z146*K146</f>
        <v>0</v>
      </c>
      <c r="AR146" s="20" t="s">
        <v>139</v>
      </c>
      <c r="AT146" s="20" t="s">
        <v>135</v>
      </c>
      <c r="AU146" s="20" t="s">
        <v>113</v>
      </c>
      <c r="AY146" s="20" t="s">
        <v>134</v>
      </c>
      <c r="BE146" s="129">
        <f>IF(U146="základná",N146,0)</f>
        <v>0</v>
      </c>
      <c r="BF146" s="129">
        <f>IF(U146="znížená",N146,0)</f>
        <v>0</v>
      </c>
      <c r="BG146" s="129">
        <f>IF(U146="zákl. prenesená",N146,0)</f>
        <v>0</v>
      </c>
      <c r="BH146" s="129">
        <f>IF(U146="zníž. prenesená",N146,0)</f>
        <v>0</v>
      </c>
      <c r="BI146" s="129">
        <f>IF(U146="nulová",N146,0)</f>
        <v>0</v>
      </c>
      <c r="BJ146" s="20" t="s">
        <v>113</v>
      </c>
      <c r="BK146" s="214">
        <f>ROUND(L146*K146,3)</f>
        <v>0</v>
      </c>
      <c r="BL146" s="20" t="s">
        <v>139</v>
      </c>
      <c r="BM146" s="20" t="s">
        <v>223</v>
      </c>
    </row>
    <row r="147" s="9" customFormat="1" ht="37.44" customHeight="1">
      <c r="B147" s="191"/>
      <c r="C147" s="192"/>
      <c r="D147" s="193" t="s">
        <v>108</v>
      </c>
      <c r="E147" s="193"/>
      <c r="F147" s="193"/>
      <c r="G147" s="193"/>
      <c r="H147" s="193"/>
      <c r="I147" s="193"/>
      <c r="J147" s="193"/>
      <c r="K147" s="193"/>
      <c r="L147" s="193"/>
      <c r="M147" s="193"/>
      <c r="N147" s="223">
        <f>BK147</f>
        <v>0</v>
      </c>
      <c r="O147" s="224"/>
      <c r="P147" s="224"/>
      <c r="Q147" s="224"/>
      <c r="R147" s="195"/>
      <c r="T147" s="196"/>
      <c r="U147" s="192"/>
      <c r="V147" s="192"/>
      <c r="W147" s="197">
        <f>W148</f>
        <v>0</v>
      </c>
      <c r="X147" s="192"/>
      <c r="Y147" s="197">
        <f>Y148</f>
        <v>0</v>
      </c>
      <c r="Z147" s="192"/>
      <c r="AA147" s="198">
        <f>AA148</f>
        <v>0</v>
      </c>
      <c r="AR147" s="199" t="s">
        <v>155</v>
      </c>
      <c r="AT147" s="200" t="s">
        <v>74</v>
      </c>
      <c r="AU147" s="200" t="s">
        <v>75</v>
      </c>
      <c r="AY147" s="199" t="s">
        <v>134</v>
      </c>
      <c r="BK147" s="201">
        <f>BK148</f>
        <v>0</v>
      </c>
    </row>
    <row r="148" s="1" customFormat="1" ht="38.25" customHeight="1">
      <c r="B148" s="169"/>
      <c r="C148" s="205" t="s">
        <v>224</v>
      </c>
      <c r="D148" s="205" t="s">
        <v>135</v>
      </c>
      <c r="E148" s="206" t="s">
        <v>225</v>
      </c>
      <c r="F148" s="207" t="s">
        <v>226</v>
      </c>
      <c r="G148" s="207"/>
      <c r="H148" s="207"/>
      <c r="I148" s="207"/>
      <c r="J148" s="208" t="s">
        <v>227</v>
      </c>
      <c r="K148" s="209">
        <v>1</v>
      </c>
      <c r="L148" s="210">
        <v>0</v>
      </c>
      <c r="M148" s="210"/>
      <c r="N148" s="209">
        <f>ROUND(L148*K148,3)</f>
        <v>0</v>
      </c>
      <c r="O148" s="209"/>
      <c r="P148" s="209"/>
      <c r="Q148" s="209"/>
      <c r="R148" s="173"/>
      <c r="T148" s="211" t="s">
        <v>5</v>
      </c>
      <c r="U148" s="54" t="s">
        <v>42</v>
      </c>
      <c r="V148" s="45"/>
      <c r="W148" s="212">
        <f>V148*K148</f>
        <v>0</v>
      </c>
      <c r="X148" s="212">
        <v>0</v>
      </c>
      <c r="Y148" s="212">
        <f>X148*K148</f>
        <v>0</v>
      </c>
      <c r="Z148" s="212">
        <v>0</v>
      </c>
      <c r="AA148" s="213">
        <f>Z148*K148</f>
        <v>0</v>
      </c>
      <c r="AR148" s="20" t="s">
        <v>228</v>
      </c>
      <c r="AT148" s="20" t="s">
        <v>135</v>
      </c>
      <c r="AU148" s="20" t="s">
        <v>80</v>
      </c>
      <c r="AY148" s="20" t="s">
        <v>134</v>
      </c>
      <c r="BE148" s="129">
        <f>IF(U148="základná",N148,0)</f>
        <v>0</v>
      </c>
      <c r="BF148" s="129">
        <f>IF(U148="znížená",N148,0)</f>
        <v>0</v>
      </c>
      <c r="BG148" s="129">
        <f>IF(U148="zákl. prenesená",N148,0)</f>
        <v>0</v>
      </c>
      <c r="BH148" s="129">
        <f>IF(U148="zníž. prenesená",N148,0)</f>
        <v>0</v>
      </c>
      <c r="BI148" s="129">
        <f>IF(U148="nulová",N148,0)</f>
        <v>0</v>
      </c>
      <c r="BJ148" s="20" t="s">
        <v>113</v>
      </c>
      <c r="BK148" s="214">
        <f>ROUND(L148*K148,3)</f>
        <v>0</v>
      </c>
      <c r="BL148" s="20" t="s">
        <v>228</v>
      </c>
      <c r="BM148" s="20" t="s">
        <v>229</v>
      </c>
    </row>
    <row r="149" s="1" customFormat="1" ht="49.92" customHeight="1">
      <c r="B149" s="44"/>
      <c r="C149" s="45"/>
      <c r="D149" s="193" t="s">
        <v>230</v>
      </c>
      <c r="E149" s="45"/>
      <c r="F149" s="45"/>
      <c r="G149" s="45"/>
      <c r="H149" s="45"/>
      <c r="I149" s="45"/>
      <c r="J149" s="45"/>
      <c r="K149" s="45"/>
      <c r="L149" s="45"/>
      <c r="M149" s="45"/>
      <c r="N149" s="223">
        <f>BK149</f>
        <v>0</v>
      </c>
      <c r="O149" s="224"/>
      <c r="P149" s="224"/>
      <c r="Q149" s="224"/>
      <c r="R149" s="46"/>
      <c r="T149" s="225"/>
      <c r="U149" s="45"/>
      <c r="V149" s="45"/>
      <c r="W149" s="45"/>
      <c r="X149" s="45"/>
      <c r="Y149" s="45"/>
      <c r="Z149" s="45"/>
      <c r="AA149" s="92"/>
      <c r="AT149" s="20" t="s">
        <v>74</v>
      </c>
      <c r="AU149" s="20" t="s">
        <v>75</v>
      </c>
      <c r="AY149" s="20" t="s">
        <v>231</v>
      </c>
      <c r="BK149" s="214">
        <f>SUM(BK150:BK154)</f>
        <v>0</v>
      </c>
    </row>
    <row r="150" s="1" customFormat="1" ht="22.32" customHeight="1">
      <c r="B150" s="44"/>
      <c r="C150" s="226" t="s">
        <v>5</v>
      </c>
      <c r="D150" s="226" t="s">
        <v>135</v>
      </c>
      <c r="E150" s="227" t="s">
        <v>5</v>
      </c>
      <c r="F150" s="228" t="s">
        <v>5</v>
      </c>
      <c r="G150" s="228"/>
      <c r="H150" s="228"/>
      <c r="I150" s="228"/>
      <c r="J150" s="229" t="s">
        <v>5</v>
      </c>
      <c r="K150" s="210"/>
      <c r="L150" s="210"/>
      <c r="M150" s="230"/>
      <c r="N150" s="230">
        <f>BK150</f>
        <v>0</v>
      </c>
      <c r="O150" s="230"/>
      <c r="P150" s="230"/>
      <c r="Q150" s="230"/>
      <c r="R150" s="46"/>
      <c r="T150" s="211" t="s">
        <v>5</v>
      </c>
      <c r="U150" s="231" t="s">
        <v>42</v>
      </c>
      <c r="V150" s="45"/>
      <c r="W150" s="45"/>
      <c r="X150" s="45"/>
      <c r="Y150" s="45"/>
      <c r="Z150" s="45"/>
      <c r="AA150" s="92"/>
      <c r="AT150" s="20" t="s">
        <v>231</v>
      </c>
      <c r="AU150" s="20" t="s">
        <v>80</v>
      </c>
      <c r="AY150" s="20" t="s">
        <v>231</v>
      </c>
      <c r="BE150" s="129">
        <f>IF(U150="základná",N150,0)</f>
        <v>0</v>
      </c>
      <c r="BF150" s="129">
        <f>IF(U150="znížená",N150,0)</f>
        <v>0</v>
      </c>
      <c r="BG150" s="129">
        <f>IF(U150="zákl. prenesená",N150,0)</f>
        <v>0</v>
      </c>
      <c r="BH150" s="129">
        <f>IF(U150="zníž. prenesená",N150,0)</f>
        <v>0</v>
      </c>
      <c r="BI150" s="129">
        <f>IF(U150="nulová",N150,0)</f>
        <v>0</v>
      </c>
      <c r="BJ150" s="20" t="s">
        <v>113</v>
      </c>
      <c r="BK150" s="214">
        <f>L150*K150</f>
        <v>0</v>
      </c>
    </row>
    <row r="151" s="1" customFormat="1" ht="22.32" customHeight="1">
      <c r="B151" s="44"/>
      <c r="C151" s="226" t="s">
        <v>5</v>
      </c>
      <c r="D151" s="226" t="s">
        <v>135</v>
      </c>
      <c r="E151" s="227" t="s">
        <v>5</v>
      </c>
      <c r="F151" s="228" t="s">
        <v>5</v>
      </c>
      <c r="G151" s="228"/>
      <c r="H151" s="228"/>
      <c r="I151" s="228"/>
      <c r="J151" s="229" t="s">
        <v>5</v>
      </c>
      <c r="K151" s="210"/>
      <c r="L151" s="210"/>
      <c r="M151" s="230"/>
      <c r="N151" s="230">
        <f>BK151</f>
        <v>0</v>
      </c>
      <c r="O151" s="230"/>
      <c r="P151" s="230"/>
      <c r="Q151" s="230"/>
      <c r="R151" s="46"/>
      <c r="T151" s="211" t="s">
        <v>5</v>
      </c>
      <c r="U151" s="231" t="s">
        <v>42</v>
      </c>
      <c r="V151" s="45"/>
      <c r="W151" s="45"/>
      <c r="X151" s="45"/>
      <c r="Y151" s="45"/>
      <c r="Z151" s="45"/>
      <c r="AA151" s="92"/>
      <c r="AT151" s="20" t="s">
        <v>231</v>
      </c>
      <c r="AU151" s="20" t="s">
        <v>80</v>
      </c>
      <c r="AY151" s="20" t="s">
        <v>231</v>
      </c>
      <c r="BE151" s="129">
        <f>IF(U151="základná",N151,0)</f>
        <v>0</v>
      </c>
      <c r="BF151" s="129">
        <f>IF(U151="znížená",N151,0)</f>
        <v>0</v>
      </c>
      <c r="BG151" s="129">
        <f>IF(U151="zákl. prenesená",N151,0)</f>
        <v>0</v>
      </c>
      <c r="BH151" s="129">
        <f>IF(U151="zníž. prenesená",N151,0)</f>
        <v>0</v>
      </c>
      <c r="BI151" s="129">
        <f>IF(U151="nulová",N151,0)</f>
        <v>0</v>
      </c>
      <c r="BJ151" s="20" t="s">
        <v>113</v>
      </c>
      <c r="BK151" s="214">
        <f>L151*K151</f>
        <v>0</v>
      </c>
    </row>
    <row r="152" s="1" customFormat="1" ht="22.32" customHeight="1">
      <c r="B152" s="44"/>
      <c r="C152" s="226" t="s">
        <v>5</v>
      </c>
      <c r="D152" s="226" t="s">
        <v>135</v>
      </c>
      <c r="E152" s="227" t="s">
        <v>5</v>
      </c>
      <c r="F152" s="228" t="s">
        <v>5</v>
      </c>
      <c r="G152" s="228"/>
      <c r="H152" s="228"/>
      <c r="I152" s="228"/>
      <c r="J152" s="229" t="s">
        <v>5</v>
      </c>
      <c r="K152" s="210"/>
      <c r="L152" s="210"/>
      <c r="M152" s="230"/>
      <c r="N152" s="230">
        <f>BK152</f>
        <v>0</v>
      </c>
      <c r="O152" s="230"/>
      <c r="P152" s="230"/>
      <c r="Q152" s="230"/>
      <c r="R152" s="46"/>
      <c r="T152" s="211" t="s">
        <v>5</v>
      </c>
      <c r="U152" s="231" t="s">
        <v>42</v>
      </c>
      <c r="V152" s="45"/>
      <c r="W152" s="45"/>
      <c r="X152" s="45"/>
      <c r="Y152" s="45"/>
      <c r="Z152" s="45"/>
      <c r="AA152" s="92"/>
      <c r="AT152" s="20" t="s">
        <v>231</v>
      </c>
      <c r="AU152" s="20" t="s">
        <v>80</v>
      </c>
      <c r="AY152" s="20" t="s">
        <v>231</v>
      </c>
      <c r="BE152" s="129">
        <f>IF(U152="základná",N152,0)</f>
        <v>0</v>
      </c>
      <c r="BF152" s="129">
        <f>IF(U152="znížená",N152,0)</f>
        <v>0</v>
      </c>
      <c r="BG152" s="129">
        <f>IF(U152="zákl. prenesená",N152,0)</f>
        <v>0</v>
      </c>
      <c r="BH152" s="129">
        <f>IF(U152="zníž. prenesená",N152,0)</f>
        <v>0</v>
      </c>
      <c r="BI152" s="129">
        <f>IF(U152="nulová",N152,0)</f>
        <v>0</v>
      </c>
      <c r="BJ152" s="20" t="s">
        <v>113</v>
      </c>
      <c r="BK152" s="214">
        <f>L152*K152</f>
        <v>0</v>
      </c>
    </row>
    <row r="153" s="1" customFormat="1" ht="22.32" customHeight="1">
      <c r="B153" s="44"/>
      <c r="C153" s="226" t="s">
        <v>5</v>
      </c>
      <c r="D153" s="226" t="s">
        <v>135</v>
      </c>
      <c r="E153" s="227" t="s">
        <v>5</v>
      </c>
      <c r="F153" s="228" t="s">
        <v>5</v>
      </c>
      <c r="G153" s="228"/>
      <c r="H153" s="228"/>
      <c r="I153" s="228"/>
      <c r="J153" s="229" t="s">
        <v>5</v>
      </c>
      <c r="K153" s="210"/>
      <c r="L153" s="210"/>
      <c r="M153" s="230"/>
      <c r="N153" s="230">
        <f>BK153</f>
        <v>0</v>
      </c>
      <c r="O153" s="230"/>
      <c r="P153" s="230"/>
      <c r="Q153" s="230"/>
      <c r="R153" s="46"/>
      <c r="T153" s="211" t="s">
        <v>5</v>
      </c>
      <c r="U153" s="231" t="s">
        <v>42</v>
      </c>
      <c r="V153" s="45"/>
      <c r="W153" s="45"/>
      <c r="X153" s="45"/>
      <c r="Y153" s="45"/>
      <c r="Z153" s="45"/>
      <c r="AA153" s="92"/>
      <c r="AT153" s="20" t="s">
        <v>231</v>
      </c>
      <c r="AU153" s="20" t="s">
        <v>80</v>
      </c>
      <c r="AY153" s="20" t="s">
        <v>231</v>
      </c>
      <c r="BE153" s="129">
        <f>IF(U153="základná",N153,0)</f>
        <v>0</v>
      </c>
      <c r="BF153" s="129">
        <f>IF(U153="znížená",N153,0)</f>
        <v>0</v>
      </c>
      <c r="BG153" s="129">
        <f>IF(U153="zákl. prenesená",N153,0)</f>
        <v>0</v>
      </c>
      <c r="BH153" s="129">
        <f>IF(U153="zníž. prenesená",N153,0)</f>
        <v>0</v>
      </c>
      <c r="BI153" s="129">
        <f>IF(U153="nulová",N153,0)</f>
        <v>0</v>
      </c>
      <c r="BJ153" s="20" t="s">
        <v>113</v>
      </c>
      <c r="BK153" s="214">
        <f>L153*K153</f>
        <v>0</v>
      </c>
    </row>
    <row r="154" s="1" customFormat="1" ht="22.32" customHeight="1">
      <c r="B154" s="44"/>
      <c r="C154" s="226" t="s">
        <v>5</v>
      </c>
      <c r="D154" s="226" t="s">
        <v>135</v>
      </c>
      <c r="E154" s="227" t="s">
        <v>5</v>
      </c>
      <c r="F154" s="228" t="s">
        <v>5</v>
      </c>
      <c r="G154" s="228"/>
      <c r="H154" s="228"/>
      <c r="I154" s="228"/>
      <c r="J154" s="229" t="s">
        <v>5</v>
      </c>
      <c r="K154" s="210"/>
      <c r="L154" s="210"/>
      <c r="M154" s="230"/>
      <c r="N154" s="230">
        <f>BK154</f>
        <v>0</v>
      </c>
      <c r="O154" s="230"/>
      <c r="P154" s="230"/>
      <c r="Q154" s="230"/>
      <c r="R154" s="46"/>
      <c r="T154" s="211" t="s">
        <v>5</v>
      </c>
      <c r="U154" s="231" t="s">
        <v>42</v>
      </c>
      <c r="V154" s="70"/>
      <c r="W154" s="70"/>
      <c r="X154" s="70"/>
      <c r="Y154" s="70"/>
      <c r="Z154" s="70"/>
      <c r="AA154" s="72"/>
      <c r="AT154" s="20" t="s">
        <v>231</v>
      </c>
      <c r="AU154" s="20" t="s">
        <v>80</v>
      </c>
      <c r="AY154" s="20" t="s">
        <v>231</v>
      </c>
      <c r="BE154" s="129">
        <f>IF(U154="základná",N154,0)</f>
        <v>0</v>
      </c>
      <c r="BF154" s="129">
        <f>IF(U154="znížená",N154,0)</f>
        <v>0</v>
      </c>
      <c r="BG154" s="129">
        <f>IF(U154="zákl. prenesená",N154,0)</f>
        <v>0</v>
      </c>
      <c r="BH154" s="129">
        <f>IF(U154="zníž. prenesená",N154,0)</f>
        <v>0</v>
      </c>
      <c r="BI154" s="129">
        <f>IF(U154="nulová",N154,0)</f>
        <v>0</v>
      </c>
      <c r="BJ154" s="20" t="s">
        <v>113</v>
      </c>
      <c r="BK154" s="214">
        <f>L154*K154</f>
        <v>0</v>
      </c>
    </row>
    <row r="155" s="1" customFormat="1" ht="6.96" customHeight="1">
      <c r="B155" s="73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5"/>
    </row>
  </sheetData>
  <mergeCells count="155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L104:Q104"/>
    <mergeCell ref="C110:Q110"/>
    <mergeCell ref="F112:P112"/>
    <mergeCell ref="M114:P114"/>
    <mergeCell ref="M116:Q116"/>
    <mergeCell ref="M117:Q117"/>
    <mergeCell ref="F119:I119"/>
    <mergeCell ref="L119:M119"/>
    <mergeCell ref="N119:Q119"/>
    <mergeCell ref="F123:I123"/>
    <mergeCell ref="L123:M123"/>
    <mergeCell ref="N123:Q123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6:I146"/>
    <mergeCell ref="L146:M146"/>
    <mergeCell ref="N146:Q146"/>
    <mergeCell ref="F148:I148"/>
    <mergeCell ref="L148:M148"/>
    <mergeCell ref="N148:Q148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N120:Q120"/>
    <mergeCell ref="N121:Q121"/>
    <mergeCell ref="N122:Q122"/>
    <mergeCell ref="N129:Q129"/>
    <mergeCell ref="N135:Q135"/>
    <mergeCell ref="N145:Q145"/>
    <mergeCell ref="N147:Q147"/>
    <mergeCell ref="N149:Q149"/>
    <mergeCell ref="H1:K1"/>
    <mergeCell ref="S2:AC2"/>
  </mergeCells>
  <dataValidations count="2">
    <dataValidation type="list" allowBlank="1" showInputMessage="1" showErrorMessage="1" error="Povolené sú hodnoty K, M." sqref="D150:D155">
      <formula1>"K, M"</formula1>
    </dataValidation>
    <dataValidation type="list" allowBlank="1" showInputMessage="1" showErrorMessage="1" error="Povolené sú hodnoty základná, znížená, nulová." sqref="U150:U155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9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2018-08-28T05:16:09Z</dcterms:created>
  <dcterms:modified xsi:type="dcterms:W3CDTF">2018-08-28T05:16:12Z</dcterms:modified>
</cp:coreProperties>
</file>