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2018-133 - Výstavba detsk..." sheetId="2" r:id="rId2"/>
  </sheets>
  <definedNames>
    <definedName name="_xlnm.Print_Area" localSheetId="0">'Rekapitulácia stavby'!$C$4:$AP$70,'Rekapitulácia stavby'!$C$76:$AP$96</definedName>
    <definedName name="_xlnm.Print_Titles" localSheetId="0">'Rekapitulácia stavby'!$85:$85</definedName>
    <definedName name="_xlnm.Print_Area" localSheetId="1">'2018-133 - Výstavba detsk...'!$C$4:$Q$70,'2018-133 - Výstavba detsk...'!$C$76:$Q$102,'2018-133 - Výstavba detsk...'!$C$108:$Q$138</definedName>
    <definedName name="_xlnm.Print_Titles" localSheetId="1">'2018-133 - Výstavba detsk...'!$117:$117</definedName>
  </definedNames>
  <calcPr/>
</workbook>
</file>

<file path=xl/calcChain.xml><?xml version="1.0" encoding="utf-8"?>
<calcChain xmlns="http://schemas.openxmlformats.org/spreadsheetml/2006/main">
  <c i="1" r="AY88"/>
  <c r="AX88"/>
  <c i="2" r="BI138"/>
  <c r="BH138"/>
  <c r="BG138"/>
  <c r="BE138"/>
  <c r="BK138"/>
  <c r="N138"/>
  <c r="BF138"/>
  <c r="BI137"/>
  <c r="BH137"/>
  <c r="BG137"/>
  <c r="BE137"/>
  <c r="BK137"/>
  <c r="N137"/>
  <c r="BF137"/>
  <c r="BI136"/>
  <c r="BH136"/>
  <c r="BG136"/>
  <c r="BE136"/>
  <c r="BK136"/>
  <c r="N136"/>
  <c r="BF136"/>
  <c r="BI135"/>
  <c r="BH135"/>
  <c r="BG135"/>
  <c r="BE135"/>
  <c r="BK135"/>
  <c r="N135"/>
  <c r="BF135"/>
  <c r="BI134"/>
  <c r="BH134"/>
  <c r="BG134"/>
  <c r="BE134"/>
  <c r="BK134"/>
  <c r="BK133"/>
  <c r="N133"/>
  <c r="N134"/>
  <c r="BF134"/>
  <c r="N92"/>
  <c r="BI132"/>
  <c r="BH132"/>
  <c r="BG132"/>
  <c r="BE132"/>
  <c r="AA132"/>
  <c r="AA131"/>
  <c r="Y132"/>
  <c r="Y131"/>
  <c r="W132"/>
  <c r="W131"/>
  <c r="BK132"/>
  <c r="BK131"/>
  <c r="N131"/>
  <c r="N132"/>
  <c r="BF132"/>
  <c r="N91"/>
  <c r="BI130"/>
  <c r="BH130"/>
  <c r="BG130"/>
  <c r="BE130"/>
  <c r="AA130"/>
  <c r="Y130"/>
  <c r="W130"/>
  <c r="BK130"/>
  <c r="N130"/>
  <c r="BF130"/>
  <c r="BI129"/>
  <c r="BH129"/>
  <c r="BG129"/>
  <c r="BE129"/>
  <c r="AA129"/>
  <c r="AA128"/>
  <c r="Y129"/>
  <c r="Y128"/>
  <c r="W129"/>
  <c r="W128"/>
  <c r="BK129"/>
  <c r="BK128"/>
  <c r="N128"/>
  <c r="N129"/>
  <c r="BF129"/>
  <c r="N90"/>
  <c r="BI127"/>
  <c r="BH127"/>
  <c r="BG127"/>
  <c r="BE127"/>
  <c r="AA127"/>
  <c r="Y127"/>
  <c r="W127"/>
  <c r="BK127"/>
  <c r="N127"/>
  <c r="BF127"/>
  <c r="BI126"/>
  <c r="BH126"/>
  <c r="BG126"/>
  <c r="BE126"/>
  <c r="AA126"/>
  <c r="Y126"/>
  <c r="W126"/>
  <c r="BK126"/>
  <c r="N126"/>
  <c r="BF126"/>
  <c r="BI125"/>
  <c r="BH125"/>
  <c r="BG125"/>
  <c r="BE125"/>
  <c r="AA125"/>
  <c r="Y125"/>
  <c r="W125"/>
  <c r="BK125"/>
  <c r="N125"/>
  <c r="BF125"/>
  <c r="BI124"/>
  <c r="BH124"/>
  <c r="BG124"/>
  <c r="BE124"/>
  <c r="AA124"/>
  <c r="Y124"/>
  <c r="W124"/>
  <c r="BK124"/>
  <c r="N124"/>
  <c r="BF124"/>
  <c r="BI123"/>
  <c r="BH123"/>
  <c r="BG123"/>
  <c r="BE123"/>
  <c r="AA123"/>
  <c r="Y123"/>
  <c r="W123"/>
  <c r="BK123"/>
  <c r="N123"/>
  <c r="BF123"/>
  <c r="BI122"/>
  <c r="BH122"/>
  <c r="BG122"/>
  <c r="BE122"/>
  <c r="AA122"/>
  <c r="Y122"/>
  <c r="W122"/>
  <c r="BK122"/>
  <c r="N122"/>
  <c r="BF122"/>
  <c r="BI121"/>
  <c r="BH121"/>
  <c r="BG121"/>
  <c r="BE121"/>
  <c r="AA121"/>
  <c r="AA120"/>
  <c r="AA119"/>
  <c r="AA118"/>
  <c r="Y121"/>
  <c r="Y120"/>
  <c r="Y119"/>
  <c r="Y118"/>
  <c r="W121"/>
  <c r="W120"/>
  <c r="W119"/>
  <c r="W118"/>
  <c i="1" r="AU88"/>
  <c i="2" r="BK121"/>
  <c r="BK120"/>
  <c r="N120"/>
  <c r="BK119"/>
  <c r="N119"/>
  <c r="BK118"/>
  <c r="N118"/>
  <c r="N87"/>
  <c r="N121"/>
  <c r="BF121"/>
  <c r="N89"/>
  <c r="N88"/>
  <c r="F114"/>
  <c r="F112"/>
  <c r="F110"/>
  <c r="BI100"/>
  <c r="BH100"/>
  <c r="BG100"/>
  <c r="BE100"/>
  <c r="N100"/>
  <c r="BF100"/>
  <c r="BI99"/>
  <c r="BH99"/>
  <c r="BG99"/>
  <c r="BE99"/>
  <c r="N99"/>
  <c r="BF99"/>
  <c r="BI98"/>
  <c r="BH98"/>
  <c r="BG98"/>
  <c r="BE98"/>
  <c r="N98"/>
  <c r="BF98"/>
  <c r="BI97"/>
  <c r="BH97"/>
  <c r="BG97"/>
  <c r="BE97"/>
  <c r="N97"/>
  <c r="BF97"/>
  <c r="BI96"/>
  <c r="BH96"/>
  <c r="BG96"/>
  <c r="BE96"/>
  <c r="N96"/>
  <c r="BF96"/>
  <c r="BI95"/>
  <c r="H35"/>
  <c i="1" r="BD88"/>
  <c i="2" r="BH95"/>
  <c r="H34"/>
  <c i="1" r="BC88"/>
  <c i="2" r="BG95"/>
  <c r="H33"/>
  <c i="1" r="BB88"/>
  <c i="2" r="BE95"/>
  <c r="M31"/>
  <c i="1" r="AV88"/>
  <c i="2" r="H31"/>
  <c i="1" r="AZ88"/>
  <c i="2" r="N95"/>
  <c r="N94"/>
  <c r="L102"/>
  <c r="BF95"/>
  <c r="M32"/>
  <c i="1" r="AW88"/>
  <c i="2" r="H32"/>
  <c i="1" r="BA88"/>
  <c i="2" r="M27"/>
  <c i="1" r="AS88"/>
  <c i="2" r="M26"/>
  <c r="F82"/>
  <c r="F80"/>
  <c r="F78"/>
  <c r="M29"/>
  <c i="1" r="AG88"/>
  <c i="2" r="L37"/>
  <c r="O20"/>
  <c r="E20"/>
  <c r="M115"/>
  <c r="M83"/>
  <c r="O19"/>
  <c r="O17"/>
  <c r="E17"/>
  <c r="M114"/>
  <c r="M82"/>
  <c r="O16"/>
  <c r="O14"/>
  <c r="E14"/>
  <c r="F115"/>
  <c r="F83"/>
  <c r="O13"/>
  <c r="O8"/>
  <c r="M112"/>
  <c r="M80"/>
  <c i="1" r="CK94"/>
  <c r="CJ94"/>
  <c r="CI94"/>
  <c r="CC94"/>
  <c r="CH94"/>
  <c r="CB94"/>
  <c r="CG94"/>
  <c r="CA94"/>
  <c r="CF94"/>
  <c r="BZ94"/>
  <c r="CE94"/>
  <c r="CK93"/>
  <c r="CJ93"/>
  <c r="CI93"/>
  <c r="CC93"/>
  <c r="CH93"/>
  <c r="CB93"/>
  <c r="CG93"/>
  <c r="CA93"/>
  <c r="CF93"/>
  <c r="BZ93"/>
  <c r="CE93"/>
  <c r="CK92"/>
  <c r="CJ92"/>
  <c r="CI92"/>
  <c r="CC92"/>
  <c r="CH92"/>
  <c r="CB92"/>
  <c r="CG92"/>
  <c r="CA92"/>
  <c r="CF92"/>
  <c r="BZ92"/>
  <c r="CE92"/>
  <c r="CK91"/>
  <c r="CJ91"/>
  <c r="CI91"/>
  <c r="CH91"/>
  <c r="CG91"/>
  <c r="CF91"/>
  <c r="BZ91"/>
  <c r="CE91"/>
  <c r="BD87"/>
  <c r="W35"/>
  <c r="BC87"/>
  <c r="W34"/>
  <c r="BB87"/>
  <c r="W33"/>
  <c r="BA87"/>
  <c r="W32"/>
  <c r="AZ87"/>
  <c r="AY87"/>
  <c r="AX87"/>
  <c r="AW87"/>
  <c r="AK32"/>
  <c r="AV87"/>
  <c r="AU87"/>
  <c r="AT87"/>
  <c r="AS87"/>
  <c r="AG87"/>
  <c r="AK26"/>
  <c r="AG94"/>
  <c r="CD94"/>
  <c r="AV94"/>
  <c r="BY94"/>
  <c r="AN94"/>
  <c r="AG93"/>
  <c r="CD93"/>
  <c r="AV93"/>
  <c r="BY93"/>
  <c r="AN93"/>
  <c r="AG92"/>
  <c r="CD92"/>
  <c r="AV92"/>
  <c r="BY92"/>
  <c r="AN92"/>
  <c r="AG91"/>
  <c r="AG90"/>
  <c r="AK27"/>
  <c r="AG96"/>
  <c r="CD91"/>
  <c r="W31"/>
  <c r="AV91"/>
  <c r="BY91"/>
  <c r="AK31"/>
  <c r="AN91"/>
  <c r="AN90"/>
  <c r="AT88"/>
  <c r="AN88"/>
  <c r="AN87"/>
  <c r="AN96"/>
  <c r="AM83"/>
  <c r="L83"/>
  <c r="AM82"/>
  <c r="L82"/>
  <c r="AM80"/>
  <c r="L80"/>
  <c r="L78"/>
  <c r="L77"/>
  <c r="AK29"/>
  <c r="AK37"/>
</calcChain>
</file>

<file path=xl/sharedStrings.xml><?xml version="1.0" encoding="utf-8"?>
<sst xmlns="http://schemas.openxmlformats.org/spreadsheetml/2006/main">
  <si>
    <t>2012</t>
  </si>
  <si>
    <t>Hárok obsahuje:</t>
  </si>
  <si>
    <t>1) Súhrnný list stavby</t>
  </si>
  <si>
    <t>2) Rekapitulácia objektov</t>
  </si>
  <si>
    <t>2.0</t>
  </si>
  <si>
    <t/>
  </si>
  <si>
    <t>False</t>
  </si>
  <si>
    <t>optimalizované pre tlač zostáv vo formáte A4 - na výšku</t>
  </si>
  <si>
    <t xml:space="preserve">&gt;&gt;  skryté stĺpce  &lt;&lt;</t>
  </si>
  <si>
    <t>0,001</t>
  </si>
  <si>
    <t>20</t>
  </si>
  <si>
    <t>SÚHRNNÝ LIST STAVBY</t>
  </si>
  <si>
    <t xml:space="preserve">v ---  nižšie sa nachádzajú doplnkové a pomocné údaje k zostavám  --- v</t>
  </si>
  <si>
    <t>Návod na vyplnenie</t>
  </si>
  <si>
    <t>Kód:</t>
  </si>
  <si>
    <t>2018-133</t>
  </si>
  <si>
    <t xml:space="preserve"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</si>
  <si>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</si>
  <si>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Výstavba detského ihriska MŠ Obuvnícka ul.</t>
  </si>
  <si>
    <t>JKSO:</t>
  </si>
  <si>
    <t>KS:</t>
  </si>
  <si>
    <t>Miesto:</t>
  </si>
  <si>
    <t xml:space="preserve"> </t>
  </si>
  <si>
    <t>Dátum:</t>
  </si>
  <si>
    <t>1. 8. 2018</t>
  </si>
  <si>
    <t>Objednávateľ:</t>
  </si>
  <si>
    <t>IČO:</t>
  </si>
  <si>
    <t>Mesto Partizánske</t>
  </si>
  <si>
    <t>IČO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</si>
  <si>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</si>
  <si>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</si>
  <si>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</si>
  <si>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</si>
  <si>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</si>
  <si>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</si>
  <si>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</si>
  <si>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</si>
  <si>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</si>
  <si>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</si>
  <si>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</si>
  <si>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</si>
  <si>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</si>
  <si>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</si>
  <si>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</si>
  <si>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</si>
  <si>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</si>
  <si>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</si>
  <si>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</si>
  <si>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</si>
  <si>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</si>
  <si>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</si>
  <si>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</si>
  <si>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</si>
  <si>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</si>
  <si>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</si>
  <si>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</si>
  <si>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</si>
  <si>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</si>
  <si>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</si>
  <si>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</si>
  <si>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</si>
  <si>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</si>
  <si>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</si>
  <si>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</si>
  <si>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</si>
  <si>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</si>
  <si>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</si>
  <si>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</si>
  <si>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</si>
  <si>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</si>
  <si>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</si>
  <si>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</si>
  <si>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</si>
  <si>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</si>
  <si>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</si>
  <si>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</si>
  <si>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IMPORT</t>
  </si>
  <si>
    <t>{a534c97f-e7ee-4d02-aa3f-82b39cd16793}</t>
  </si>
  <si>
    <t>{00000000-0000-0000-0000-000000000000}</t>
  </si>
  <si>
    <t>/</t>
  </si>
  <si>
    <t>1</t>
  </si>
  <si>
    <t>###NOINSERT###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</si>
  <si>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</si>
  <si>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</si>
  <si>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</si>
  <si>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</si>
  <si>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</si>
  <si>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</si>
  <si>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</si>
  <si>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</si>
  <si>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</si>
  <si>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</si>
  <si>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</si>
  <si>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</si>
  <si>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</si>
  <si>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</si>
  <si>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</si>
  <si>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</si>
  <si>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</si>
  <si>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</si>
  <si>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</si>
  <si>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</si>
  <si>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</si>
  <si>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</si>
  <si>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</si>
  <si>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9 - Ostatné konštrukcie a práce-búranie</t>
  </si>
  <si>
    <t xml:space="preserve">    99 - Presun hmôt HSV</t>
  </si>
  <si>
    <t xml:space="preserve">VP -   Práce naviac</t>
  </si>
  <si>
    <t>2) Ostatné náklady</t>
  </si>
  <si>
    <t>GZS</t>
  </si>
  <si>
    <t>VRN</t>
  </si>
  <si>
    <t>2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</si>
  <si>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</si>
  <si>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</si>
  <si>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</si>
  <si>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</si>
  <si>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</si>
  <si>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</si>
  <si>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</si>
  <si>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</si>
  <si>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</si>
  <si>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</si>
  <si>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</si>
  <si>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</si>
  <si>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</si>
  <si>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</si>
  <si>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</si>
  <si>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</si>
  <si>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</si>
  <si>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</si>
  <si>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</si>
  <si>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</si>
  <si>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</si>
  <si>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</si>
  <si>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131301101</t>
  </si>
  <si>
    <t>Výkop nezapaženej jamy v hornine 4, do 100 m3</t>
  </si>
  <si>
    <t>m3</t>
  </si>
  <si>
    <t>4</t>
  </si>
  <si>
    <t>-1981659082</t>
  </si>
  <si>
    <t>162501112</t>
  </si>
  <si>
    <t>Vodorovné premiestnenie výkopku po nespevnenej ceste z horniny tr.1-4, do 100 m3 na vzdialenosť do 3000 m</t>
  </si>
  <si>
    <t>-1791539925</t>
  </si>
  <si>
    <t>3</t>
  </si>
  <si>
    <t>167101101</t>
  </si>
  <si>
    <t>Nakladanie neuľahnutého výkopku z hornín tr.1-4 do 100 m3</t>
  </si>
  <si>
    <t>-1623035204</t>
  </si>
  <si>
    <t>180402112</t>
  </si>
  <si>
    <t>Založenie trávnika parkového výsevom na svahu nad 1:5 do 1:2</t>
  </si>
  <si>
    <t>m2</t>
  </si>
  <si>
    <t>2008503251</t>
  </si>
  <si>
    <t>5</t>
  </si>
  <si>
    <t>M</t>
  </si>
  <si>
    <t>005720001300</t>
  </si>
  <si>
    <t>Osivá tráv - trávové semeno</t>
  </si>
  <si>
    <t>kg</t>
  </si>
  <si>
    <t>8</t>
  </si>
  <si>
    <t>1322635671</t>
  </si>
  <si>
    <t>6</t>
  </si>
  <si>
    <t>181301101</t>
  </si>
  <si>
    <t>Rozprestretie ornice v rovine, plocha do 500 m2, hr.do 100 mm</t>
  </si>
  <si>
    <t>-1564280216</t>
  </si>
  <si>
    <t>7</t>
  </si>
  <si>
    <t>183403153</t>
  </si>
  <si>
    <t>Obrobenie pôdy hrabaním v rovine alebo na svahu do 1:5</t>
  </si>
  <si>
    <t>305750874</t>
  </si>
  <si>
    <t>936105211</t>
  </si>
  <si>
    <t>Montáž detskej zostavy malej z kovových prvkov skladaných na mieste, osadené do betónovej pätky</t>
  </si>
  <si>
    <t>súb.</t>
  </si>
  <si>
    <t>196578021</t>
  </si>
  <si>
    <t>9</t>
  </si>
  <si>
    <t>553570015555</t>
  </si>
  <si>
    <t xml:space="preserve">Detská herná zostava Minisweet 0114 - 2 vežičky so strieškou, 2 šmýkačky nerez, 2  preliezacie tunely, edukačné panely, schody, stupáky, výška podláh 900 mm, bezpečná plocha 30 m2,  materiál nerez, HDPE, podlahy z vododvzdornej protišmykovej preglejky</t>
  </si>
  <si>
    <t>ks</t>
  </si>
  <si>
    <t>1357229908</t>
  </si>
  <si>
    <t>10</t>
  </si>
  <si>
    <t>998231311</t>
  </si>
  <si>
    <t>Presun hmôt pre sadovnícke a krajinárske úpravy do 5000 m vodorovne bez zvislého presunu</t>
  </si>
  <si>
    <t>t</t>
  </si>
  <si>
    <t>128616183</t>
  </si>
  <si>
    <t>VP - Práce naviac</t>
  </si>
  <si>
    <t>PN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</si>
</sst>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32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3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0" fillId="0" borderId="5" xfId="0" applyBorder="1"/>
    <xf numFmtId="0" fontId="14" fillId="0" borderId="0" xfId="0" applyFont="1" applyAlignment="1">
      <alignment horizontal="left" vertical="center"/>
    </xf>
    <xf numFmtId="0" fontId="0" fillId="0" borderId="0" xfId="0" applyBorder="1"/>
    <xf numFmtId="0" fontId="15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0" fontId="0" fillId="0" borderId="6" xfId="0" applyBorder="1"/>
    <xf numFmtId="0" fontId="17" fillId="0" borderId="0" xfId="0" applyFont="1" applyBorder="1" applyAlignment="1">
      <alignment horizontal="left" vertical="center"/>
    </xf>
    <xf numFmtId="4" fontId="9" fillId="0" borderId="0" xfId="0" applyNumberFormat="1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8" fillId="0" borderId="7" xfId="0" applyFont="1" applyBorder="1" applyAlignment="1">
      <alignment horizontal="left" vertical="center"/>
    </xf>
    <xf numFmtId="0" fontId="0" fillId="0" borderId="7" xfId="0" applyFont="1" applyBorder="1" applyAlignment="1">
      <alignment vertical="center"/>
    </xf>
    <xf numFmtId="4" fontId="18" fillId="0" borderId="7" xfId="0" applyNumberFormat="1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164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4" fontId="16" fillId="0" borderId="0" xfId="0" applyNumberFormat="1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0" fillId="5" borderId="0" xfId="0" applyFont="1" applyFill="1" applyBorder="1" applyAlignment="1">
      <alignment vertical="center"/>
    </xf>
    <xf numFmtId="0" fontId="3" fillId="5" borderId="8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4" fontId="3" fillId="5" borderId="9" xfId="0" applyNumberFormat="1" applyFont="1" applyFill="1" applyBorder="1" applyAlignment="1">
      <alignment vertical="center"/>
    </xf>
    <xf numFmtId="0" fontId="0" fillId="5" borderId="10" xfId="0" applyFont="1" applyFill="1" applyBorder="1" applyAlignment="1">
      <alignment vertical="center"/>
    </xf>
    <xf numFmtId="0" fontId="19" fillId="0" borderId="11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4" xfId="0" applyBorder="1"/>
    <xf numFmtId="0" fontId="0" fillId="0" borderId="15" xfId="0" applyBorder="1"/>
    <xf numFmtId="0" fontId="20" fillId="0" borderId="16" xfId="0" applyFont="1" applyBorder="1" applyAlignment="1">
      <alignment horizontal="left" vertical="center"/>
    </xf>
    <xf numFmtId="0" fontId="0" fillId="0" borderId="17" xfId="0" applyFont="1" applyBorder="1" applyAlignment="1">
      <alignment vertical="center"/>
    </xf>
    <xf numFmtId="0" fontId="20" fillId="0" borderId="17" xfId="0" applyFont="1" applyBorder="1" applyAlignment="1">
      <alignment horizontal="left" vertical="center"/>
    </xf>
    <xf numFmtId="0" fontId="0" fillId="0" borderId="18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165" fontId="2" fillId="0" borderId="0" xfId="0" applyNumberFormat="1" applyFont="1" applyBorder="1" applyAlignment="1">
      <alignment horizontal="left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0" fillId="0" borderId="15" xfId="0" applyFont="1" applyBorder="1" applyAlignment="1">
      <alignment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left" vertical="center"/>
    </xf>
    <xf numFmtId="0" fontId="0" fillId="6" borderId="9" xfId="0" applyFont="1" applyFill="1" applyBorder="1" applyAlignment="1">
      <alignment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left" vertical="center"/>
    </xf>
    <xf numFmtId="0" fontId="15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vertical="center"/>
    </xf>
    <xf numFmtId="4" fontId="23" fillId="0" borderId="0" xfId="0" applyNumberFormat="1" applyFont="1" applyBorder="1" applyAlignment="1">
      <alignment horizontal="right" vertical="center"/>
    </xf>
    <xf numFmtId="4" fontId="23" fillId="0" borderId="0" xfId="0" applyNumberFormat="1" applyFont="1" applyBorder="1" applyAlignment="1">
      <alignment vertical="center"/>
    </xf>
    <xf numFmtId="4" fontId="22" fillId="0" borderId="14" xfId="0" applyNumberFormat="1" applyFont="1" applyBorder="1" applyAlignment="1">
      <alignment vertical="center"/>
    </xf>
    <xf numFmtId="4" fontId="22" fillId="0" borderId="0" xfId="0" applyNumberFormat="1" applyFont="1" applyBorder="1" applyAlignment="1">
      <alignment vertical="center"/>
    </xf>
    <xf numFmtId="166" fontId="22" fillId="0" borderId="0" xfId="0" applyNumberFormat="1" applyFont="1" applyBorder="1" applyAlignment="1">
      <alignment vertical="center"/>
    </xf>
    <xf numFmtId="4" fontId="22" fillId="0" borderId="15" xfId="0" applyNumberFormat="1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25" fillId="0" borderId="0" xfId="0" applyFont="1" applyBorder="1" applyAlignment="1">
      <alignment horizontal="left" vertical="center" wrapText="1"/>
    </xf>
    <xf numFmtId="0" fontId="26" fillId="0" borderId="0" xfId="0" applyFont="1" applyBorder="1" applyAlignment="1">
      <alignment vertical="center"/>
    </xf>
    <xf numFmtId="4" fontId="26" fillId="0" borderId="0" xfId="0" applyNumberFormat="1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" fontId="27" fillId="0" borderId="16" xfId="0" applyNumberFormat="1" applyFont="1" applyBorder="1" applyAlignment="1">
      <alignment vertical="center"/>
    </xf>
    <xf numFmtId="4" fontId="27" fillId="0" borderId="17" xfId="0" applyNumberFormat="1" applyFont="1" applyBorder="1" applyAlignment="1">
      <alignment vertical="center"/>
    </xf>
    <xf numFmtId="166" fontId="27" fillId="0" borderId="17" xfId="0" applyNumberFormat="1" applyFont="1" applyBorder="1" applyAlignment="1">
      <alignment vertical="center"/>
    </xf>
    <xf numFmtId="4" fontId="27" fillId="0" borderId="18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>
      <alignment vertical="center"/>
    </xf>
    <xf numFmtId="164" fontId="20" fillId="4" borderId="11" xfId="0" applyNumberFormat="1" applyFont="1" applyFill="1" applyBorder="1" applyAlignment="1" applyProtection="1">
      <alignment horizontal="center" vertical="center"/>
      <protection locked="0"/>
    </xf>
    <xf numFmtId="0" fontId="20" fillId="4" borderId="12" xfId="0" applyFont="1" applyFill="1" applyBorder="1" applyAlignment="1" applyProtection="1">
      <alignment horizontal="center" vertical="center"/>
      <protection locked="0"/>
    </xf>
    <xf numFmtId="4" fontId="20" fillId="0" borderId="13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164" fontId="20" fillId="4" borderId="14" xfId="0" applyNumberFormat="1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4" fontId="20" fillId="0" borderId="15" xfId="0" applyNumberFormat="1" applyFont="1" applyBorder="1" applyAlignment="1">
      <alignment vertical="center"/>
    </xf>
    <xf numFmtId="164" fontId="20" fillId="4" borderId="16" xfId="0" applyNumberFormat="1" applyFont="1" applyFill="1" applyBorder="1" applyAlignment="1" applyProtection="1">
      <alignment horizontal="center" vertical="center"/>
      <protection locked="0"/>
    </xf>
    <xf numFmtId="0" fontId="20" fillId="4" borderId="17" xfId="0" applyFont="1" applyFill="1" applyBorder="1" applyAlignment="1" applyProtection="1">
      <alignment horizontal="center" vertical="center"/>
      <protection locked="0"/>
    </xf>
    <xf numFmtId="4" fontId="20" fillId="0" borderId="18" xfId="0" applyNumberFormat="1" applyFont="1" applyBorder="1" applyAlignment="1">
      <alignment vertical="center"/>
    </xf>
    <xf numFmtId="0" fontId="23" fillId="6" borderId="0" xfId="0" applyFont="1" applyFill="1" applyBorder="1" applyAlignment="1">
      <alignment horizontal="left" vertical="center"/>
    </xf>
    <xf numFmtId="0" fontId="0" fillId="6" borderId="0" xfId="0" applyFont="1" applyFill="1" applyBorder="1" applyAlignment="1">
      <alignment vertical="center"/>
    </xf>
    <xf numFmtId="4" fontId="23" fillId="6" borderId="0" xfId="0" applyNumberFormat="1" applyFont="1" applyFill="1" applyBorder="1" applyAlignment="1">
      <alignment vertical="center"/>
    </xf>
    <xf numFmtId="0" fontId="0" fillId="2" borderId="0" xfId="0" applyFill="1" applyProtection="1"/>
    <xf numFmtId="0" fontId="11" fillId="2" borderId="0" xfId="1" applyFont="1" applyFill="1" applyAlignment="1" applyProtection="1">
      <alignment horizontal="center"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4" fontId="18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4" fontId="1" fillId="0" borderId="0" xfId="0" applyNumberFormat="1" applyFont="1" applyBorder="1" applyAlignment="1">
      <alignment vertical="center"/>
    </xf>
    <xf numFmtId="0" fontId="3" fillId="6" borderId="8" xfId="0" applyFont="1" applyFill="1" applyBorder="1" applyAlignment="1">
      <alignment horizontal="left" vertical="center"/>
    </xf>
    <xf numFmtId="0" fontId="3" fillId="6" borderId="9" xfId="0" applyFont="1" applyFill="1" applyBorder="1" applyAlignment="1">
      <alignment horizontal="right" vertical="center"/>
    </xf>
    <xf numFmtId="0" fontId="3" fillId="6" borderId="9" xfId="0" applyFont="1" applyFill="1" applyBorder="1" applyAlignment="1">
      <alignment horizontal="center" vertical="center"/>
    </xf>
    <xf numFmtId="4" fontId="3" fillId="6" borderId="9" xfId="0" applyNumberFormat="1" applyFont="1" applyFill="1" applyBorder="1" applyAlignment="1">
      <alignment vertical="center"/>
    </xf>
    <xf numFmtId="4" fontId="3" fillId="6" borderId="10" xfId="0" applyNumberFormat="1" applyFont="1" applyFill="1" applyBorder="1" applyAlignment="1">
      <alignment vertical="center"/>
    </xf>
    <xf numFmtId="0" fontId="2" fillId="6" borderId="0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4" fontId="28" fillId="0" borderId="0" xfId="0" applyNumberFormat="1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4" fontId="5" fillId="0" borderId="0" xfId="0" applyNumberFormat="1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167" fontId="5" fillId="0" borderId="0" xfId="0" applyNumberFormat="1" applyFont="1" applyBorder="1" applyAlignment="1"/>
    <xf numFmtId="4" fontId="29" fillId="0" borderId="0" xfId="0" applyNumberFormat="1" applyFont="1" applyBorder="1" applyAlignment="1">
      <alignment vertical="center"/>
    </xf>
    <xf numFmtId="0" fontId="0" fillId="0" borderId="25" xfId="0" applyFont="1" applyBorder="1" applyAlignment="1">
      <alignment vertical="center"/>
    </xf>
    <xf numFmtId="0" fontId="15" fillId="0" borderId="25" xfId="0" applyFont="1" applyBorder="1" applyAlignment="1">
      <alignment horizontal="center"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4" fontId="6" fillId="0" borderId="0" xfId="0" applyNumberFormat="1" applyFont="1" applyBorder="1" applyAlignment="1" applyProtection="1">
      <alignment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  <protection locked="0"/>
    </xf>
    <xf numFmtId="0" fontId="20" fillId="0" borderId="15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  <protection locked="0"/>
    </xf>
    <xf numFmtId="0" fontId="20" fillId="0" borderId="18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 wrapText="1"/>
    </xf>
    <xf numFmtId="0" fontId="2" fillId="6" borderId="23" xfId="0" applyFont="1" applyFill="1" applyBorder="1" applyAlignment="1">
      <alignment horizontal="center" vertical="center" wrapText="1"/>
    </xf>
    <xf numFmtId="0" fontId="2" fillId="6" borderId="24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167" fontId="23" fillId="0" borderId="12" xfId="0" applyNumberFormat="1" applyFont="1" applyBorder="1" applyAlignment="1"/>
    <xf numFmtId="167" fontId="3" fillId="0" borderId="12" xfId="0" applyNumberFormat="1" applyFont="1" applyBorder="1" applyAlignment="1">
      <alignment vertical="center"/>
    </xf>
    <xf numFmtId="166" fontId="30" fillId="0" borderId="12" xfId="0" applyNumberFormat="1" applyFont="1" applyBorder="1" applyAlignment="1"/>
    <xf numFmtId="166" fontId="30" fillId="0" borderId="13" xfId="0" applyNumberFormat="1" applyFont="1" applyBorder="1" applyAlignment="1"/>
    <xf numFmtId="167" fontId="31" fillId="0" borderId="0" xfId="0" applyNumberFormat="1" applyFont="1" applyAlignment="1">
      <alignment vertical="center"/>
    </xf>
    <xf numFmtId="0" fontId="7" fillId="0" borderId="4" xfId="0" applyFont="1" applyBorder="1" applyAlignment="1"/>
    <xf numFmtId="0" fontId="7" fillId="0" borderId="0" xfId="0" applyFont="1" applyBorder="1" applyAlignment="1"/>
    <xf numFmtId="0" fontId="5" fillId="0" borderId="0" xfId="0" applyFont="1" applyBorder="1" applyAlignment="1">
      <alignment horizontal="left"/>
    </xf>
    <xf numFmtId="167" fontId="5" fillId="0" borderId="0" xfId="0" applyNumberFormat="1" applyFont="1" applyBorder="1" applyAlignment="1">
      <alignment vertical="center"/>
    </xf>
    <xf numFmtId="0" fontId="7" fillId="0" borderId="5" xfId="0" applyFont="1" applyBorder="1" applyAlignment="1"/>
    <xf numFmtId="0" fontId="7" fillId="0" borderId="14" xfId="0" applyFont="1" applyBorder="1" applyAlignment="1"/>
    <xf numFmtId="166" fontId="7" fillId="0" borderId="0" xfId="0" applyNumberFormat="1" applyFont="1" applyBorder="1" applyAlignment="1"/>
    <xf numFmtId="166" fontId="7" fillId="0" borderId="15" xfId="0" applyNumberFormat="1" applyFont="1" applyBorder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>
      <alignment horizontal="left"/>
    </xf>
    <xf numFmtId="167" fontId="6" fillId="0" borderId="17" xfId="0" applyNumberFormat="1" applyFont="1" applyBorder="1" applyAlignment="1"/>
    <xf numFmtId="167" fontId="6" fillId="0" borderId="17" xfId="0" applyNumberFormat="1" applyFont="1" applyBorder="1" applyAlignment="1">
      <alignment vertical="center"/>
    </xf>
    <xf numFmtId="0" fontId="0" fillId="0" borderId="25" xfId="0" applyFont="1" applyBorder="1" applyAlignment="1" applyProtection="1">
      <alignment horizontal="center" vertical="center"/>
      <protection locked="0"/>
    </xf>
    <xf numFmtId="49" fontId="0" fillId="0" borderId="25" xfId="0" applyNumberFormat="1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 applyProtection="1">
      <alignment vertical="center"/>
      <protection locked="0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>
      <alignment vertical="center"/>
    </xf>
    <xf numFmtId="166" fontId="1" fillId="0" borderId="15" xfId="0" applyNumberFormat="1" applyFont="1" applyBorder="1" applyAlignment="1">
      <alignment vertical="center"/>
    </xf>
    <xf numFmtId="167" fontId="0" fillId="0" borderId="0" xfId="0" applyNumberFormat="1" applyFont="1" applyAlignment="1">
      <alignment vertical="center"/>
    </xf>
    <xf numFmtId="0" fontId="32" fillId="0" borderId="25" xfId="0" applyFont="1" applyBorder="1" applyAlignment="1" applyProtection="1">
      <alignment horizontal="center" vertical="center"/>
      <protection locked="0"/>
    </xf>
    <xf numFmtId="49" fontId="32" fillId="0" borderId="25" xfId="0" applyNumberFormat="1" applyFont="1" applyBorder="1" applyAlignment="1" applyProtection="1">
      <alignment horizontal="left" vertical="center" wrapText="1"/>
      <protection locked="0"/>
    </xf>
    <xf numFmtId="0" fontId="32" fillId="0" borderId="25" xfId="0" applyFont="1" applyBorder="1" applyAlignment="1" applyProtection="1">
      <alignment horizontal="left" vertical="center" wrapText="1"/>
      <protection locked="0"/>
    </xf>
    <xf numFmtId="0" fontId="32" fillId="0" borderId="25" xfId="0" applyFont="1" applyBorder="1" applyAlignment="1" applyProtection="1">
      <alignment horizontal="center" vertical="center" wrapText="1"/>
      <protection locked="0"/>
    </xf>
    <xf numFmtId="167" fontId="32" fillId="0" borderId="25" xfId="0" applyNumberFormat="1" applyFont="1" applyBorder="1" applyAlignment="1" applyProtection="1">
      <alignment vertical="center"/>
      <protection locked="0"/>
    </xf>
    <xf numFmtId="167" fontId="32" fillId="4" borderId="25" xfId="0" applyNumberFormat="1" applyFont="1" applyFill="1" applyBorder="1" applyAlignment="1" applyProtection="1">
      <alignment vertical="center"/>
      <protection locked="0"/>
    </xf>
    <xf numFmtId="167" fontId="6" fillId="0" borderId="23" xfId="0" applyNumberFormat="1" applyFont="1" applyBorder="1" applyAlignment="1"/>
    <xf numFmtId="167" fontId="6" fillId="0" borderId="23" xfId="0" applyNumberFormat="1" applyFont="1" applyBorder="1" applyAlignment="1">
      <alignment vertical="center"/>
    </xf>
    <xf numFmtId="167" fontId="5" fillId="0" borderId="23" xfId="0" applyNumberFormat="1" applyFont="1" applyBorder="1" applyAlignment="1"/>
    <xf numFmtId="167" fontId="5" fillId="0" borderId="23" xfId="0" applyNumberFormat="1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>
      <alignment vertical="center"/>
    </xf>
    <xf numFmtId="0" fontId="1" fillId="4" borderId="25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2.5" customWidth="1"/>
    <col min="5" max="5" width="2.5" customWidth="1"/>
    <col min="6" max="6" width="2.5" customWidth="1"/>
    <col min="7" max="7" width="2.5" customWidth="1"/>
    <col min="8" max="8" width="2.5" customWidth="1"/>
    <col min="9" max="9" width="2.5" customWidth="1"/>
    <col min="10" max="10" width="2.5" customWidth="1"/>
    <col min="11" max="11" width="2.5" customWidth="1"/>
    <col min="12" max="12" width="2.5" customWidth="1"/>
    <col min="13" max="13" width="2.5" customWidth="1"/>
    <col min="14" max="14" width="2.5" customWidth="1"/>
    <col min="15" max="15" width="2.5" customWidth="1"/>
    <col min="16" max="16" width="2.5" customWidth="1"/>
    <col min="17" max="17" width="2.5" customWidth="1"/>
    <col min="18" max="18" width="2.5" customWidth="1"/>
    <col min="19" max="19" width="2.5" customWidth="1"/>
    <col min="20" max="20" width="2.5" customWidth="1"/>
    <col min="21" max="21" width="2.5" customWidth="1"/>
    <col min="22" max="22" width="2.5" customWidth="1"/>
    <col min="23" max="23" width="2.5" customWidth="1"/>
    <col min="24" max="24" width="2.5" customWidth="1"/>
    <col min="25" max="25" width="2.5" customWidth="1"/>
    <col min="26" max="26" width="2.5" customWidth="1"/>
    <col min="27" max="27" width="2.5" customWidth="1"/>
    <col min="28" max="28" width="2.5" customWidth="1"/>
    <col min="29" max="29" width="2.5" customWidth="1"/>
    <col min="30" max="30" width="2.5" customWidth="1"/>
    <col min="31" max="31" width="2.5" customWidth="1"/>
    <col min="32" max="32" width="2.5" customWidth="1"/>
    <col min="33" max="33" width="2.5" customWidth="1"/>
    <col min="34" max="34" width="3.33" customWidth="1"/>
    <col min="35" max="35" width="2.5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.67" customWidth="1"/>
    <col min="44" max="44" width="13.67" customWidth="1"/>
    <col min="45" max="45" width="25.83" hidden="1" customWidth="1"/>
    <col min="46" max="46" width="25.83" hidden="1" customWidth="1"/>
    <col min="47" max="47" width="25" hidden="1" customWidth="1"/>
    <col min="48" max="48" width="21.67" hidden="1" customWidth="1"/>
    <col min="49" max="49" width="21.67" hidden="1" customWidth="1"/>
    <col min="50" max="50" width="21.67" hidden="1" customWidth="1"/>
    <col min="51" max="51" width="21.67" hidden="1" customWidth="1"/>
    <col min="52" max="52" width="21.67" hidden="1" customWidth="1"/>
    <col min="53" max="53" width="19.17" hidden="1" customWidth="1"/>
    <col min="54" max="54" width="25" hidden="1" customWidth="1"/>
    <col min="55" max="55" width="19.1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</cols>
  <sheetData>
    <row r="1" ht="21.36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R2" s="19" t="s">
        <v>8</v>
      </c>
      <c r="BS2" s="20" t="s">
        <v>9</v>
      </c>
      <c r="BT2" s="20" t="s">
        <v>10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3"/>
      <c r="BS3" s="20" t="s">
        <v>9</v>
      </c>
      <c r="BT3" s="20" t="s">
        <v>10</v>
      </c>
    </row>
    <row r="4" ht="36.96" customHeight="1">
      <c r="B4" s="24"/>
      <c r="C4" s="25" t="s">
        <v>11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7"/>
      <c r="AS4" s="18" t="s">
        <v>12</v>
      </c>
      <c r="BE4" s="28" t="s">
        <v>13</v>
      </c>
      <c r="BS4" s="20" t="s">
        <v>9</v>
      </c>
    </row>
    <row r="5" ht="14.4" customHeight="1">
      <c r="B5" s="24"/>
      <c r="C5" s="29"/>
      <c r="D5" s="30" t="s">
        <v>14</v>
      </c>
      <c r="E5" s="29"/>
      <c r="F5" s="29"/>
      <c r="G5" s="29"/>
      <c r="H5" s="29"/>
      <c r="I5" s="29"/>
      <c r="J5" s="29"/>
      <c r="K5" s="31" t="s">
        <v>15</v>
      </c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7"/>
      <c r="BE5" s="32" t="s">
        <v>16</v>
      </c>
      <c r="BS5" s="20" t="s">
        <v>9</v>
      </c>
    </row>
    <row r="6" ht="36.96" customHeight="1">
      <c r="B6" s="24"/>
      <c r="C6" s="29"/>
      <c r="D6" s="33" t="s">
        <v>17</v>
      </c>
      <c r="E6" s="29"/>
      <c r="F6" s="29"/>
      <c r="G6" s="29"/>
      <c r="H6" s="29"/>
      <c r="I6" s="29"/>
      <c r="J6" s="29"/>
      <c r="K6" s="34" t="s">
        <v>18</v>
      </c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7"/>
      <c r="BE6" s="35"/>
      <c r="BS6" s="20" t="s">
        <v>9</v>
      </c>
    </row>
    <row r="7" ht="14.4" customHeight="1">
      <c r="B7" s="24"/>
      <c r="C7" s="29"/>
      <c r="D7" s="36" t="s">
        <v>19</v>
      </c>
      <c r="E7" s="29"/>
      <c r="F7" s="29"/>
      <c r="G7" s="29"/>
      <c r="H7" s="29"/>
      <c r="I7" s="29"/>
      <c r="J7" s="29"/>
      <c r="K7" s="31" t="s">
        <v>5</v>
      </c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36" t="s">
        <v>20</v>
      </c>
      <c r="AL7" s="29"/>
      <c r="AM7" s="29"/>
      <c r="AN7" s="31" t="s">
        <v>5</v>
      </c>
      <c r="AO7" s="29"/>
      <c r="AP7" s="29"/>
      <c r="AQ7" s="27"/>
      <c r="BE7" s="35"/>
      <c r="BS7" s="20" t="s">
        <v>9</v>
      </c>
    </row>
    <row r="8" ht="14.4" customHeight="1">
      <c r="B8" s="24"/>
      <c r="C8" s="29"/>
      <c r="D8" s="36" t="s">
        <v>21</v>
      </c>
      <c r="E8" s="29"/>
      <c r="F8" s="29"/>
      <c r="G8" s="29"/>
      <c r="H8" s="29"/>
      <c r="I8" s="29"/>
      <c r="J8" s="29"/>
      <c r="K8" s="31" t="s">
        <v>22</v>
      </c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36" t="s">
        <v>23</v>
      </c>
      <c r="AL8" s="29"/>
      <c r="AM8" s="29"/>
      <c r="AN8" s="37" t="s">
        <v>24</v>
      </c>
      <c r="AO8" s="29"/>
      <c r="AP8" s="29"/>
      <c r="AQ8" s="27"/>
      <c r="BE8" s="35"/>
      <c r="BS8" s="20" t="s">
        <v>9</v>
      </c>
    </row>
    <row r="9" ht="14.4" customHeight="1">
      <c r="B9" s="24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7"/>
      <c r="BE9" s="35"/>
      <c r="BS9" s="20" t="s">
        <v>9</v>
      </c>
    </row>
    <row r="10" ht="14.4" customHeight="1">
      <c r="B10" s="24"/>
      <c r="C10" s="29"/>
      <c r="D10" s="36" t="s">
        <v>25</v>
      </c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36" t="s">
        <v>26</v>
      </c>
      <c r="AL10" s="29"/>
      <c r="AM10" s="29"/>
      <c r="AN10" s="31" t="s">
        <v>5</v>
      </c>
      <c r="AO10" s="29"/>
      <c r="AP10" s="29"/>
      <c r="AQ10" s="27"/>
      <c r="BE10" s="35"/>
      <c r="BS10" s="20" t="s">
        <v>9</v>
      </c>
    </row>
    <row r="11" ht="18.48" customHeight="1">
      <c r="B11" s="24"/>
      <c r="C11" s="29"/>
      <c r="D11" s="29"/>
      <c r="E11" s="31" t="s">
        <v>27</v>
      </c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36" t="s">
        <v>28</v>
      </c>
      <c r="AL11" s="29"/>
      <c r="AM11" s="29"/>
      <c r="AN11" s="31" t="s">
        <v>5</v>
      </c>
      <c r="AO11" s="29"/>
      <c r="AP11" s="29"/>
      <c r="AQ11" s="27"/>
      <c r="BE11" s="35"/>
      <c r="BS11" s="20" t="s">
        <v>9</v>
      </c>
    </row>
    <row r="12" ht="6.96" customHeight="1">
      <c r="B12" s="24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7"/>
      <c r="BE12" s="35"/>
      <c r="BS12" s="20" t="s">
        <v>9</v>
      </c>
    </row>
    <row r="13" ht="14.4" customHeight="1">
      <c r="B13" s="24"/>
      <c r="C13" s="29"/>
      <c r="D13" s="36" t="s">
        <v>29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36" t="s">
        <v>26</v>
      </c>
      <c r="AL13" s="29"/>
      <c r="AM13" s="29"/>
      <c r="AN13" s="38" t="s">
        <v>30</v>
      </c>
      <c r="AO13" s="29"/>
      <c r="AP13" s="29"/>
      <c r="AQ13" s="27"/>
      <c r="BE13" s="35"/>
      <c r="BS13" s="20" t="s">
        <v>9</v>
      </c>
    </row>
    <row r="14">
      <c r="B14" s="24"/>
      <c r="C14" s="29"/>
      <c r="D14" s="29"/>
      <c r="E14" s="38" t="s">
        <v>30</v>
      </c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6" t="s">
        <v>28</v>
      </c>
      <c r="AL14" s="29"/>
      <c r="AM14" s="29"/>
      <c r="AN14" s="38" t="s">
        <v>30</v>
      </c>
      <c r="AO14" s="29"/>
      <c r="AP14" s="29"/>
      <c r="AQ14" s="27"/>
      <c r="BE14" s="35"/>
      <c r="BS14" s="20" t="s">
        <v>9</v>
      </c>
    </row>
    <row r="15" ht="6.96" customHeight="1">
      <c r="B15" s="24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7"/>
      <c r="BE15" s="35"/>
      <c r="BS15" s="20" t="s">
        <v>6</v>
      </c>
    </row>
    <row r="16" ht="14.4" customHeight="1">
      <c r="B16" s="24"/>
      <c r="C16" s="29"/>
      <c r="D16" s="36" t="s">
        <v>31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36" t="s">
        <v>26</v>
      </c>
      <c r="AL16" s="29"/>
      <c r="AM16" s="29"/>
      <c r="AN16" s="31" t="s">
        <v>5</v>
      </c>
      <c r="AO16" s="29"/>
      <c r="AP16" s="29"/>
      <c r="AQ16" s="27"/>
      <c r="BE16" s="35"/>
      <c r="BS16" s="20" t="s">
        <v>6</v>
      </c>
    </row>
    <row r="17" ht="18.48" customHeight="1">
      <c r="B17" s="24"/>
      <c r="C17" s="29"/>
      <c r="D17" s="29"/>
      <c r="E17" s="31" t="s">
        <v>22</v>
      </c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36" t="s">
        <v>28</v>
      </c>
      <c r="AL17" s="29"/>
      <c r="AM17" s="29"/>
      <c r="AN17" s="31" t="s">
        <v>5</v>
      </c>
      <c r="AO17" s="29"/>
      <c r="AP17" s="29"/>
      <c r="AQ17" s="27"/>
      <c r="BE17" s="35"/>
      <c r="BS17" s="20" t="s">
        <v>32</v>
      </c>
    </row>
    <row r="18" ht="6.96" customHeight="1">
      <c r="B18" s="24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7"/>
      <c r="BE18" s="35"/>
      <c r="BS18" s="20" t="s">
        <v>33</v>
      </c>
    </row>
    <row r="19" ht="14.4" customHeight="1">
      <c r="B19" s="24"/>
      <c r="C19" s="29"/>
      <c r="D19" s="36" t="s">
        <v>34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36" t="s">
        <v>26</v>
      </c>
      <c r="AL19" s="29"/>
      <c r="AM19" s="29"/>
      <c r="AN19" s="31" t="s">
        <v>5</v>
      </c>
      <c r="AO19" s="29"/>
      <c r="AP19" s="29"/>
      <c r="AQ19" s="27"/>
      <c r="BE19" s="35"/>
      <c r="BS19" s="20" t="s">
        <v>33</v>
      </c>
    </row>
    <row r="20" ht="18.48" customHeight="1">
      <c r="B20" s="24"/>
      <c r="C20" s="29"/>
      <c r="D20" s="29"/>
      <c r="E20" s="31" t="s">
        <v>22</v>
      </c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36" t="s">
        <v>28</v>
      </c>
      <c r="AL20" s="29"/>
      <c r="AM20" s="29"/>
      <c r="AN20" s="31" t="s">
        <v>5</v>
      </c>
      <c r="AO20" s="29"/>
      <c r="AP20" s="29"/>
      <c r="AQ20" s="27"/>
      <c r="BE20" s="35"/>
    </row>
    <row r="21" ht="6.96" customHeight="1">
      <c r="B21" s="24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7"/>
      <c r="BE21" s="35"/>
    </row>
    <row r="22">
      <c r="B22" s="24"/>
      <c r="C22" s="29"/>
      <c r="D22" s="36" t="s">
        <v>35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7"/>
      <c r="BE22" s="35"/>
    </row>
    <row r="23" ht="16.5" customHeight="1">
      <c r="B23" s="24"/>
      <c r="C23" s="29"/>
      <c r="D23" s="29"/>
      <c r="E23" s="40" t="s">
        <v>5</v>
      </c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29"/>
      <c r="AP23" s="29"/>
      <c r="AQ23" s="27"/>
      <c r="BE23" s="35"/>
    </row>
    <row r="24" ht="6.96" customHeight="1">
      <c r="B24" s="24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7"/>
      <c r="BE24" s="35"/>
    </row>
    <row r="25" ht="6.96" customHeight="1">
      <c r="B25" s="24"/>
      <c r="C25" s="29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29"/>
      <c r="AQ25" s="27"/>
      <c r="BE25" s="35"/>
    </row>
    <row r="26" ht="14.4" customHeight="1">
      <c r="B26" s="24"/>
      <c r="C26" s="29"/>
      <c r="D26" s="42" t="s">
        <v>36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43">
        <f>ROUND(AG87,2)</f>
        <v>0</v>
      </c>
      <c r="AL26" s="29"/>
      <c r="AM26" s="29"/>
      <c r="AN26" s="29"/>
      <c r="AO26" s="29"/>
      <c r="AP26" s="29"/>
      <c r="AQ26" s="27"/>
      <c r="BE26" s="35"/>
    </row>
    <row r="27" ht="14.4" customHeight="1">
      <c r="B27" s="24"/>
      <c r="C27" s="29"/>
      <c r="D27" s="42" t="s">
        <v>37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43">
        <f>ROUND(AG90,2)</f>
        <v>0</v>
      </c>
      <c r="AL27" s="43"/>
      <c r="AM27" s="43"/>
      <c r="AN27" s="43"/>
      <c r="AO27" s="43"/>
      <c r="AP27" s="29"/>
      <c r="AQ27" s="27"/>
      <c r="BE27" s="35"/>
    </row>
    <row r="28" s="1" customFormat="1" ht="6.96" customHeigh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6"/>
      <c r="BE28" s="35"/>
    </row>
    <row r="29" s="1" customFormat="1" ht="25.92" customHeight="1">
      <c r="B29" s="44"/>
      <c r="C29" s="45"/>
      <c r="D29" s="47" t="s">
        <v>38</v>
      </c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9">
        <f>ROUND(AK26+AK27,2)</f>
        <v>0</v>
      </c>
      <c r="AL29" s="48"/>
      <c r="AM29" s="48"/>
      <c r="AN29" s="48"/>
      <c r="AO29" s="48"/>
      <c r="AP29" s="45"/>
      <c r="AQ29" s="46"/>
      <c r="BE29" s="35"/>
    </row>
    <row r="30" s="1" customFormat="1" ht="6.96" customHeight="1">
      <c r="B30" s="44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6"/>
      <c r="BE30" s="35"/>
    </row>
    <row r="31" s="2" customFormat="1" ht="14.4" customHeight="1">
      <c r="B31" s="50"/>
      <c r="C31" s="51"/>
      <c r="D31" s="52" t="s">
        <v>39</v>
      </c>
      <c r="E31" s="51"/>
      <c r="F31" s="52" t="s">
        <v>40</v>
      </c>
      <c r="G31" s="51"/>
      <c r="H31" s="51"/>
      <c r="I31" s="51"/>
      <c r="J31" s="51"/>
      <c r="K31" s="51"/>
      <c r="L31" s="53">
        <v>0.20000000000000001</v>
      </c>
      <c r="M31" s="51"/>
      <c r="N31" s="51"/>
      <c r="O31" s="51"/>
      <c r="P31" s="51"/>
      <c r="Q31" s="51"/>
      <c r="R31" s="51"/>
      <c r="S31" s="51"/>
      <c r="T31" s="54" t="s">
        <v>41</v>
      </c>
      <c r="U31" s="51"/>
      <c r="V31" s="51"/>
      <c r="W31" s="55">
        <f>ROUND(AZ87+SUM(CD91:CD95),2)</f>
        <v>0</v>
      </c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5">
        <f>ROUND(AV87+SUM(BY91:BY95),2)</f>
        <v>0</v>
      </c>
      <c r="AL31" s="51"/>
      <c r="AM31" s="51"/>
      <c r="AN31" s="51"/>
      <c r="AO31" s="51"/>
      <c r="AP31" s="51"/>
      <c r="AQ31" s="56"/>
      <c r="BE31" s="35"/>
    </row>
    <row r="32" s="2" customFormat="1" ht="14.4" customHeight="1">
      <c r="B32" s="50"/>
      <c r="C32" s="51"/>
      <c r="D32" s="51"/>
      <c r="E32" s="51"/>
      <c r="F32" s="52" t="s">
        <v>42</v>
      </c>
      <c r="G32" s="51"/>
      <c r="H32" s="51"/>
      <c r="I32" s="51"/>
      <c r="J32" s="51"/>
      <c r="K32" s="51"/>
      <c r="L32" s="53">
        <v>0.20000000000000001</v>
      </c>
      <c r="M32" s="51"/>
      <c r="N32" s="51"/>
      <c r="O32" s="51"/>
      <c r="P32" s="51"/>
      <c r="Q32" s="51"/>
      <c r="R32" s="51"/>
      <c r="S32" s="51"/>
      <c r="T32" s="54" t="s">
        <v>41</v>
      </c>
      <c r="U32" s="51"/>
      <c r="V32" s="51"/>
      <c r="W32" s="55">
        <f>ROUND(BA87+SUM(CE91:CE95),2)</f>
        <v>0</v>
      </c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5">
        <f>ROUND(AW87+SUM(BZ91:BZ95),2)</f>
        <v>0</v>
      </c>
      <c r="AL32" s="51"/>
      <c r="AM32" s="51"/>
      <c r="AN32" s="51"/>
      <c r="AO32" s="51"/>
      <c r="AP32" s="51"/>
      <c r="AQ32" s="56"/>
      <c r="BE32" s="35"/>
    </row>
    <row r="33" hidden="1" s="2" customFormat="1" ht="14.4" customHeight="1">
      <c r="B33" s="50"/>
      <c r="C33" s="51"/>
      <c r="D33" s="51"/>
      <c r="E33" s="51"/>
      <c r="F33" s="52" t="s">
        <v>43</v>
      </c>
      <c r="G33" s="51"/>
      <c r="H33" s="51"/>
      <c r="I33" s="51"/>
      <c r="J33" s="51"/>
      <c r="K33" s="51"/>
      <c r="L33" s="53">
        <v>0.20000000000000001</v>
      </c>
      <c r="M33" s="51"/>
      <c r="N33" s="51"/>
      <c r="O33" s="51"/>
      <c r="P33" s="51"/>
      <c r="Q33" s="51"/>
      <c r="R33" s="51"/>
      <c r="S33" s="51"/>
      <c r="T33" s="54" t="s">
        <v>41</v>
      </c>
      <c r="U33" s="51"/>
      <c r="V33" s="51"/>
      <c r="W33" s="55">
        <f>ROUND(BB87+SUM(CF91:CF95),2)</f>
        <v>0</v>
      </c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5">
        <v>0</v>
      </c>
      <c r="AL33" s="51"/>
      <c r="AM33" s="51"/>
      <c r="AN33" s="51"/>
      <c r="AO33" s="51"/>
      <c r="AP33" s="51"/>
      <c r="AQ33" s="56"/>
      <c r="BE33" s="35"/>
    </row>
    <row r="34" hidden="1" s="2" customFormat="1" ht="14.4" customHeight="1">
      <c r="B34" s="50"/>
      <c r="C34" s="51"/>
      <c r="D34" s="51"/>
      <c r="E34" s="51"/>
      <c r="F34" s="52" t="s">
        <v>44</v>
      </c>
      <c r="G34" s="51"/>
      <c r="H34" s="51"/>
      <c r="I34" s="51"/>
      <c r="J34" s="51"/>
      <c r="K34" s="51"/>
      <c r="L34" s="53">
        <v>0.20000000000000001</v>
      </c>
      <c r="M34" s="51"/>
      <c r="N34" s="51"/>
      <c r="O34" s="51"/>
      <c r="P34" s="51"/>
      <c r="Q34" s="51"/>
      <c r="R34" s="51"/>
      <c r="S34" s="51"/>
      <c r="T34" s="54" t="s">
        <v>41</v>
      </c>
      <c r="U34" s="51"/>
      <c r="V34" s="51"/>
      <c r="W34" s="55">
        <f>ROUND(BC87+SUM(CG91:CG95),2)</f>
        <v>0</v>
      </c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5">
        <v>0</v>
      </c>
      <c r="AL34" s="51"/>
      <c r="AM34" s="51"/>
      <c r="AN34" s="51"/>
      <c r="AO34" s="51"/>
      <c r="AP34" s="51"/>
      <c r="AQ34" s="56"/>
      <c r="BE34" s="35"/>
    </row>
    <row r="35" hidden="1" s="2" customFormat="1" ht="14.4" customHeight="1">
      <c r="B35" s="50"/>
      <c r="C35" s="51"/>
      <c r="D35" s="51"/>
      <c r="E35" s="51"/>
      <c r="F35" s="52" t="s">
        <v>45</v>
      </c>
      <c r="G35" s="51"/>
      <c r="H35" s="51"/>
      <c r="I35" s="51"/>
      <c r="J35" s="51"/>
      <c r="K35" s="51"/>
      <c r="L35" s="53">
        <v>0</v>
      </c>
      <c r="M35" s="51"/>
      <c r="N35" s="51"/>
      <c r="O35" s="51"/>
      <c r="P35" s="51"/>
      <c r="Q35" s="51"/>
      <c r="R35" s="51"/>
      <c r="S35" s="51"/>
      <c r="T35" s="54" t="s">
        <v>41</v>
      </c>
      <c r="U35" s="51"/>
      <c r="V35" s="51"/>
      <c r="W35" s="55">
        <f>ROUND(BD87+SUM(CH91:CH95),2)</f>
        <v>0</v>
      </c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5">
        <v>0</v>
      </c>
      <c r="AL35" s="51"/>
      <c r="AM35" s="51"/>
      <c r="AN35" s="51"/>
      <c r="AO35" s="51"/>
      <c r="AP35" s="51"/>
      <c r="AQ35" s="56"/>
    </row>
    <row r="36" s="1" customFormat="1" ht="6.96" customHeight="1">
      <c r="B36" s="4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6"/>
    </row>
    <row r="37" s="1" customFormat="1" ht="25.92" customHeight="1">
      <c r="B37" s="44"/>
      <c r="C37" s="57"/>
      <c r="D37" s="58" t="s">
        <v>46</v>
      </c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60" t="s">
        <v>47</v>
      </c>
      <c r="U37" s="59"/>
      <c r="V37" s="59"/>
      <c r="W37" s="59"/>
      <c r="X37" s="61" t="s">
        <v>48</v>
      </c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62">
        <f>SUM(AK29:AK35)</f>
        <v>0</v>
      </c>
      <c r="AL37" s="59"/>
      <c r="AM37" s="59"/>
      <c r="AN37" s="59"/>
      <c r="AO37" s="63"/>
      <c r="AP37" s="57"/>
      <c r="AQ37" s="46"/>
    </row>
    <row r="38" s="1" customFormat="1" ht="14.4" customHeight="1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>
      <c r="B39" s="24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7"/>
    </row>
    <row r="40">
      <c r="B40" s="24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7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7"/>
    </row>
    <row r="49" s="1" customFormat="1">
      <c r="B49" s="44"/>
      <c r="C49" s="45"/>
      <c r="D49" s="64" t="s">
        <v>49</v>
      </c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6"/>
      <c r="AA49" s="45"/>
      <c r="AB49" s="45"/>
      <c r="AC49" s="64" t="s">
        <v>50</v>
      </c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6"/>
      <c r="AP49" s="45"/>
      <c r="AQ49" s="46"/>
    </row>
    <row r="50">
      <c r="B50" s="24"/>
      <c r="C50" s="29"/>
      <c r="D50" s="67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68"/>
      <c r="AA50" s="29"/>
      <c r="AB50" s="29"/>
      <c r="AC50" s="67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68"/>
      <c r="AP50" s="29"/>
      <c r="AQ50" s="27"/>
    </row>
    <row r="51">
      <c r="B51" s="24"/>
      <c r="C51" s="29"/>
      <c r="D51" s="67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68"/>
      <c r="AA51" s="29"/>
      <c r="AB51" s="29"/>
      <c r="AC51" s="67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68"/>
      <c r="AP51" s="29"/>
      <c r="AQ51" s="27"/>
    </row>
    <row r="52">
      <c r="B52" s="24"/>
      <c r="C52" s="29"/>
      <c r="D52" s="67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68"/>
      <c r="AA52" s="29"/>
      <c r="AB52" s="29"/>
      <c r="AC52" s="67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68"/>
      <c r="AP52" s="29"/>
      <c r="AQ52" s="27"/>
    </row>
    <row r="53">
      <c r="B53" s="24"/>
      <c r="C53" s="29"/>
      <c r="D53" s="67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68"/>
      <c r="AA53" s="29"/>
      <c r="AB53" s="29"/>
      <c r="AC53" s="67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68"/>
      <c r="AP53" s="29"/>
      <c r="AQ53" s="27"/>
    </row>
    <row r="54">
      <c r="B54" s="24"/>
      <c r="C54" s="29"/>
      <c r="D54" s="67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68"/>
      <c r="AA54" s="29"/>
      <c r="AB54" s="29"/>
      <c r="AC54" s="67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68"/>
      <c r="AP54" s="29"/>
      <c r="AQ54" s="27"/>
    </row>
    <row r="55">
      <c r="B55" s="24"/>
      <c r="C55" s="29"/>
      <c r="D55" s="67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68"/>
      <c r="AA55" s="29"/>
      <c r="AB55" s="29"/>
      <c r="AC55" s="67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68"/>
      <c r="AP55" s="29"/>
      <c r="AQ55" s="27"/>
    </row>
    <row r="56">
      <c r="B56" s="24"/>
      <c r="C56" s="29"/>
      <c r="D56" s="67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68"/>
      <c r="AA56" s="29"/>
      <c r="AB56" s="29"/>
      <c r="AC56" s="67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68"/>
      <c r="AP56" s="29"/>
      <c r="AQ56" s="27"/>
    </row>
    <row r="57">
      <c r="B57" s="24"/>
      <c r="C57" s="29"/>
      <c r="D57" s="67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68"/>
      <c r="AA57" s="29"/>
      <c r="AB57" s="29"/>
      <c r="AC57" s="67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68"/>
      <c r="AP57" s="29"/>
      <c r="AQ57" s="27"/>
    </row>
    <row r="58" s="1" customFormat="1">
      <c r="B58" s="44"/>
      <c r="C58" s="45"/>
      <c r="D58" s="69" t="s">
        <v>51</v>
      </c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1" t="s">
        <v>52</v>
      </c>
      <c r="S58" s="70"/>
      <c r="T58" s="70"/>
      <c r="U58" s="70"/>
      <c r="V58" s="70"/>
      <c r="W58" s="70"/>
      <c r="X58" s="70"/>
      <c r="Y58" s="70"/>
      <c r="Z58" s="72"/>
      <c r="AA58" s="45"/>
      <c r="AB58" s="45"/>
      <c r="AC58" s="69" t="s">
        <v>51</v>
      </c>
      <c r="AD58" s="70"/>
      <c r="AE58" s="70"/>
      <c r="AF58" s="70"/>
      <c r="AG58" s="70"/>
      <c r="AH58" s="70"/>
      <c r="AI58" s="70"/>
      <c r="AJ58" s="70"/>
      <c r="AK58" s="70"/>
      <c r="AL58" s="70"/>
      <c r="AM58" s="71" t="s">
        <v>52</v>
      </c>
      <c r="AN58" s="70"/>
      <c r="AO58" s="72"/>
      <c r="AP58" s="45"/>
      <c r="AQ58" s="46"/>
    </row>
    <row r="59">
      <c r="B59" s="24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7"/>
    </row>
    <row r="60" s="1" customFormat="1">
      <c r="B60" s="44"/>
      <c r="C60" s="45"/>
      <c r="D60" s="64" t="s">
        <v>53</v>
      </c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6"/>
      <c r="AA60" s="45"/>
      <c r="AB60" s="45"/>
      <c r="AC60" s="64" t="s">
        <v>54</v>
      </c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6"/>
      <c r="AP60" s="45"/>
      <c r="AQ60" s="46"/>
    </row>
    <row r="61">
      <c r="B61" s="24"/>
      <c r="C61" s="29"/>
      <c r="D61" s="67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68"/>
      <c r="AA61" s="29"/>
      <c r="AB61" s="29"/>
      <c r="AC61" s="67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68"/>
      <c r="AP61" s="29"/>
      <c r="AQ61" s="27"/>
    </row>
    <row r="62">
      <c r="B62" s="24"/>
      <c r="C62" s="29"/>
      <c r="D62" s="67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68"/>
      <c r="AA62" s="29"/>
      <c r="AB62" s="29"/>
      <c r="AC62" s="67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68"/>
      <c r="AP62" s="29"/>
      <c r="AQ62" s="27"/>
    </row>
    <row r="63">
      <c r="B63" s="24"/>
      <c r="C63" s="29"/>
      <c r="D63" s="67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68"/>
      <c r="AA63" s="29"/>
      <c r="AB63" s="29"/>
      <c r="AC63" s="67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68"/>
      <c r="AP63" s="29"/>
      <c r="AQ63" s="27"/>
    </row>
    <row r="64">
      <c r="B64" s="24"/>
      <c r="C64" s="29"/>
      <c r="D64" s="67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68"/>
      <c r="AA64" s="29"/>
      <c r="AB64" s="29"/>
      <c r="AC64" s="67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68"/>
      <c r="AP64" s="29"/>
      <c r="AQ64" s="27"/>
    </row>
    <row r="65">
      <c r="B65" s="24"/>
      <c r="C65" s="29"/>
      <c r="D65" s="67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68"/>
      <c r="AA65" s="29"/>
      <c r="AB65" s="29"/>
      <c r="AC65" s="67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68"/>
      <c r="AP65" s="29"/>
      <c r="AQ65" s="27"/>
    </row>
    <row r="66">
      <c r="B66" s="24"/>
      <c r="C66" s="29"/>
      <c r="D66" s="67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68"/>
      <c r="AA66" s="29"/>
      <c r="AB66" s="29"/>
      <c r="AC66" s="67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68"/>
      <c r="AP66" s="29"/>
      <c r="AQ66" s="27"/>
    </row>
    <row r="67">
      <c r="B67" s="24"/>
      <c r="C67" s="29"/>
      <c r="D67" s="67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68"/>
      <c r="AA67" s="29"/>
      <c r="AB67" s="29"/>
      <c r="AC67" s="67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68"/>
      <c r="AP67" s="29"/>
      <c r="AQ67" s="27"/>
    </row>
    <row r="68">
      <c r="B68" s="24"/>
      <c r="C68" s="29"/>
      <c r="D68" s="67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68"/>
      <c r="AA68" s="29"/>
      <c r="AB68" s="29"/>
      <c r="AC68" s="67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68"/>
      <c r="AP68" s="29"/>
      <c r="AQ68" s="27"/>
    </row>
    <row r="69" s="1" customFormat="1">
      <c r="B69" s="44"/>
      <c r="C69" s="45"/>
      <c r="D69" s="69" t="s">
        <v>51</v>
      </c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1" t="s">
        <v>52</v>
      </c>
      <c r="S69" s="70"/>
      <c r="T69" s="70"/>
      <c r="U69" s="70"/>
      <c r="V69" s="70"/>
      <c r="W69" s="70"/>
      <c r="X69" s="70"/>
      <c r="Y69" s="70"/>
      <c r="Z69" s="72"/>
      <c r="AA69" s="45"/>
      <c r="AB69" s="45"/>
      <c r="AC69" s="69" t="s">
        <v>51</v>
      </c>
      <c r="AD69" s="70"/>
      <c r="AE69" s="70"/>
      <c r="AF69" s="70"/>
      <c r="AG69" s="70"/>
      <c r="AH69" s="70"/>
      <c r="AI69" s="70"/>
      <c r="AJ69" s="70"/>
      <c r="AK69" s="70"/>
      <c r="AL69" s="70"/>
      <c r="AM69" s="71" t="s">
        <v>52</v>
      </c>
      <c r="AN69" s="70"/>
      <c r="AO69" s="72"/>
      <c r="AP69" s="45"/>
      <c r="AQ69" s="46"/>
    </row>
    <row r="70" s="1" customFormat="1" ht="6.96" customHeight="1"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6"/>
    </row>
    <row r="71" s="1" customFormat="1" ht="6.96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77"/>
      <c r="AJ75" s="77"/>
      <c r="AK75" s="77"/>
      <c r="AL75" s="77"/>
      <c r="AM75" s="77"/>
      <c r="AN75" s="77"/>
      <c r="AO75" s="77"/>
      <c r="AP75" s="77"/>
      <c r="AQ75" s="78"/>
    </row>
    <row r="76" s="1" customFormat="1" ht="36.96" customHeight="1">
      <c r="B76" s="44"/>
      <c r="C76" s="25" t="s">
        <v>55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46"/>
    </row>
    <row r="77" s="3" customFormat="1" ht="14.4" customHeight="1">
      <c r="B77" s="79"/>
      <c r="C77" s="36" t="s">
        <v>14</v>
      </c>
      <c r="D77" s="80"/>
      <c r="E77" s="80"/>
      <c r="F77" s="80"/>
      <c r="G77" s="80"/>
      <c r="H77" s="80"/>
      <c r="I77" s="80"/>
      <c r="J77" s="80"/>
      <c r="K77" s="80"/>
      <c r="L77" s="80" t="str">
        <f>K5</f>
        <v>2018-133</v>
      </c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80"/>
      <c r="AP77" s="80"/>
      <c r="AQ77" s="81"/>
    </row>
    <row r="78" s="4" customFormat="1" ht="36.96" customHeight="1">
      <c r="B78" s="82"/>
      <c r="C78" s="83" t="s">
        <v>17</v>
      </c>
      <c r="D78" s="84"/>
      <c r="E78" s="84"/>
      <c r="F78" s="84"/>
      <c r="G78" s="84"/>
      <c r="H78" s="84"/>
      <c r="I78" s="84"/>
      <c r="J78" s="84"/>
      <c r="K78" s="84"/>
      <c r="L78" s="85" t="str">
        <f>K6</f>
        <v>Výstavba detského ihriska MŠ Obuvnícka ul.</v>
      </c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  <c r="AL78" s="84"/>
      <c r="AM78" s="84"/>
      <c r="AN78" s="84"/>
      <c r="AO78" s="84"/>
      <c r="AP78" s="84"/>
      <c r="AQ78" s="86"/>
    </row>
    <row r="79" s="1" customFormat="1" ht="6.96" customHeight="1">
      <c r="B79" s="4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6"/>
    </row>
    <row r="80" s="1" customFormat="1">
      <c r="B80" s="44"/>
      <c r="C80" s="36" t="s">
        <v>21</v>
      </c>
      <c r="D80" s="45"/>
      <c r="E80" s="45"/>
      <c r="F80" s="45"/>
      <c r="G80" s="45"/>
      <c r="H80" s="45"/>
      <c r="I80" s="45"/>
      <c r="J80" s="45"/>
      <c r="K80" s="45"/>
      <c r="L80" s="87" t="str">
        <f>IF(K8="","",K8)</f>
        <v xml:space="preserve"> </v>
      </c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36" t="s">
        <v>23</v>
      </c>
      <c r="AJ80" s="45"/>
      <c r="AK80" s="45"/>
      <c r="AL80" s="45"/>
      <c r="AM80" s="88" t="str">
        <f> IF(AN8= "","",AN8)</f>
        <v>1. 8. 2018</v>
      </c>
      <c r="AN80" s="45"/>
      <c r="AO80" s="45"/>
      <c r="AP80" s="45"/>
      <c r="AQ80" s="46"/>
    </row>
    <row r="81" s="1" customFormat="1" ht="6.96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6"/>
    </row>
    <row r="82" s="1" customFormat="1">
      <c r="B82" s="44"/>
      <c r="C82" s="36" t="s">
        <v>25</v>
      </c>
      <c r="D82" s="45"/>
      <c r="E82" s="45"/>
      <c r="F82" s="45"/>
      <c r="G82" s="45"/>
      <c r="H82" s="45"/>
      <c r="I82" s="45"/>
      <c r="J82" s="45"/>
      <c r="K82" s="45"/>
      <c r="L82" s="80" t="str">
        <f>IF(E11= "","",E11)</f>
        <v>Mesto Partizánske</v>
      </c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36" t="s">
        <v>31</v>
      </c>
      <c r="AJ82" s="45"/>
      <c r="AK82" s="45"/>
      <c r="AL82" s="45"/>
      <c r="AM82" s="80" t="str">
        <f>IF(E17="","",E17)</f>
        <v xml:space="preserve"> </v>
      </c>
      <c r="AN82" s="80"/>
      <c r="AO82" s="80"/>
      <c r="AP82" s="80"/>
      <c r="AQ82" s="46"/>
      <c r="AS82" s="89" t="s">
        <v>56</v>
      </c>
      <c r="AT82" s="90"/>
      <c r="AU82" s="65"/>
      <c r="AV82" s="65"/>
      <c r="AW82" s="65"/>
      <c r="AX82" s="65"/>
      <c r="AY82" s="65"/>
      <c r="AZ82" s="65"/>
      <c r="BA82" s="65"/>
      <c r="BB82" s="65"/>
      <c r="BC82" s="65"/>
      <c r="BD82" s="66"/>
    </row>
    <row r="83" s="1" customFormat="1">
      <c r="B83" s="44"/>
      <c r="C83" s="36" t="s">
        <v>29</v>
      </c>
      <c r="D83" s="45"/>
      <c r="E83" s="45"/>
      <c r="F83" s="45"/>
      <c r="G83" s="45"/>
      <c r="H83" s="45"/>
      <c r="I83" s="45"/>
      <c r="J83" s="45"/>
      <c r="K83" s="45"/>
      <c r="L83" s="80" t="str">
        <f>IF(E14= "Vyplň údaj","",E14)</f>
        <v/>
      </c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36" t="s">
        <v>34</v>
      </c>
      <c r="AJ83" s="45"/>
      <c r="AK83" s="45"/>
      <c r="AL83" s="45"/>
      <c r="AM83" s="80" t="str">
        <f>IF(E20="","",E20)</f>
        <v xml:space="preserve"> </v>
      </c>
      <c r="AN83" s="80"/>
      <c r="AO83" s="80"/>
      <c r="AP83" s="80"/>
      <c r="AQ83" s="46"/>
      <c r="AS83" s="91"/>
      <c r="AT83" s="52"/>
      <c r="AU83" s="45"/>
      <c r="AV83" s="45"/>
      <c r="AW83" s="45"/>
      <c r="AX83" s="45"/>
      <c r="AY83" s="45"/>
      <c r="AZ83" s="45"/>
      <c r="BA83" s="45"/>
      <c r="BB83" s="45"/>
      <c r="BC83" s="45"/>
      <c r="BD83" s="92"/>
    </row>
    <row r="84" s="1" customFormat="1" ht="10.8" customHeight="1">
      <c r="B84" s="4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6"/>
      <c r="AS84" s="91"/>
      <c r="AT84" s="52"/>
      <c r="AU84" s="45"/>
      <c r="AV84" s="45"/>
      <c r="AW84" s="45"/>
      <c r="AX84" s="45"/>
      <c r="AY84" s="45"/>
      <c r="AZ84" s="45"/>
      <c r="BA84" s="45"/>
      <c r="BB84" s="45"/>
      <c r="BC84" s="45"/>
      <c r="BD84" s="92"/>
    </row>
    <row r="85" s="1" customFormat="1" ht="29.28" customHeight="1">
      <c r="B85" s="44"/>
      <c r="C85" s="93" t="s">
        <v>57</v>
      </c>
      <c r="D85" s="94"/>
      <c r="E85" s="94"/>
      <c r="F85" s="94"/>
      <c r="G85" s="94"/>
      <c r="H85" s="95"/>
      <c r="I85" s="96" t="s">
        <v>58</v>
      </c>
      <c r="J85" s="94"/>
      <c r="K85" s="94"/>
      <c r="L85" s="94"/>
      <c r="M85" s="94"/>
      <c r="N85" s="94"/>
      <c r="O85" s="94"/>
      <c r="P85" s="94"/>
      <c r="Q85" s="94"/>
      <c r="R85" s="94"/>
      <c r="S85" s="94"/>
      <c r="T85" s="94"/>
      <c r="U85" s="94"/>
      <c r="V85" s="94"/>
      <c r="W85" s="94"/>
      <c r="X85" s="94"/>
      <c r="Y85" s="94"/>
      <c r="Z85" s="94"/>
      <c r="AA85" s="94"/>
      <c r="AB85" s="94"/>
      <c r="AC85" s="94"/>
      <c r="AD85" s="94"/>
      <c r="AE85" s="94"/>
      <c r="AF85" s="94"/>
      <c r="AG85" s="96" t="s">
        <v>59</v>
      </c>
      <c r="AH85" s="94"/>
      <c r="AI85" s="94"/>
      <c r="AJ85" s="94"/>
      <c r="AK85" s="94"/>
      <c r="AL85" s="94"/>
      <c r="AM85" s="94"/>
      <c r="AN85" s="96" t="s">
        <v>60</v>
      </c>
      <c r="AO85" s="94"/>
      <c r="AP85" s="97"/>
      <c r="AQ85" s="46"/>
      <c r="AS85" s="98" t="s">
        <v>61</v>
      </c>
      <c r="AT85" s="99" t="s">
        <v>62</v>
      </c>
      <c r="AU85" s="99" t="s">
        <v>63</v>
      </c>
      <c r="AV85" s="99" t="s">
        <v>64</v>
      </c>
      <c r="AW85" s="99" t="s">
        <v>65</v>
      </c>
      <c r="AX85" s="99" t="s">
        <v>66</v>
      </c>
      <c r="AY85" s="99" t="s">
        <v>67</v>
      </c>
      <c r="AZ85" s="99" t="s">
        <v>68</v>
      </c>
      <c r="BA85" s="99" t="s">
        <v>69</v>
      </c>
      <c r="BB85" s="99" t="s">
        <v>70</v>
      </c>
      <c r="BC85" s="99" t="s">
        <v>71</v>
      </c>
      <c r="BD85" s="100" t="s">
        <v>72</v>
      </c>
    </row>
    <row r="86" s="1" customFormat="1" ht="10.8" customHeight="1">
      <c r="B86" s="4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6"/>
      <c r="AS86" s="101"/>
      <c r="AT86" s="65"/>
      <c r="AU86" s="65"/>
      <c r="AV86" s="65"/>
      <c r="AW86" s="65"/>
      <c r="AX86" s="65"/>
      <c r="AY86" s="65"/>
      <c r="AZ86" s="65"/>
      <c r="BA86" s="65"/>
      <c r="BB86" s="65"/>
      <c r="BC86" s="65"/>
      <c r="BD86" s="66"/>
    </row>
    <row r="87" s="4" customFormat="1" ht="32.4" customHeight="1">
      <c r="B87" s="82"/>
      <c r="C87" s="102" t="s">
        <v>73</v>
      </c>
      <c r="D87" s="103"/>
      <c r="E87" s="103"/>
      <c r="F87" s="103"/>
      <c r="G87" s="103"/>
      <c r="H87" s="103"/>
      <c r="I87" s="103"/>
      <c r="J87" s="103"/>
      <c r="K87" s="103"/>
      <c r="L87" s="103"/>
      <c r="M87" s="103"/>
      <c r="N87" s="103"/>
      <c r="O87" s="103"/>
      <c r="P87" s="103"/>
      <c r="Q87" s="103"/>
      <c r="R87" s="103"/>
      <c r="S87" s="103"/>
      <c r="T87" s="103"/>
      <c r="U87" s="103"/>
      <c r="V87" s="103"/>
      <c r="W87" s="103"/>
      <c r="X87" s="103"/>
      <c r="Y87" s="103"/>
      <c r="Z87" s="103"/>
      <c r="AA87" s="103"/>
      <c r="AB87" s="103"/>
      <c r="AC87" s="103"/>
      <c r="AD87" s="103"/>
      <c r="AE87" s="103"/>
      <c r="AF87" s="103"/>
      <c r="AG87" s="104">
        <f>ROUND(AG88,2)</f>
        <v>0</v>
      </c>
      <c r="AH87" s="104"/>
      <c r="AI87" s="104"/>
      <c r="AJ87" s="104"/>
      <c r="AK87" s="104"/>
      <c r="AL87" s="104"/>
      <c r="AM87" s="104"/>
      <c r="AN87" s="105">
        <f>SUM(AG87,AT87)</f>
        <v>0</v>
      </c>
      <c r="AO87" s="105"/>
      <c r="AP87" s="105"/>
      <c r="AQ87" s="86"/>
      <c r="AS87" s="106">
        <f>ROUND(AS88,2)</f>
        <v>0</v>
      </c>
      <c r="AT87" s="107">
        <f>ROUND(SUM(AV87:AW87),2)</f>
        <v>0</v>
      </c>
      <c r="AU87" s="108">
        <f>ROUND(AU88,5)</f>
        <v>0</v>
      </c>
      <c r="AV87" s="107">
        <f>ROUND(AZ87*L31,2)</f>
        <v>0</v>
      </c>
      <c r="AW87" s="107">
        <f>ROUND(BA87*L32,2)</f>
        <v>0</v>
      </c>
      <c r="AX87" s="107">
        <f>ROUND(BB87*L31,2)</f>
        <v>0</v>
      </c>
      <c r="AY87" s="107">
        <f>ROUND(BC87*L32,2)</f>
        <v>0</v>
      </c>
      <c r="AZ87" s="107">
        <f>ROUND(AZ88,2)</f>
        <v>0</v>
      </c>
      <c r="BA87" s="107">
        <f>ROUND(BA88,2)</f>
        <v>0</v>
      </c>
      <c r="BB87" s="107">
        <f>ROUND(BB88,2)</f>
        <v>0</v>
      </c>
      <c r="BC87" s="107">
        <f>ROUND(BC88,2)</f>
        <v>0</v>
      </c>
      <c r="BD87" s="109">
        <f>ROUND(BD88,2)</f>
        <v>0</v>
      </c>
      <c r="BS87" s="110" t="s">
        <v>74</v>
      </c>
      <c r="BT87" s="110" t="s">
        <v>75</v>
      </c>
      <c r="BV87" s="110" t="s">
        <v>76</v>
      </c>
      <c r="BW87" s="110" t="s">
        <v>77</v>
      </c>
      <c r="BX87" s="110" t="s">
        <v>78</v>
      </c>
    </row>
    <row r="88" s="5" customFormat="1" ht="31.5" customHeight="1">
      <c r="A88" s="111" t="s">
        <v>79</v>
      </c>
      <c r="B88" s="112"/>
      <c r="C88" s="113"/>
      <c r="D88" s="114" t="s">
        <v>15</v>
      </c>
      <c r="E88" s="114"/>
      <c r="F88" s="114"/>
      <c r="G88" s="114"/>
      <c r="H88" s="114"/>
      <c r="I88" s="115"/>
      <c r="J88" s="114" t="s">
        <v>18</v>
      </c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114"/>
      <c r="X88" s="114"/>
      <c r="Y88" s="114"/>
      <c r="Z88" s="114"/>
      <c r="AA88" s="114"/>
      <c r="AB88" s="114"/>
      <c r="AC88" s="114"/>
      <c r="AD88" s="114"/>
      <c r="AE88" s="114"/>
      <c r="AF88" s="114"/>
      <c r="AG88" s="116">
        <f>'2018-133 - Výstavba detsk...'!M29</f>
        <v>0</v>
      </c>
      <c r="AH88" s="115"/>
      <c r="AI88" s="115"/>
      <c r="AJ88" s="115"/>
      <c r="AK88" s="115"/>
      <c r="AL88" s="115"/>
      <c r="AM88" s="115"/>
      <c r="AN88" s="116">
        <f>SUM(AG88,AT88)</f>
        <v>0</v>
      </c>
      <c r="AO88" s="115"/>
      <c r="AP88" s="115"/>
      <c r="AQ88" s="117"/>
      <c r="AS88" s="118">
        <f>'2018-133 - Výstavba detsk...'!M27</f>
        <v>0</v>
      </c>
      <c r="AT88" s="119">
        <f>ROUND(SUM(AV88:AW88),2)</f>
        <v>0</v>
      </c>
      <c r="AU88" s="120">
        <f>'2018-133 - Výstavba detsk...'!W118</f>
        <v>0</v>
      </c>
      <c r="AV88" s="119">
        <f>'2018-133 - Výstavba detsk...'!M31</f>
        <v>0</v>
      </c>
      <c r="AW88" s="119">
        <f>'2018-133 - Výstavba detsk...'!M32</f>
        <v>0</v>
      </c>
      <c r="AX88" s="119">
        <f>'2018-133 - Výstavba detsk...'!M33</f>
        <v>0</v>
      </c>
      <c r="AY88" s="119">
        <f>'2018-133 - Výstavba detsk...'!M34</f>
        <v>0</v>
      </c>
      <c r="AZ88" s="119">
        <f>'2018-133 - Výstavba detsk...'!H31</f>
        <v>0</v>
      </c>
      <c r="BA88" s="119">
        <f>'2018-133 - Výstavba detsk...'!H32</f>
        <v>0</v>
      </c>
      <c r="BB88" s="119">
        <f>'2018-133 - Výstavba detsk...'!H33</f>
        <v>0</v>
      </c>
      <c r="BC88" s="119">
        <f>'2018-133 - Výstavba detsk...'!H34</f>
        <v>0</v>
      </c>
      <c r="BD88" s="121">
        <f>'2018-133 - Výstavba detsk...'!H35</f>
        <v>0</v>
      </c>
      <c r="BT88" s="122" t="s">
        <v>80</v>
      </c>
      <c r="BU88" s="122" t="s">
        <v>81</v>
      </c>
      <c r="BV88" s="122" t="s">
        <v>76</v>
      </c>
      <c r="BW88" s="122" t="s">
        <v>77</v>
      </c>
      <c r="BX88" s="122" t="s">
        <v>78</v>
      </c>
    </row>
    <row r="89">
      <c r="B89" s="24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7"/>
    </row>
    <row r="90" s="1" customFormat="1" ht="30" customHeight="1">
      <c r="B90" s="44"/>
      <c r="C90" s="102" t="s">
        <v>82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105">
        <f>ROUND(SUM(AG91:AG94),2)</f>
        <v>0</v>
      </c>
      <c r="AH90" s="105"/>
      <c r="AI90" s="105"/>
      <c r="AJ90" s="105"/>
      <c r="AK90" s="105"/>
      <c r="AL90" s="105"/>
      <c r="AM90" s="105"/>
      <c r="AN90" s="105">
        <f>ROUND(SUM(AN91:AN94),2)</f>
        <v>0</v>
      </c>
      <c r="AO90" s="105"/>
      <c r="AP90" s="105"/>
      <c r="AQ90" s="46"/>
      <c r="AS90" s="98" t="s">
        <v>83</v>
      </c>
      <c r="AT90" s="99" t="s">
        <v>84</v>
      </c>
      <c r="AU90" s="99" t="s">
        <v>39</v>
      </c>
      <c r="AV90" s="100" t="s">
        <v>62</v>
      </c>
    </row>
    <row r="91" s="1" customFormat="1" ht="19.92" customHeight="1">
      <c r="B91" s="44"/>
      <c r="C91" s="45"/>
      <c r="D91" s="123" t="s">
        <v>85</v>
      </c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/>
      <c r="AC91" s="45"/>
      <c r="AD91" s="45"/>
      <c r="AE91" s="45"/>
      <c r="AF91" s="45"/>
      <c r="AG91" s="124">
        <f>ROUND(AG87*AS91,2)</f>
        <v>0</v>
      </c>
      <c r="AH91" s="125"/>
      <c r="AI91" s="125"/>
      <c r="AJ91" s="125"/>
      <c r="AK91" s="125"/>
      <c r="AL91" s="125"/>
      <c r="AM91" s="125"/>
      <c r="AN91" s="125">
        <f>ROUND(AG91+AV91,2)</f>
        <v>0</v>
      </c>
      <c r="AO91" s="125"/>
      <c r="AP91" s="125"/>
      <c r="AQ91" s="46"/>
      <c r="AS91" s="126">
        <v>0</v>
      </c>
      <c r="AT91" s="127" t="s">
        <v>86</v>
      </c>
      <c r="AU91" s="127" t="s">
        <v>40</v>
      </c>
      <c r="AV91" s="128">
        <f>ROUND(IF(AU91="základná",AG91*L31,IF(AU91="znížená",AG91*L32,0)),2)</f>
        <v>0</v>
      </c>
      <c r="BV91" s="20" t="s">
        <v>87</v>
      </c>
      <c r="BY91" s="129">
        <f>IF(AU91="základná",AV91,0)</f>
        <v>0</v>
      </c>
      <c r="BZ91" s="129">
        <f>IF(AU91="znížená",AV91,0)</f>
        <v>0</v>
      </c>
      <c r="CA91" s="129">
        <v>0</v>
      </c>
      <c r="CB91" s="129">
        <v>0</v>
      </c>
      <c r="CC91" s="129">
        <v>0</v>
      </c>
      <c r="CD91" s="129">
        <f>IF(AU91="základná",AG91,0)</f>
        <v>0</v>
      </c>
      <c r="CE91" s="129">
        <f>IF(AU91="znížená",AG91,0)</f>
        <v>0</v>
      </c>
      <c r="CF91" s="129">
        <f>IF(AU91="zákl. prenesená",AG91,0)</f>
        <v>0</v>
      </c>
      <c r="CG91" s="129">
        <f>IF(AU91="zníž. prenesená",AG91,0)</f>
        <v>0</v>
      </c>
      <c r="CH91" s="129">
        <f>IF(AU91="nulová",AG91,0)</f>
        <v>0</v>
      </c>
      <c r="CI91" s="20">
        <f>IF(AU91="základná",1,IF(AU91="znížená",2,IF(AU91="zákl. prenesená",4,IF(AU91="zníž. prenesená",5,3))))</f>
        <v>1</v>
      </c>
      <c r="CJ91" s="20">
        <f>IF(AT91="stavebná časť",1,IF(8891="investičná časť",2,3))</f>
        <v>1</v>
      </c>
      <c r="CK91" s="20" t="str">
        <f>IF(D91="Vyplň vlastné","","x")</f>
        <v>x</v>
      </c>
    </row>
    <row r="92" s="1" customFormat="1" ht="19.92" customHeight="1">
      <c r="B92" s="44"/>
      <c r="C92" s="45"/>
      <c r="D92" s="130" t="s">
        <v>88</v>
      </c>
      <c r="E92" s="123"/>
      <c r="F92" s="123"/>
      <c r="G92" s="123"/>
      <c r="H92" s="123"/>
      <c r="I92" s="123"/>
      <c r="J92" s="123"/>
      <c r="K92" s="123"/>
      <c r="L92" s="123"/>
      <c r="M92" s="123"/>
      <c r="N92" s="123"/>
      <c r="O92" s="123"/>
      <c r="P92" s="123"/>
      <c r="Q92" s="123"/>
      <c r="R92" s="123"/>
      <c r="S92" s="123"/>
      <c r="T92" s="123"/>
      <c r="U92" s="123"/>
      <c r="V92" s="123"/>
      <c r="W92" s="123"/>
      <c r="X92" s="123"/>
      <c r="Y92" s="123"/>
      <c r="Z92" s="123"/>
      <c r="AA92" s="123"/>
      <c r="AB92" s="123"/>
      <c r="AC92" s="45"/>
      <c r="AD92" s="45"/>
      <c r="AE92" s="45"/>
      <c r="AF92" s="45"/>
      <c r="AG92" s="124">
        <f>AG87*AS92</f>
        <v>0</v>
      </c>
      <c r="AH92" s="125"/>
      <c r="AI92" s="125"/>
      <c r="AJ92" s="125"/>
      <c r="AK92" s="125"/>
      <c r="AL92" s="125"/>
      <c r="AM92" s="125"/>
      <c r="AN92" s="125">
        <f>AG92+AV92</f>
        <v>0</v>
      </c>
      <c r="AO92" s="125"/>
      <c r="AP92" s="125"/>
      <c r="AQ92" s="46"/>
      <c r="AS92" s="131">
        <v>0</v>
      </c>
      <c r="AT92" s="132" t="s">
        <v>86</v>
      </c>
      <c r="AU92" s="132" t="s">
        <v>40</v>
      </c>
      <c r="AV92" s="133">
        <f>ROUND(IF(AU92="nulová",0,IF(OR(AU92="základná",AU92="zákl. prenesená"),AG92*L31,AG92*L32)),2)</f>
        <v>0</v>
      </c>
      <c r="BV92" s="20" t="s">
        <v>89</v>
      </c>
      <c r="BY92" s="129">
        <f>IF(AU92="základná",AV92,0)</f>
        <v>0</v>
      </c>
      <c r="BZ92" s="129">
        <f>IF(AU92="znížená",AV92,0)</f>
        <v>0</v>
      </c>
      <c r="CA92" s="129">
        <f>IF(AU92="zákl. prenesená",AV92,0)</f>
        <v>0</v>
      </c>
      <c r="CB92" s="129">
        <f>IF(AU92="zníž. prenesená",AV92,0)</f>
        <v>0</v>
      </c>
      <c r="CC92" s="129">
        <f>IF(AU92="nulová",AV92,0)</f>
        <v>0</v>
      </c>
      <c r="CD92" s="129">
        <f>IF(AU92="základná",AG92,0)</f>
        <v>0</v>
      </c>
      <c r="CE92" s="129">
        <f>IF(AU92="znížená",AG92,0)</f>
        <v>0</v>
      </c>
      <c r="CF92" s="129">
        <f>IF(AU92="zákl. prenesená",AG92,0)</f>
        <v>0</v>
      </c>
      <c r="CG92" s="129">
        <f>IF(AU92="zníž. prenesená",AG92,0)</f>
        <v>0</v>
      </c>
      <c r="CH92" s="129">
        <f>IF(AU92="nulová",AG92,0)</f>
        <v>0</v>
      </c>
      <c r="CI92" s="20">
        <f>IF(AU92="základná",1,IF(AU92="znížená",2,IF(AU92="zákl. prenesená",4,IF(AU92="zníž. prenesená",5,3))))</f>
        <v>1</v>
      </c>
      <c r="CJ92" s="20">
        <f>IF(AT92="stavebná časť",1,IF(8892="investičná časť",2,3))</f>
        <v>1</v>
      </c>
      <c r="CK92" s="20" t="str">
        <f>IF(D92="Vyplň vlastné","","x")</f>
        <v/>
      </c>
    </row>
    <row r="93" s="1" customFormat="1" ht="19.92" customHeight="1">
      <c r="B93" s="44"/>
      <c r="C93" s="45"/>
      <c r="D93" s="130" t="s">
        <v>88</v>
      </c>
      <c r="E93" s="123"/>
      <c r="F93" s="123"/>
      <c r="G93" s="123"/>
      <c r="H93" s="123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23"/>
      <c r="U93" s="123"/>
      <c r="V93" s="123"/>
      <c r="W93" s="123"/>
      <c r="X93" s="123"/>
      <c r="Y93" s="123"/>
      <c r="Z93" s="123"/>
      <c r="AA93" s="123"/>
      <c r="AB93" s="123"/>
      <c r="AC93" s="45"/>
      <c r="AD93" s="45"/>
      <c r="AE93" s="45"/>
      <c r="AF93" s="45"/>
      <c r="AG93" s="124">
        <f>AG87*AS93</f>
        <v>0</v>
      </c>
      <c r="AH93" s="125"/>
      <c r="AI93" s="125"/>
      <c r="AJ93" s="125"/>
      <c r="AK93" s="125"/>
      <c r="AL93" s="125"/>
      <c r="AM93" s="125"/>
      <c r="AN93" s="125">
        <f>AG93+AV93</f>
        <v>0</v>
      </c>
      <c r="AO93" s="125"/>
      <c r="AP93" s="125"/>
      <c r="AQ93" s="46"/>
      <c r="AS93" s="131">
        <v>0</v>
      </c>
      <c r="AT93" s="132" t="s">
        <v>86</v>
      </c>
      <c r="AU93" s="132" t="s">
        <v>40</v>
      </c>
      <c r="AV93" s="133">
        <f>ROUND(IF(AU93="nulová",0,IF(OR(AU93="základná",AU93="zákl. prenesená"),AG93*L31,AG93*L32)),2)</f>
        <v>0</v>
      </c>
      <c r="BV93" s="20" t="s">
        <v>89</v>
      </c>
      <c r="BY93" s="129">
        <f>IF(AU93="základná",AV93,0)</f>
        <v>0</v>
      </c>
      <c r="BZ93" s="129">
        <f>IF(AU93="znížená",AV93,0)</f>
        <v>0</v>
      </c>
      <c r="CA93" s="129">
        <f>IF(AU93="zákl. prenesená",AV93,0)</f>
        <v>0</v>
      </c>
      <c r="CB93" s="129">
        <f>IF(AU93="zníž. prenesená",AV93,0)</f>
        <v>0</v>
      </c>
      <c r="CC93" s="129">
        <f>IF(AU93="nulová",AV93,0)</f>
        <v>0</v>
      </c>
      <c r="CD93" s="129">
        <f>IF(AU93="základná",AG93,0)</f>
        <v>0</v>
      </c>
      <c r="CE93" s="129">
        <f>IF(AU93="znížená",AG93,0)</f>
        <v>0</v>
      </c>
      <c r="CF93" s="129">
        <f>IF(AU93="zákl. prenesená",AG93,0)</f>
        <v>0</v>
      </c>
      <c r="CG93" s="129">
        <f>IF(AU93="zníž. prenesená",AG93,0)</f>
        <v>0</v>
      </c>
      <c r="CH93" s="129">
        <f>IF(AU93="nulová",AG93,0)</f>
        <v>0</v>
      </c>
      <c r="CI93" s="20">
        <f>IF(AU93="základná",1,IF(AU93="znížená",2,IF(AU93="zákl. prenesená",4,IF(AU93="zníž. prenesená",5,3))))</f>
        <v>1</v>
      </c>
      <c r="CJ93" s="20">
        <f>IF(AT93="stavebná časť",1,IF(8893="investičná časť",2,3))</f>
        <v>1</v>
      </c>
      <c r="CK93" s="20" t="str">
        <f>IF(D93="Vyplň vlastné","","x")</f>
        <v/>
      </c>
    </row>
    <row r="94" s="1" customFormat="1" ht="19.92" customHeight="1">
      <c r="B94" s="44"/>
      <c r="C94" s="45"/>
      <c r="D94" s="130" t="s">
        <v>88</v>
      </c>
      <c r="E94" s="123"/>
      <c r="F94" s="123"/>
      <c r="G94" s="123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23"/>
      <c r="V94" s="123"/>
      <c r="W94" s="123"/>
      <c r="X94" s="123"/>
      <c r="Y94" s="123"/>
      <c r="Z94" s="123"/>
      <c r="AA94" s="123"/>
      <c r="AB94" s="123"/>
      <c r="AC94" s="45"/>
      <c r="AD94" s="45"/>
      <c r="AE94" s="45"/>
      <c r="AF94" s="45"/>
      <c r="AG94" s="124">
        <f>AG87*AS94</f>
        <v>0</v>
      </c>
      <c r="AH94" s="125"/>
      <c r="AI94" s="125"/>
      <c r="AJ94" s="125"/>
      <c r="AK94" s="125"/>
      <c r="AL94" s="125"/>
      <c r="AM94" s="125"/>
      <c r="AN94" s="125">
        <f>AG94+AV94</f>
        <v>0</v>
      </c>
      <c r="AO94" s="125"/>
      <c r="AP94" s="125"/>
      <c r="AQ94" s="46"/>
      <c r="AS94" s="134">
        <v>0</v>
      </c>
      <c r="AT94" s="135" t="s">
        <v>86</v>
      </c>
      <c r="AU94" s="135" t="s">
        <v>40</v>
      </c>
      <c r="AV94" s="136">
        <f>ROUND(IF(AU94="nulová",0,IF(OR(AU94="základná",AU94="zákl. prenesená"),AG94*L31,AG94*L32)),2)</f>
        <v>0</v>
      </c>
      <c r="BV94" s="20" t="s">
        <v>89</v>
      </c>
      <c r="BY94" s="129">
        <f>IF(AU94="základná",AV94,0)</f>
        <v>0</v>
      </c>
      <c r="BZ94" s="129">
        <f>IF(AU94="znížená",AV94,0)</f>
        <v>0</v>
      </c>
      <c r="CA94" s="129">
        <f>IF(AU94="zákl. prenesená",AV94,0)</f>
        <v>0</v>
      </c>
      <c r="CB94" s="129">
        <f>IF(AU94="zníž. prenesená",AV94,0)</f>
        <v>0</v>
      </c>
      <c r="CC94" s="129">
        <f>IF(AU94="nulová",AV94,0)</f>
        <v>0</v>
      </c>
      <c r="CD94" s="129">
        <f>IF(AU94="základná",AG94,0)</f>
        <v>0</v>
      </c>
      <c r="CE94" s="129">
        <f>IF(AU94="znížená",AG94,0)</f>
        <v>0</v>
      </c>
      <c r="CF94" s="129">
        <f>IF(AU94="zákl. prenesená",AG94,0)</f>
        <v>0</v>
      </c>
      <c r="CG94" s="129">
        <f>IF(AU94="zníž. prenesená",AG94,0)</f>
        <v>0</v>
      </c>
      <c r="CH94" s="129">
        <f>IF(AU94="nulová",AG94,0)</f>
        <v>0</v>
      </c>
      <c r="CI94" s="20">
        <f>IF(AU94="základná",1,IF(AU94="znížená",2,IF(AU94="zákl. prenesená",4,IF(AU94="zníž. prenesená",5,3))))</f>
        <v>1</v>
      </c>
      <c r="CJ94" s="20">
        <f>IF(AT94="stavebná časť",1,IF(8894="investičná časť",2,3))</f>
        <v>1</v>
      </c>
      <c r="CK94" s="20" t="str">
        <f>IF(D94="Vyplň vlastné","","x")</f>
        <v/>
      </c>
    </row>
    <row r="95" s="1" customFormat="1" ht="10.8" customHeight="1">
      <c r="B95" s="44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6"/>
    </row>
    <row r="96" s="1" customFormat="1" ht="30" customHeight="1">
      <c r="B96" s="44"/>
      <c r="C96" s="137" t="s">
        <v>90</v>
      </c>
      <c r="D96" s="138"/>
      <c r="E96" s="138"/>
      <c r="F96" s="138"/>
      <c r="G96" s="138"/>
      <c r="H96" s="138"/>
      <c r="I96" s="138"/>
      <c r="J96" s="138"/>
      <c r="K96" s="138"/>
      <c r="L96" s="138"/>
      <c r="M96" s="138"/>
      <c r="N96" s="138"/>
      <c r="O96" s="138"/>
      <c r="P96" s="138"/>
      <c r="Q96" s="138"/>
      <c r="R96" s="138"/>
      <c r="S96" s="138"/>
      <c r="T96" s="138"/>
      <c r="U96" s="138"/>
      <c r="V96" s="138"/>
      <c r="W96" s="138"/>
      <c r="X96" s="138"/>
      <c r="Y96" s="138"/>
      <c r="Z96" s="138"/>
      <c r="AA96" s="138"/>
      <c r="AB96" s="138"/>
      <c r="AC96" s="138"/>
      <c r="AD96" s="138"/>
      <c r="AE96" s="138"/>
      <c r="AF96" s="138"/>
      <c r="AG96" s="139">
        <f>ROUND(AG87+AG90,2)</f>
        <v>0</v>
      </c>
      <c r="AH96" s="139"/>
      <c r="AI96" s="139"/>
      <c r="AJ96" s="139"/>
      <c r="AK96" s="139"/>
      <c r="AL96" s="139"/>
      <c r="AM96" s="139"/>
      <c r="AN96" s="139">
        <f>AN87+AN90</f>
        <v>0</v>
      </c>
      <c r="AO96" s="139"/>
      <c r="AP96" s="139"/>
      <c r="AQ96" s="46"/>
    </row>
    <row r="97" s="1" customFormat="1" ht="6.96" customHeight="1">
      <c r="B97" s="73"/>
      <c r="C97" s="74"/>
      <c r="D97" s="74"/>
      <c r="E97" s="74"/>
      <c r="F97" s="74"/>
      <c r="G97" s="74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5"/>
    </row>
  </sheetData>
  <mergeCells count="58">
    <mergeCell ref="C2:AP2"/>
    <mergeCell ref="C4:AP4"/>
    <mergeCell ref="BE5:BE34"/>
    <mergeCell ref="K5:AO5"/>
    <mergeCell ref="K6:AO6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  <mergeCell ref="L33:O33"/>
    <mergeCell ref="W33:AE33"/>
    <mergeCell ref="AK33:AO33"/>
    <mergeCell ref="L34:O34"/>
    <mergeCell ref="W34:AE34"/>
    <mergeCell ref="AK34:AO34"/>
    <mergeCell ref="L35:O35"/>
    <mergeCell ref="W35:AE35"/>
    <mergeCell ref="AK35:AO35"/>
    <mergeCell ref="X37:AB37"/>
    <mergeCell ref="AK37:AO37"/>
    <mergeCell ref="C76:AP76"/>
    <mergeCell ref="L78:AO78"/>
    <mergeCell ref="AM82:AP82"/>
    <mergeCell ref="AS82:AT84"/>
    <mergeCell ref="AM83:AP83"/>
    <mergeCell ref="C85:G85"/>
    <mergeCell ref="I85:AF85"/>
    <mergeCell ref="AG85:AM85"/>
    <mergeCell ref="AN85:AP85"/>
    <mergeCell ref="AN88:AP88"/>
    <mergeCell ref="AG88:AM88"/>
    <mergeCell ref="D88:H88"/>
    <mergeCell ref="J88:AF88"/>
    <mergeCell ref="AG91:AM91"/>
    <mergeCell ref="AN91:AP91"/>
    <mergeCell ref="D92:AB92"/>
    <mergeCell ref="AG92:AM92"/>
    <mergeCell ref="AN92:AP92"/>
    <mergeCell ref="D93:AB93"/>
    <mergeCell ref="AG93:AM93"/>
    <mergeCell ref="AN93:AP93"/>
    <mergeCell ref="D94:AB94"/>
    <mergeCell ref="AG94:AM94"/>
    <mergeCell ref="AN94:AP94"/>
    <mergeCell ref="AG87:AM87"/>
    <mergeCell ref="AN87:AP87"/>
    <mergeCell ref="AG90:AM90"/>
    <mergeCell ref="AN90:AP90"/>
    <mergeCell ref="AG96:AM96"/>
    <mergeCell ref="AN96:AP96"/>
    <mergeCell ref="AR2:BE2"/>
  </mergeCells>
  <dataValidations count="2">
    <dataValidation type="list" allowBlank="1" showInputMessage="1" showErrorMessage="1" error="Povolené sú hodnoty základná, znížená, nulová." sqref="AU91:AU95">
      <formula1>"základná, znížená, nulová"</formula1>
    </dataValidation>
    <dataValidation type="list" allowBlank="1" showInputMessage="1" showErrorMessage="1" error="Povolené sú hodnoty stavebná časť, technologická časť, investičná časť." sqref="AT91:AT95">
      <formula1>"stavebná časť, technologická časť, investičná časť"</formula1>
    </dataValidation>
  </dataValidations>
  <hyperlinks>
    <hyperlink ref="K1:S1" location="C2" display="1) Súhrnný list stavby"/>
    <hyperlink ref="W1:AF1" location="C87" display="2) Rekapitulácia objektov"/>
    <hyperlink ref="A88" location="'2018-133 - Výstavba detsk...'!C2" display="/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1.17" customWidth="1"/>
    <col min="7" max="7" width="11.17" customWidth="1"/>
    <col min="8" max="8" width="12.5" customWidth="1"/>
    <col min="9" max="9" width="7" customWidth="1"/>
    <col min="10" max="10" width="5.17" customWidth="1"/>
    <col min="11" max="11" width="11.5" customWidth="1"/>
    <col min="12" max="12" width="12" customWidth="1"/>
    <col min="13" max="13" width="6" customWidth="1"/>
    <col min="14" max="14" width="6" customWidth="1"/>
    <col min="15" max="15" width="2" customWidth="1"/>
    <col min="16" max="16" width="12.5" customWidth="1"/>
    <col min="17" max="17" width="4.17" customWidth="1"/>
    <col min="18" max="18" width="1.67" customWidth="1"/>
    <col min="19" max="19" width="8.17" customWidth="1"/>
    <col min="20" max="20" width="29.67" hidden="1" customWidth="1"/>
    <col min="21" max="21" width="16.33" hidden="1" customWidth="1"/>
    <col min="22" max="22" width="12.33" hidden="1" customWidth="1"/>
    <col min="23" max="23" width="16.33" hidden="1" customWidth="1"/>
    <col min="24" max="24" width="12.17" hidden="1" customWidth="1"/>
    <col min="25" max="25" width="15" hidden="1" customWidth="1"/>
    <col min="26" max="26" width="11" hidden="1" customWidth="1"/>
    <col min="27" max="27" width="15" hidden="1" customWidth="1"/>
    <col min="28" max="28" width="16.33" hidden="1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40"/>
      <c r="B1" s="11"/>
      <c r="C1" s="11"/>
      <c r="D1" s="12" t="s">
        <v>1</v>
      </c>
      <c r="E1" s="11"/>
      <c r="F1" s="13" t="s">
        <v>91</v>
      </c>
      <c r="G1" s="13"/>
      <c r="H1" s="141" t="s">
        <v>92</v>
      </c>
      <c r="I1" s="141"/>
      <c r="J1" s="141"/>
      <c r="K1" s="141"/>
      <c r="L1" s="13" t="s">
        <v>93</v>
      </c>
      <c r="M1" s="11"/>
      <c r="N1" s="11"/>
      <c r="O1" s="12" t="s">
        <v>94</v>
      </c>
      <c r="P1" s="11"/>
      <c r="Q1" s="11"/>
      <c r="R1" s="11"/>
      <c r="S1" s="13" t="s">
        <v>95</v>
      </c>
      <c r="T1" s="13"/>
      <c r="U1" s="140"/>
      <c r="V1" s="140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S2" s="19" t="s">
        <v>8</v>
      </c>
      <c r="AT2" s="20" t="s">
        <v>77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3"/>
      <c r="AT3" s="20" t="s">
        <v>75</v>
      </c>
    </row>
    <row r="4" ht="36.96" customHeight="1">
      <c r="B4" s="24"/>
      <c r="C4" s="25" t="s">
        <v>96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7"/>
      <c r="T4" s="18" t="s">
        <v>12</v>
      </c>
      <c r="AT4" s="20" t="s">
        <v>6</v>
      </c>
    </row>
    <row r="5" ht="6.96" customHeight="1">
      <c r="B5" s="24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7"/>
    </row>
    <row r="6" s="1" customFormat="1" ht="32.88" customHeight="1">
      <c r="B6" s="44"/>
      <c r="C6" s="45"/>
      <c r="D6" s="33" t="s">
        <v>17</v>
      </c>
      <c r="E6" s="45"/>
      <c r="F6" s="34" t="s">
        <v>18</v>
      </c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6"/>
    </row>
    <row r="7" s="1" customFormat="1" ht="14.4" customHeight="1">
      <c r="B7" s="44"/>
      <c r="C7" s="45"/>
      <c r="D7" s="36" t="s">
        <v>19</v>
      </c>
      <c r="E7" s="45"/>
      <c r="F7" s="31" t="s">
        <v>5</v>
      </c>
      <c r="G7" s="45"/>
      <c r="H7" s="45"/>
      <c r="I7" s="45"/>
      <c r="J7" s="45"/>
      <c r="K7" s="45"/>
      <c r="L7" s="45"/>
      <c r="M7" s="36" t="s">
        <v>20</v>
      </c>
      <c r="N7" s="45"/>
      <c r="O7" s="31" t="s">
        <v>5</v>
      </c>
      <c r="P7" s="45"/>
      <c r="Q7" s="45"/>
      <c r="R7" s="46"/>
    </row>
    <row r="8" s="1" customFormat="1" ht="14.4" customHeight="1">
      <c r="B8" s="44"/>
      <c r="C8" s="45"/>
      <c r="D8" s="36" t="s">
        <v>21</v>
      </c>
      <c r="E8" s="45"/>
      <c r="F8" s="31" t="s">
        <v>22</v>
      </c>
      <c r="G8" s="45"/>
      <c r="H8" s="45"/>
      <c r="I8" s="45"/>
      <c r="J8" s="45"/>
      <c r="K8" s="45"/>
      <c r="L8" s="45"/>
      <c r="M8" s="36" t="s">
        <v>23</v>
      </c>
      <c r="N8" s="45"/>
      <c r="O8" s="142" t="str">
        <f>'Rekapitulácia stavby'!AN8</f>
        <v>1. 8. 2018</v>
      </c>
      <c r="P8" s="88"/>
      <c r="Q8" s="45"/>
      <c r="R8" s="46"/>
    </row>
    <row r="9" s="1" customFormat="1" ht="10.8" customHeight="1">
      <c r="B9" s="44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6"/>
    </row>
    <row r="10" s="1" customFormat="1" ht="14.4" customHeight="1">
      <c r="B10" s="44"/>
      <c r="C10" s="45"/>
      <c r="D10" s="36" t="s">
        <v>25</v>
      </c>
      <c r="E10" s="45"/>
      <c r="F10" s="45"/>
      <c r="G10" s="45"/>
      <c r="H10" s="45"/>
      <c r="I10" s="45"/>
      <c r="J10" s="45"/>
      <c r="K10" s="45"/>
      <c r="L10" s="45"/>
      <c r="M10" s="36" t="s">
        <v>26</v>
      </c>
      <c r="N10" s="45"/>
      <c r="O10" s="31" t="s">
        <v>5</v>
      </c>
      <c r="P10" s="31"/>
      <c r="Q10" s="45"/>
      <c r="R10" s="46"/>
    </row>
    <row r="11" s="1" customFormat="1" ht="18" customHeight="1">
      <c r="B11" s="44"/>
      <c r="C11" s="45"/>
      <c r="D11" s="45"/>
      <c r="E11" s="31" t="s">
        <v>27</v>
      </c>
      <c r="F11" s="45"/>
      <c r="G11" s="45"/>
      <c r="H11" s="45"/>
      <c r="I11" s="45"/>
      <c r="J11" s="45"/>
      <c r="K11" s="45"/>
      <c r="L11" s="45"/>
      <c r="M11" s="36" t="s">
        <v>28</v>
      </c>
      <c r="N11" s="45"/>
      <c r="O11" s="31" t="s">
        <v>5</v>
      </c>
      <c r="P11" s="31"/>
      <c r="Q11" s="45"/>
      <c r="R11" s="46"/>
    </row>
    <row r="12" s="1" customFormat="1" ht="6.96" customHeight="1">
      <c r="B12" s="44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6"/>
    </row>
    <row r="13" s="1" customFormat="1" ht="14.4" customHeight="1">
      <c r="B13" s="44"/>
      <c r="C13" s="45"/>
      <c r="D13" s="36" t="s">
        <v>29</v>
      </c>
      <c r="E13" s="45"/>
      <c r="F13" s="45"/>
      <c r="G13" s="45"/>
      <c r="H13" s="45"/>
      <c r="I13" s="45"/>
      <c r="J13" s="45"/>
      <c r="K13" s="45"/>
      <c r="L13" s="45"/>
      <c r="M13" s="36" t="s">
        <v>26</v>
      </c>
      <c r="N13" s="45"/>
      <c r="O13" s="37" t="str">
        <f>IF('Rekapitulácia stavby'!AN13="","",'Rekapitulácia stavby'!AN13)</f>
        <v>Vyplň údaj</v>
      </c>
      <c r="P13" s="31"/>
      <c r="Q13" s="45"/>
      <c r="R13" s="46"/>
    </row>
    <row r="14" s="1" customFormat="1" ht="18" customHeight="1">
      <c r="B14" s="44"/>
      <c r="C14" s="45"/>
      <c r="D14" s="45"/>
      <c r="E14" s="37" t="str">
        <f>IF('Rekapitulácia stavby'!E14="","",'Rekapitulácia stavby'!E14)</f>
        <v>Vyplň údaj</v>
      </c>
      <c r="F14" s="143"/>
      <c r="G14" s="143"/>
      <c r="H14" s="143"/>
      <c r="I14" s="143"/>
      <c r="J14" s="143"/>
      <c r="K14" s="143"/>
      <c r="L14" s="143"/>
      <c r="M14" s="36" t="s">
        <v>28</v>
      </c>
      <c r="N14" s="45"/>
      <c r="O14" s="37" t="str">
        <f>IF('Rekapitulácia stavby'!AN14="","",'Rekapitulácia stavby'!AN14)</f>
        <v>Vyplň údaj</v>
      </c>
      <c r="P14" s="31"/>
      <c r="Q14" s="45"/>
      <c r="R14" s="46"/>
    </row>
    <row r="15" s="1" customFormat="1" ht="6.96" customHeight="1">
      <c r="B15" s="44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6"/>
    </row>
    <row r="16" s="1" customFormat="1" ht="14.4" customHeight="1">
      <c r="B16" s="44"/>
      <c r="C16" s="45"/>
      <c r="D16" s="36" t="s">
        <v>31</v>
      </c>
      <c r="E16" s="45"/>
      <c r="F16" s="45"/>
      <c r="G16" s="45"/>
      <c r="H16" s="45"/>
      <c r="I16" s="45"/>
      <c r="J16" s="45"/>
      <c r="K16" s="45"/>
      <c r="L16" s="45"/>
      <c r="M16" s="36" t="s">
        <v>26</v>
      </c>
      <c r="N16" s="45"/>
      <c r="O16" s="31" t="str">
        <f>IF('Rekapitulácia stavby'!AN16="","",'Rekapitulácia stavby'!AN16)</f>
        <v/>
      </c>
      <c r="P16" s="31"/>
      <c r="Q16" s="45"/>
      <c r="R16" s="46"/>
    </row>
    <row r="17" s="1" customFormat="1" ht="18" customHeight="1">
      <c r="B17" s="44"/>
      <c r="C17" s="45"/>
      <c r="D17" s="45"/>
      <c r="E17" s="31" t="str">
        <f>IF('Rekapitulácia stavby'!E17="","",'Rekapitulácia stavby'!E17)</f>
        <v xml:space="preserve"> </v>
      </c>
      <c r="F17" s="45"/>
      <c r="G17" s="45"/>
      <c r="H17" s="45"/>
      <c r="I17" s="45"/>
      <c r="J17" s="45"/>
      <c r="K17" s="45"/>
      <c r="L17" s="45"/>
      <c r="M17" s="36" t="s">
        <v>28</v>
      </c>
      <c r="N17" s="45"/>
      <c r="O17" s="31" t="str">
        <f>IF('Rekapitulácia stavby'!AN17="","",'Rekapitulácia stavby'!AN17)</f>
        <v/>
      </c>
      <c r="P17" s="31"/>
      <c r="Q17" s="45"/>
      <c r="R17" s="46"/>
    </row>
    <row r="18" s="1" customFormat="1" ht="6.96" customHeight="1">
      <c r="B18" s="44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6"/>
    </row>
    <row r="19" s="1" customFormat="1" ht="14.4" customHeight="1">
      <c r="B19" s="44"/>
      <c r="C19" s="45"/>
      <c r="D19" s="36" t="s">
        <v>34</v>
      </c>
      <c r="E19" s="45"/>
      <c r="F19" s="45"/>
      <c r="G19" s="45"/>
      <c r="H19" s="45"/>
      <c r="I19" s="45"/>
      <c r="J19" s="45"/>
      <c r="K19" s="45"/>
      <c r="L19" s="45"/>
      <c r="M19" s="36" t="s">
        <v>26</v>
      </c>
      <c r="N19" s="45"/>
      <c r="O19" s="31" t="str">
        <f>IF('Rekapitulácia stavby'!AN19="","",'Rekapitulácia stavby'!AN19)</f>
        <v/>
      </c>
      <c r="P19" s="31"/>
      <c r="Q19" s="45"/>
      <c r="R19" s="46"/>
    </row>
    <row r="20" s="1" customFormat="1" ht="18" customHeight="1">
      <c r="B20" s="44"/>
      <c r="C20" s="45"/>
      <c r="D20" s="45"/>
      <c r="E20" s="31" t="str">
        <f>IF('Rekapitulácia stavby'!E20="","",'Rekapitulácia stavby'!E20)</f>
        <v xml:space="preserve"> </v>
      </c>
      <c r="F20" s="45"/>
      <c r="G20" s="45"/>
      <c r="H20" s="45"/>
      <c r="I20" s="45"/>
      <c r="J20" s="45"/>
      <c r="K20" s="45"/>
      <c r="L20" s="45"/>
      <c r="M20" s="36" t="s">
        <v>28</v>
      </c>
      <c r="N20" s="45"/>
      <c r="O20" s="31" t="str">
        <f>IF('Rekapitulácia stavby'!AN20="","",'Rekapitulácia stavby'!AN20)</f>
        <v/>
      </c>
      <c r="P20" s="31"/>
      <c r="Q20" s="45"/>
      <c r="R20" s="46"/>
    </row>
    <row r="21" s="1" customFormat="1" ht="6.96" customHeight="1">
      <c r="B21" s="44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6"/>
    </row>
    <row r="22" s="1" customFormat="1" ht="14.4" customHeight="1">
      <c r="B22" s="44"/>
      <c r="C22" s="45"/>
      <c r="D22" s="36" t="s">
        <v>35</v>
      </c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6"/>
    </row>
    <row r="23" s="1" customFormat="1" ht="16.5" customHeight="1">
      <c r="B23" s="44"/>
      <c r="C23" s="45"/>
      <c r="D23" s="45"/>
      <c r="E23" s="40" t="s">
        <v>5</v>
      </c>
      <c r="F23" s="40"/>
      <c r="G23" s="40"/>
      <c r="H23" s="40"/>
      <c r="I23" s="40"/>
      <c r="J23" s="40"/>
      <c r="K23" s="40"/>
      <c r="L23" s="40"/>
      <c r="M23" s="45"/>
      <c r="N23" s="45"/>
      <c r="O23" s="45"/>
      <c r="P23" s="45"/>
      <c r="Q23" s="45"/>
      <c r="R23" s="46"/>
    </row>
    <row r="24" s="1" customFormat="1" ht="6.96" customHeight="1">
      <c r="B24" s="44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6"/>
    </row>
    <row r="25" s="1" customFormat="1" ht="6.96" customHeight="1">
      <c r="B25" s="44"/>
      <c r="C25" s="4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45"/>
      <c r="R25" s="46"/>
    </row>
    <row r="26" s="1" customFormat="1" ht="14.4" customHeight="1">
      <c r="B26" s="44"/>
      <c r="C26" s="45"/>
      <c r="D26" s="144" t="s">
        <v>97</v>
      </c>
      <c r="E26" s="45"/>
      <c r="F26" s="45"/>
      <c r="G26" s="45"/>
      <c r="H26" s="45"/>
      <c r="I26" s="45"/>
      <c r="J26" s="45"/>
      <c r="K26" s="45"/>
      <c r="L26" s="45"/>
      <c r="M26" s="43">
        <f>N87</f>
        <v>0</v>
      </c>
      <c r="N26" s="43"/>
      <c r="O26" s="43"/>
      <c r="P26" s="43"/>
      <c r="Q26" s="45"/>
      <c r="R26" s="46"/>
    </row>
    <row r="27" s="1" customFormat="1" ht="14.4" customHeight="1">
      <c r="B27" s="44"/>
      <c r="C27" s="45"/>
      <c r="D27" s="42" t="s">
        <v>85</v>
      </c>
      <c r="E27" s="45"/>
      <c r="F27" s="45"/>
      <c r="G27" s="45"/>
      <c r="H27" s="45"/>
      <c r="I27" s="45"/>
      <c r="J27" s="45"/>
      <c r="K27" s="45"/>
      <c r="L27" s="45"/>
      <c r="M27" s="43">
        <f>N94</f>
        <v>0</v>
      </c>
      <c r="N27" s="43"/>
      <c r="O27" s="43"/>
      <c r="P27" s="43"/>
      <c r="Q27" s="45"/>
      <c r="R27" s="46"/>
    </row>
    <row r="28" s="1" customFormat="1" ht="6.96" customHeigh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6"/>
    </row>
    <row r="29" s="1" customFormat="1" ht="25.44" customHeight="1">
      <c r="B29" s="44"/>
      <c r="C29" s="45"/>
      <c r="D29" s="145" t="s">
        <v>38</v>
      </c>
      <c r="E29" s="45"/>
      <c r="F29" s="45"/>
      <c r="G29" s="45"/>
      <c r="H29" s="45"/>
      <c r="I29" s="45"/>
      <c r="J29" s="45"/>
      <c r="K29" s="45"/>
      <c r="L29" s="45"/>
      <c r="M29" s="146">
        <f>ROUND(M26+M27,2)</f>
        <v>0</v>
      </c>
      <c r="N29" s="45"/>
      <c r="O29" s="45"/>
      <c r="P29" s="45"/>
      <c r="Q29" s="45"/>
      <c r="R29" s="46"/>
    </row>
    <row r="30" s="1" customFormat="1" ht="6.96" customHeight="1">
      <c r="B30" s="44"/>
      <c r="C30" s="4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45"/>
      <c r="R30" s="46"/>
    </row>
    <row r="31" s="1" customFormat="1" ht="14.4" customHeight="1">
      <c r="B31" s="44"/>
      <c r="C31" s="45"/>
      <c r="D31" s="52" t="s">
        <v>39</v>
      </c>
      <c r="E31" s="52" t="s">
        <v>40</v>
      </c>
      <c r="F31" s="53">
        <v>0.20000000000000001</v>
      </c>
      <c r="G31" s="147" t="s">
        <v>41</v>
      </c>
      <c r="H31" s="148">
        <f>ROUND((((SUM(BE94:BE101)+SUM(BE118:BE132))+SUM(BE134:BE138))),2)</f>
        <v>0</v>
      </c>
      <c r="I31" s="45"/>
      <c r="J31" s="45"/>
      <c r="K31" s="45"/>
      <c r="L31" s="45"/>
      <c r="M31" s="148">
        <f>ROUND(((ROUND((SUM(BE94:BE101)+SUM(BE118:BE132)), 2)*F31)+SUM(BE134:BE138)*F31),2)</f>
        <v>0</v>
      </c>
      <c r="N31" s="45"/>
      <c r="O31" s="45"/>
      <c r="P31" s="45"/>
      <c r="Q31" s="45"/>
      <c r="R31" s="46"/>
    </row>
    <row r="32" s="1" customFormat="1" ht="14.4" customHeight="1">
      <c r="B32" s="44"/>
      <c r="C32" s="45"/>
      <c r="D32" s="45"/>
      <c r="E32" s="52" t="s">
        <v>42</v>
      </c>
      <c r="F32" s="53">
        <v>0.20000000000000001</v>
      </c>
      <c r="G32" s="147" t="s">
        <v>41</v>
      </c>
      <c r="H32" s="148">
        <f>ROUND((((SUM(BF94:BF101)+SUM(BF118:BF132))+SUM(BF134:BF138))),2)</f>
        <v>0</v>
      </c>
      <c r="I32" s="45"/>
      <c r="J32" s="45"/>
      <c r="K32" s="45"/>
      <c r="L32" s="45"/>
      <c r="M32" s="148">
        <f>ROUND(((ROUND((SUM(BF94:BF101)+SUM(BF118:BF132)), 2)*F32)+SUM(BF134:BF138)*F32),2)</f>
        <v>0</v>
      </c>
      <c r="N32" s="45"/>
      <c r="O32" s="45"/>
      <c r="P32" s="45"/>
      <c r="Q32" s="45"/>
      <c r="R32" s="46"/>
    </row>
    <row r="33" hidden="1" s="1" customFormat="1" ht="14.4" customHeight="1">
      <c r="B33" s="44"/>
      <c r="C33" s="45"/>
      <c r="D33" s="45"/>
      <c r="E33" s="52" t="s">
        <v>43</v>
      </c>
      <c r="F33" s="53">
        <v>0.20000000000000001</v>
      </c>
      <c r="G33" s="147" t="s">
        <v>41</v>
      </c>
      <c r="H33" s="148">
        <f>ROUND((((SUM(BG94:BG101)+SUM(BG118:BG132))+SUM(BG134:BG138))),2)</f>
        <v>0</v>
      </c>
      <c r="I33" s="45"/>
      <c r="J33" s="45"/>
      <c r="K33" s="45"/>
      <c r="L33" s="45"/>
      <c r="M33" s="148">
        <v>0</v>
      </c>
      <c r="N33" s="45"/>
      <c r="O33" s="45"/>
      <c r="P33" s="45"/>
      <c r="Q33" s="45"/>
      <c r="R33" s="46"/>
    </row>
    <row r="34" hidden="1" s="1" customFormat="1" ht="14.4" customHeight="1">
      <c r="B34" s="44"/>
      <c r="C34" s="45"/>
      <c r="D34" s="45"/>
      <c r="E34" s="52" t="s">
        <v>44</v>
      </c>
      <c r="F34" s="53">
        <v>0.20000000000000001</v>
      </c>
      <c r="G34" s="147" t="s">
        <v>41</v>
      </c>
      <c r="H34" s="148">
        <f>ROUND((((SUM(BH94:BH101)+SUM(BH118:BH132))+SUM(BH134:BH138))),2)</f>
        <v>0</v>
      </c>
      <c r="I34" s="45"/>
      <c r="J34" s="45"/>
      <c r="K34" s="45"/>
      <c r="L34" s="45"/>
      <c r="M34" s="148">
        <v>0</v>
      </c>
      <c r="N34" s="45"/>
      <c r="O34" s="45"/>
      <c r="P34" s="45"/>
      <c r="Q34" s="45"/>
      <c r="R34" s="46"/>
    </row>
    <row r="35" hidden="1" s="1" customFormat="1" ht="14.4" customHeight="1">
      <c r="B35" s="44"/>
      <c r="C35" s="45"/>
      <c r="D35" s="45"/>
      <c r="E35" s="52" t="s">
        <v>45</v>
      </c>
      <c r="F35" s="53">
        <v>0</v>
      </c>
      <c r="G35" s="147" t="s">
        <v>41</v>
      </c>
      <c r="H35" s="148">
        <f>ROUND((((SUM(BI94:BI101)+SUM(BI118:BI132))+SUM(BI134:BI138))),2)</f>
        <v>0</v>
      </c>
      <c r="I35" s="45"/>
      <c r="J35" s="45"/>
      <c r="K35" s="45"/>
      <c r="L35" s="45"/>
      <c r="M35" s="148">
        <v>0</v>
      </c>
      <c r="N35" s="45"/>
      <c r="O35" s="45"/>
      <c r="P35" s="45"/>
      <c r="Q35" s="45"/>
      <c r="R35" s="46"/>
    </row>
    <row r="36" s="1" customFormat="1" ht="6.96" customHeight="1">
      <c r="B36" s="4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6"/>
    </row>
    <row r="37" s="1" customFormat="1" ht="25.44" customHeight="1">
      <c r="B37" s="44"/>
      <c r="C37" s="138"/>
      <c r="D37" s="149" t="s">
        <v>46</v>
      </c>
      <c r="E37" s="95"/>
      <c r="F37" s="95"/>
      <c r="G37" s="150" t="s">
        <v>47</v>
      </c>
      <c r="H37" s="151" t="s">
        <v>48</v>
      </c>
      <c r="I37" s="95"/>
      <c r="J37" s="95"/>
      <c r="K37" s="95"/>
      <c r="L37" s="152">
        <f>SUM(M29:M35)</f>
        <v>0</v>
      </c>
      <c r="M37" s="152"/>
      <c r="N37" s="152"/>
      <c r="O37" s="152"/>
      <c r="P37" s="153"/>
      <c r="Q37" s="138"/>
      <c r="R37" s="46"/>
    </row>
    <row r="38" s="1" customFormat="1" ht="14.4" customHeight="1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6"/>
    </row>
    <row r="39" s="1" customFormat="1" ht="14.4" customHeight="1">
      <c r="B39" s="44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6"/>
    </row>
    <row r="40">
      <c r="B40" s="24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7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7"/>
    </row>
    <row r="49">
      <c r="B49" s="24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7"/>
    </row>
    <row r="50" s="1" customFormat="1">
      <c r="B50" s="44"/>
      <c r="C50" s="45"/>
      <c r="D50" s="64" t="s">
        <v>49</v>
      </c>
      <c r="E50" s="65"/>
      <c r="F50" s="65"/>
      <c r="G50" s="65"/>
      <c r="H50" s="66"/>
      <c r="I50" s="45"/>
      <c r="J50" s="64" t="s">
        <v>50</v>
      </c>
      <c r="K50" s="65"/>
      <c r="L50" s="65"/>
      <c r="M50" s="65"/>
      <c r="N50" s="65"/>
      <c r="O50" s="65"/>
      <c r="P50" s="66"/>
      <c r="Q50" s="45"/>
      <c r="R50" s="46"/>
    </row>
    <row r="51">
      <c r="B51" s="24"/>
      <c r="C51" s="29"/>
      <c r="D51" s="67"/>
      <c r="E51" s="29"/>
      <c r="F51" s="29"/>
      <c r="G51" s="29"/>
      <c r="H51" s="68"/>
      <c r="I51" s="29"/>
      <c r="J51" s="67"/>
      <c r="K51" s="29"/>
      <c r="L51" s="29"/>
      <c r="M51" s="29"/>
      <c r="N51" s="29"/>
      <c r="O51" s="29"/>
      <c r="P51" s="68"/>
      <c r="Q51" s="29"/>
      <c r="R51" s="27"/>
    </row>
    <row r="52">
      <c r="B52" s="24"/>
      <c r="C52" s="29"/>
      <c r="D52" s="67"/>
      <c r="E52" s="29"/>
      <c r="F52" s="29"/>
      <c r="G52" s="29"/>
      <c r="H52" s="68"/>
      <c r="I52" s="29"/>
      <c r="J52" s="67"/>
      <c r="K52" s="29"/>
      <c r="L52" s="29"/>
      <c r="M52" s="29"/>
      <c r="N52" s="29"/>
      <c r="O52" s="29"/>
      <c r="P52" s="68"/>
      <c r="Q52" s="29"/>
      <c r="R52" s="27"/>
    </row>
    <row r="53">
      <c r="B53" s="24"/>
      <c r="C53" s="29"/>
      <c r="D53" s="67"/>
      <c r="E53" s="29"/>
      <c r="F53" s="29"/>
      <c r="G53" s="29"/>
      <c r="H53" s="68"/>
      <c r="I53" s="29"/>
      <c r="J53" s="67"/>
      <c r="K53" s="29"/>
      <c r="L53" s="29"/>
      <c r="M53" s="29"/>
      <c r="N53" s="29"/>
      <c r="O53" s="29"/>
      <c r="P53" s="68"/>
      <c r="Q53" s="29"/>
      <c r="R53" s="27"/>
    </row>
    <row r="54">
      <c r="B54" s="24"/>
      <c r="C54" s="29"/>
      <c r="D54" s="67"/>
      <c r="E54" s="29"/>
      <c r="F54" s="29"/>
      <c r="G54" s="29"/>
      <c r="H54" s="68"/>
      <c r="I54" s="29"/>
      <c r="J54" s="67"/>
      <c r="K54" s="29"/>
      <c r="L54" s="29"/>
      <c r="M54" s="29"/>
      <c r="N54" s="29"/>
      <c r="O54" s="29"/>
      <c r="P54" s="68"/>
      <c r="Q54" s="29"/>
      <c r="R54" s="27"/>
    </row>
    <row r="55">
      <c r="B55" s="24"/>
      <c r="C55" s="29"/>
      <c r="D55" s="67"/>
      <c r="E55" s="29"/>
      <c r="F55" s="29"/>
      <c r="G55" s="29"/>
      <c r="H55" s="68"/>
      <c r="I55" s="29"/>
      <c r="J55" s="67"/>
      <c r="K55" s="29"/>
      <c r="L55" s="29"/>
      <c r="M55" s="29"/>
      <c r="N55" s="29"/>
      <c r="O55" s="29"/>
      <c r="P55" s="68"/>
      <c r="Q55" s="29"/>
      <c r="R55" s="27"/>
    </row>
    <row r="56">
      <c r="B56" s="24"/>
      <c r="C56" s="29"/>
      <c r="D56" s="67"/>
      <c r="E56" s="29"/>
      <c r="F56" s="29"/>
      <c r="G56" s="29"/>
      <c r="H56" s="68"/>
      <c r="I56" s="29"/>
      <c r="J56" s="67"/>
      <c r="K56" s="29"/>
      <c r="L56" s="29"/>
      <c r="M56" s="29"/>
      <c r="N56" s="29"/>
      <c r="O56" s="29"/>
      <c r="P56" s="68"/>
      <c r="Q56" s="29"/>
      <c r="R56" s="27"/>
    </row>
    <row r="57">
      <c r="B57" s="24"/>
      <c r="C57" s="29"/>
      <c r="D57" s="67"/>
      <c r="E57" s="29"/>
      <c r="F57" s="29"/>
      <c r="G57" s="29"/>
      <c r="H57" s="68"/>
      <c r="I57" s="29"/>
      <c r="J57" s="67"/>
      <c r="K57" s="29"/>
      <c r="L57" s="29"/>
      <c r="M57" s="29"/>
      <c r="N57" s="29"/>
      <c r="O57" s="29"/>
      <c r="P57" s="68"/>
      <c r="Q57" s="29"/>
      <c r="R57" s="27"/>
    </row>
    <row r="58">
      <c r="B58" s="24"/>
      <c r="C58" s="29"/>
      <c r="D58" s="67"/>
      <c r="E58" s="29"/>
      <c r="F58" s="29"/>
      <c r="G58" s="29"/>
      <c r="H58" s="68"/>
      <c r="I58" s="29"/>
      <c r="J58" s="67"/>
      <c r="K58" s="29"/>
      <c r="L58" s="29"/>
      <c r="M58" s="29"/>
      <c r="N58" s="29"/>
      <c r="O58" s="29"/>
      <c r="P58" s="68"/>
      <c r="Q58" s="29"/>
      <c r="R58" s="27"/>
    </row>
    <row r="59" s="1" customFormat="1">
      <c r="B59" s="44"/>
      <c r="C59" s="45"/>
      <c r="D59" s="69" t="s">
        <v>51</v>
      </c>
      <c r="E59" s="70"/>
      <c r="F59" s="70"/>
      <c r="G59" s="71" t="s">
        <v>52</v>
      </c>
      <c r="H59" s="72"/>
      <c r="I59" s="45"/>
      <c r="J59" s="69" t="s">
        <v>51</v>
      </c>
      <c r="K59" s="70"/>
      <c r="L59" s="70"/>
      <c r="M59" s="70"/>
      <c r="N59" s="71" t="s">
        <v>52</v>
      </c>
      <c r="O59" s="70"/>
      <c r="P59" s="72"/>
      <c r="Q59" s="45"/>
      <c r="R59" s="46"/>
    </row>
    <row r="60">
      <c r="B60" s="24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7"/>
    </row>
    <row r="61" s="1" customFormat="1">
      <c r="B61" s="44"/>
      <c r="C61" s="45"/>
      <c r="D61" s="64" t="s">
        <v>53</v>
      </c>
      <c r="E61" s="65"/>
      <c r="F61" s="65"/>
      <c r="G61" s="65"/>
      <c r="H61" s="66"/>
      <c r="I61" s="45"/>
      <c r="J61" s="64" t="s">
        <v>54</v>
      </c>
      <c r="K61" s="65"/>
      <c r="L61" s="65"/>
      <c r="M61" s="65"/>
      <c r="N61" s="65"/>
      <c r="O61" s="65"/>
      <c r="P61" s="66"/>
      <c r="Q61" s="45"/>
      <c r="R61" s="46"/>
    </row>
    <row r="62">
      <c r="B62" s="24"/>
      <c r="C62" s="29"/>
      <c r="D62" s="67"/>
      <c r="E62" s="29"/>
      <c r="F62" s="29"/>
      <c r="G62" s="29"/>
      <c r="H62" s="68"/>
      <c r="I62" s="29"/>
      <c r="J62" s="67"/>
      <c r="K62" s="29"/>
      <c r="L62" s="29"/>
      <c r="M62" s="29"/>
      <c r="N62" s="29"/>
      <c r="O62" s="29"/>
      <c r="P62" s="68"/>
      <c r="Q62" s="29"/>
      <c r="R62" s="27"/>
    </row>
    <row r="63">
      <c r="B63" s="24"/>
      <c r="C63" s="29"/>
      <c r="D63" s="67"/>
      <c r="E63" s="29"/>
      <c r="F63" s="29"/>
      <c r="G63" s="29"/>
      <c r="H63" s="68"/>
      <c r="I63" s="29"/>
      <c r="J63" s="67"/>
      <c r="K63" s="29"/>
      <c r="L63" s="29"/>
      <c r="M63" s="29"/>
      <c r="N63" s="29"/>
      <c r="O63" s="29"/>
      <c r="P63" s="68"/>
      <c r="Q63" s="29"/>
      <c r="R63" s="27"/>
    </row>
    <row r="64">
      <c r="B64" s="24"/>
      <c r="C64" s="29"/>
      <c r="D64" s="67"/>
      <c r="E64" s="29"/>
      <c r="F64" s="29"/>
      <c r="G64" s="29"/>
      <c r="H64" s="68"/>
      <c r="I64" s="29"/>
      <c r="J64" s="67"/>
      <c r="K64" s="29"/>
      <c r="L64" s="29"/>
      <c r="M64" s="29"/>
      <c r="N64" s="29"/>
      <c r="O64" s="29"/>
      <c r="P64" s="68"/>
      <c r="Q64" s="29"/>
      <c r="R64" s="27"/>
    </row>
    <row r="65">
      <c r="B65" s="24"/>
      <c r="C65" s="29"/>
      <c r="D65" s="67"/>
      <c r="E65" s="29"/>
      <c r="F65" s="29"/>
      <c r="G65" s="29"/>
      <c r="H65" s="68"/>
      <c r="I65" s="29"/>
      <c r="J65" s="67"/>
      <c r="K65" s="29"/>
      <c r="L65" s="29"/>
      <c r="M65" s="29"/>
      <c r="N65" s="29"/>
      <c r="O65" s="29"/>
      <c r="P65" s="68"/>
      <c r="Q65" s="29"/>
      <c r="R65" s="27"/>
    </row>
    <row r="66">
      <c r="B66" s="24"/>
      <c r="C66" s="29"/>
      <c r="D66" s="67"/>
      <c r="E66" s="29"/>
      <c r="F66" s="29"/>
      <c r="G66" s="29"/>
      <c r="H66" s="68"/>
      <c r="I66" s="29"/>
      <c r="J66" s="67"/>
      <c r="K66" s="29"/>
      <c r="L66" s="29"/>
      <c r="M66" s="29"/>
      <c r="N66" s="29"/>
      <c r="O66" s="29"/>
      <c r="P66" s="68"/>
      <c r="Q66" s="29"/>
      <c r="R66" s="27"/>
    </row>
    <row r="67">
      <c r="B67" s="24"/>
      <c r="C67" s="29"/>
      <c r="D67" s="67"/>
      <c r="E67" s="29"/>
      <c r="F67" s="29"/>
      <c r="G67" s="29"/>
      <c r="H67" s="68"/>
      <c r="I67" s="29"/>
      <c r="J67" s="67"/>
      <c r="K67" s="29"/>
      <c r="L67" s="29"/>
      <c r="M67" s="29"/>
      <c r="N67" s="29"/>
      <c r="O67" s="29"/>
      <c r="P67" s="68"/>
      <c r="Q67" s="29"/>
      <c r="R67" s="27"/>
    </row>
    <row r="68">
      <c r="B68" s="24"/>
      <c r="C68" s="29"/>
      <c r="D68" s="67"/>
      <c r="E68" s="29"/>
      <c r="F68" s="29"/>
      <c r="G68" s="29"/>
      <c r="H68" s="68"/>
      <c r="I68" s="29"/>
      <c r="J68" s="67"/>
      <c r="K68" s="29"/>
      <c r="L68" s="29"/>
      <c r="M68" s="29"/>
      <c r="N68" s="29"/>
      <c r="O68" s="29"/>
      <c r="P68" s="68"/>
      <c r="Q68" s="29"/>
      <c r="R68" s="27"/>
    </row>
    <row r="69">
      <c r="B69" s="24"/>
      <c r="C69" s="29"/>
      <c r="D69" s="67"/>
      <c r="E69" s="29"/>
      <c r="F69" s="29"/>
      <c r="G69" s="29"/>
      <c r="H69" s="68"/>
      <c r="I69" s="29"/>
      <c r="J69" s="67"/>
      <c r="K69" s="29"/>
      <c r="L69" s="29"/>
      <c r="M69" s="29"/>
      <c r="N69" s="29"/>
      <c r="O69" s="29"/>
      <c r="P69" s="68"/>
      <c r="Q69" s="29"/>
      <c r="R69" s="27"/>
    </row>
    <row r="70" s="1" customFormat="1">
      <c r="B70" s="44"/>
      <c r="C70" s="45"/>
      <c r="D70" s="69" t="s">
        <v>51</v>
      </c>
      <c r="E70" s="70"/>
      <c r="F70" s="70"/>
      <c r="G70" s="71" t="s">
        <v>52</v>
      </c>
      <c r="H70" s="72"/>
      <c r="I70" s="45"/>
      <c r="J70" s="69" t="s">
        <v>51</v>
      </c>
      <c r="K70" s="70"/>
      <c r="L70" s="70"/>
      <c r="M70" s="70"/>
      <c r="N70" s="71" t="s">
        <v>52</v>
      </c>
      <c r="O70" s="70"/>
      <c r="P70" s="72"/>
      <c r="Q70" s="45"/>
      <c r="R70" s="46"/>
    </row>
    <row r="71" s="1" customFormat="1" ht="14.4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8"/>
    </row>
    <row r="76" s="1" customFormat="1" ht="36.96" customHeight="1">
      <c r="B76" s="44"/>
      <c r="C76" s="25" t="s">
        <v>98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46"/>
    </row>
    <row r="77" s="1" customFormat="1" ht="6.96" customHeight="1"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6"/>
    </row>
    <row r="78" s="1" customFormat="1" ht="36.96" customHeight="1">
      <c r="B78" s="44"/>
      <c r="C78" s="83" t="s">
        <v>17</v>
      </c>
      <c r="D78" s="45"/>
      <c r="E78" s="45"/>
      <c r="F78" s="85" t="str">
        <f>F6</f>
        <v>Výstavba detského ihriska MŠ Obuvnícka ul.</v>
      </c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6"/>
    </row>
    <row r="79" s="1" customFormat="1" ht="6.96" customHeight="1">
      <c r="B79" s="4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6"/>
    </row>
    <row r="80" s="1" customFormat="1" ht="18" customHeight="1">
      <c r="B80" s="44"/>
      <c r="C80" s="36" t="s">
        <v>21</v>
      </c>
      <c r="D80" s="45"/>
      <c r="E80" s="45"/>
      <c r="F80" s="31" t="str">
        <f>F8</f>
        <v xml:space="preserve"> </v>
      </c>
      <c r="G80" s="45"/>
      <c r="H80" s="45"/>
      <c r="I80" s="45"/>
      <c r="J80" s="45"/>
      <c r="K80" s="36" t="s">
        <v>23</v>
      </c>
      <c r="L80" s="45"/>
      <c r="M80" s="88" t="str">
        <f>IF(O8="","",O8)</f>
        <v>1. 8. 2018</v>
      </c>
      <c r="N80" s="88"/>
      <c r="O80" s="88"/>
      <c r="P80" s="88"/>
      <c r="Q80" s="45"/>
      <c r="R80" s="46"/>
    </row>
    <row r="81" s="1" customFormat="1" ht="6.96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6"/>
    </row>
    <row r="82" s="1" customFormat="1">
      <c r="B82" s="44"/>
      <c r="C82" s="36" t="s">
        <v>25</v>
      </c>
      <c r="D82" s="45"/>
      <c r="E82" s="45"/>
      <c r="F82" s="31" t="str">
        <f>E11</f>
        <v>Mesto Partizánske</v>
      </c>
      <c r="G82" s="45"/>
      <c r="H82" s="45"/>
      <c r="I82" s="45"/>
      <c r="J82" s="45"/>
      <c r="K82" s="36" t="s">
        <v>31</v>
      </c>
      <c r="L82" s="45"/>
      <c r="M82" s="31" t="str">
        <f>E17</f>
        <v xml:space="preserve"> </v>
      </c>
      <c r="N82" s="31"/>
      <c r="O82" s="31"/>
      <c r="P82" s="31"/>
      <c r="Q82" s="31"/>
      <c r="R82" s="46"/>
    </row>
    <row r="83" s="1" customFormat="1" ht="14.4" customHeight="1">
      <c r="B83" s="44"/>
      <c r="C83" s="36" t="s">
        <v>29</v>
      </c>
      <c r="D83" s="45"/>
      <c r="E83" s="45"/>
      <c r="F83" s="31" t="str">
        <f>IF(E14="","",E14)</f>
        <v>Vyplň údaj</v>
      </c>
      <c r="G83" s="45"/>
      <c r="H83" s="45"/>
      <c r="I83" s="45"/>
      <c r="J83" s="45"/>
      <c r="K83" s="36" t="s">
        <v>34</v>
      </c>
      <c r="L83" s="45"/>
      <c r="M83" s="31" t="str">
        <f>E20</f>
        <v xml:space="preserve"> </v>
      </c>
      <c r="N83" s="31"/>
      <c r="O83" s="31"/>
      <c r="P83" s="31"/>
      <c r="Q83" s="31"/>
      <c r="R83" s="46"/>
    </row>
    <row r="84" s="1" customFormat="1" ht="10.32" customHeight="1">
      <c r="B84" s="4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6"/>
    </row>
    <row r="85" s="1" customFormat="1" ht="29.28" customHeight="1">
      <c r="B85" s="44"/>
      <c r="C85" s="154" t="s">
        <v>99</v>
      </c>
      <c r="D85" s="138"/>
      <c r="E85" s="138"/>
      <c r="F85" s="138"/>
      <c r="G85" s="138"/>
      <c r="H85" s="138"/>
      <c r="I85" s="138"/>
      <c r="J85" s="138"/>
      <c r="K85" s="138"/>
      <c r="L85" s="138"/>
      <c r="M85" s="138"/>
      <c r="N85" s="154" t="s">
        <v>100</v>
      </c>
      <c r="O85" s="138"/>
      <c r="P85" s="138"/>
      <c r="Q85" s="138"/>
      <c r="R85" s="46"/>
    </row>
    <row r="86" s="1" customFormat="1" ht="10.32" customHeight="1">
      <c r="B86" s="4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6"/>
    </row>
    <row r="87" s="1" customFormat="1" ht="29.28" customHeight="1">
      <c r="B87" s="44"/>
      <c r="C87" s="155" t="s">
        <v>101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105">
        <f>N118</f>
        <v>0</v>
      </c>
      <c r="O87" s="156"/>
      <c r="P87" s="156"/>
      <c r="Q87" s="156"/>
      <c r="R87" s="46"/>
      <c r="AU87" s="20" t="s">
        <v>102</v>
      </c>
    </row>
    <row r="88" s="6" customFormat="1" ht="24.96" customHeight="1">
      <c r="B88" s="157"/>
      <c r="C88" s="158"/>
      <c r="D88" s="159" t="s">
        <v>103</v>
      </c>
      <c r="E88" s="158"/>
      <c r="F88" s="158"/>
      <c r="G88" s="158"/>
      <c r="H88" s="158"/>
      <c r="I88" s="158"/>
      <c r="J88" s="158"/>
      <c r="K88" s="158"/>
      <c r="L88" s="158"/>
      <c r="M88" s="158"/>
      <c r="N88" s="160">
        <f>N119</f>
        <v>0</v>
      </c>
      <c r="O88" s="158"/>
      <c r="P88" s="158"/>
      <c r="Q88" s="158"/>
      <c r="R88" s="161"/>
    </row>
    <row r="89" s="7" customFormat="1" ht="19.92" customHeight="1">
      <c r="B89" s="162"/>
      <c r="C89" s="163"/>
      <c r="D89" s="123" t="s">
        <v>104</v>
      </c>
      <c r="E89" s="163"/>
      <c r="F89" s="163"/>
      <c r="G89" s="163"/>
      <c r="H89" s="163"/>
      <c r="I89" s="163"/>
      <c r="J89" s="163"/>
      <c r="K89" s="163"/>
      <c r="L89" s="163"/>
      <c r="M89" s="163"/>
      <c r="N89" s="125">
        <f>N120</f>
        <v>0</v>
      </c>
      <c r="O89" s="163"/>
      <c r="P89" s="163"/>
      <c r="Q89" s="163"/>
      <c r="R89" s="164"/>
    </row>
    <row r="90" s="7" customFormat="1" ht="19.92" customHeight="1">
      <c r="B90" s="162"/>
      <c r="C90" s="163"/>
      <c r="D90" s="123" t="s">
        <v>105</v>
      </c>
      <c r="E90" s="163"/>
      <c r="F90" s="163"/>
      <c r="G90" s="163"/>
      <c r="H90" s="163"/>
      <c r="I90" s="163"/>
      <c r="J90" s="163"/>
      <c r="K90" s="163"/>
      <c r="L90" s="163"/>
      <c r="M90" s="163"/>
      <c r="N90" s="125">
        <f>N128</f>
        <v>0</v>
      </c>
      <c r="O90" s="163"/>
      <c r="P90" s="163"/>
      <c r="Q90" s="163"/>
      <c r="R90" s="164"/>
    </row>
    <row r="91" s="7" customFormat="1" ht="19.92" customHeight="1">
      <c r="B91" s="162"/>
      <c r="C91" s="163"/>
      <c r="D91" s="123" t="s">
        <v>106</v>
      </c>
      <c r="E91" s="163"/>
      <c r="F91" s="163"/>
      <c r="G91" s="163"/>
      <c r="H91" s="163"/>
      <c r="I91" s="163"/>
      <c r="J91" s="163"/>
      <c r="K91" s="163"/>
      <c r="L91" s="163"/>
      <c r="M91" s="163"/>
      <c r="N91" s="125">
        <f>N131</f>
        <v>0</v>
      </c>
      <c r="O91" s="163"/>
      <c r="P91" s="163"/>
      <c r="Q91" s="163"/>
      <c r="R91" s="164"/>
    </row>
    <row r="92" s="6" customFormat="1" ht="21.84" customHeight="1">
      <c r="B92" s="157"/>
      <c r="C92" s="158"/>
      <c r="D92" s="159" t="s">
        <v>107</v>
      </c>
      <c r="E92" s="158"/>
      <c r="F92" s="158"/>
      <c r="G92" s="158"/>
      <c r="H92" s="158"/>
      <c r="I92" s="158"/>
      <c r="J92" s="158"/>
      <c r="K92" s="158"/>
      <c r="L92" s="158"/>
      <c r="M92" s="158"/>
      <c r="N92" s="165">
        <f>N133</f>
        <v>0</v>
      </c>
      <c r="O92" s="158"/>
      <c r="P92" s="158"/>
      <c r="Q92" s="158"/>
      <c r="R92" s="161"/>
    </row>
    <row r="93" s="1" customFormat="1" ht="21.84" customHeight="1">
      <c r="B93" s="44"/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6"/>
    </row>
    <row r="94" s="1" customFormat="1" ht="29.28" customHeight="1">
      <c r="B94" s="44"/>
      <c r="C94" s="155" t="s">
        <v>108</v>
      </c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156">
        <f>ROUND(N95+N96+N97+N98+N99+N100,2)</f>
        <v>0</v>
      </c>
      <c r="O94" s="166"/>
      <c r="P94" s="166"/>
      <c r="Q94" s="166"/>
      <c r="R94" s="46"/>
      <c r="T94" s="167"/>
      <c r="U94" s="168" t="s">
        <v>39</v>
      </c>
    </row>
    <row r="95" s="1" customFormat="1" ht="18" customHeight="1">
      <c r="B95" s="169"/>
      <c r="C95" s="170"/>
      <c r="D95" s="130" t="s">
        <v>109</v>
      </c>
      <c r="E95" s="171"/>
      <c r="F95" s="171"/>
      <c r="G95" s="171"/>
      <c r="H95" s="171"/>
      <c r="I95" s="170"/>
      <c r="J95" s="170"/>
      <c r="K95" s="170"/>
      <c r="L95" s="170"/>
      <c r="M95" s="170"/>
      <c r="N95" s="124">
        <f>ROUND(N87*T95,2)</f>
        <v>0</v>
      </c>
      <c r="O95" s="172"/>
      <c r="P95" s="172"/>
      <c r="Q95" s="172"/>
      <c r="R95" s="173"/>
      <c r="S95" s="174"/>
      <c r="T95" s="175"/>
      <c r="U95" s="176" t="s">
        <v>42</v>
      </c>
      <c r="V95" s="174"/>
      <c r="W95" s="174"/>
      <c r="X95" s="174"/>
      <c r="Y95" s="174"/>
      <c r="Z95" s="174"/>
      <c r="AA95" s="174"/>
      <c r="AB95" s="174"/>
      <c r="AC95" s="174"/>
      <c r="AD95" s="174"/>
      <c r="AE95" s="174"/>
      <c r="AF95" s="174"/>
      <c r="AG95" s="174"/>
      <c r="AH95" s="174"/>
      <c r="AI95" s="174"/>
      <c r="AJ95" s="174"/>
      <c r="AK95" s="174"/>
      <c r="AL95" s="174"/>
      <c r="AM95" s="174"/>
      <c r="AN95" s="174"/>
      <c r="AO95" s="174"/>
      <c r="AP95" s="174"/>
      <c r="AQ95" s="174"/>
      <c r="AR95" s="174"/>
      <c r="AS95" s="174"/>
      <c r="AT95" s="174"/>
      <c r="AU95" s="174"/>
      <c r="AV95" s="174"/>
      <c r="AW95" s="174"/>
      <c r="AX95" s="174"/>
      <c r="AY95" s="177" t="s">
        <v>110</v>
      </c>
      <c r="AZ95" s="174"/>
      <c r="BA95" s="174"/>
      <c r="BB95" s="174"/>
      <c r="BC95" s="174"/>
      <c r="BD95" s="174"/>
      <c r="BE95" s="178">
        <f>IF(U95="základná",N95,0)</f>
        <v>0</v>
      </c>
      <c r="BF95" s="178">
        <f>IF(U95="znížená",N95,0)</f>
        <v>0</v>
      </c>
      <c r="BG95" s="178">
        <f>IF(U95="zákl. prenesená",N95,0)</f>
        <v>0</v>
      </c>
      <c r="BH95" s="178">
        <f>IF(U95="zníž. prenesená",N95,0)</f>
        <v>0</v>
      </c>
      <c r="BI95" s="178">
        <f>IF(U95="nulová",N95,0)</f>
        <v>0</v>
      </c>
      <c r="BJ95" s="177" t="s">
        <v>111</v>
      </c>
      <c r="BK95" s="174"/>
      <c r="BL95" s="174"/>
      <c r="BM95" s="174"/>
    </row>
    <row r="96" s="1" customFormat="1" ht="18" customHeight="1">
      <c r="B96" s="169"/>
      <c r="C96" s="170"/>
      <c r="D96" s="130" t="s">
        <v>112</v>
      </c>
      <c r="E96" s="171"/>
      <c r="F96" s="171"/>
      <c r="G96" s="171"/>
      <c r="H96" s="171"/>
      <c r="I96" s="170"/>
      <c r="J96" s="170"/>
      <c r="K96" s="170"/>
      <c r="L96" s="170"/>
      <c r="M96" s="170"/>
      <c r="N96" s="124">
        <f>ROUND(N87*T96,2)</f>
        <v>0</v>
      </c>
      <c r="O96" s="172"/>
      <c r="P96" s="172"/>
      <c r="Q96" s="172"/>
      <c r="R96" s="173"/>
      <c r="S96" s="174"/>
      <c r="T96" s="175"/>
      <c r="U96" s="176" t="s">
        <v>42</v>
      </c>
      <c r="V96" s="174"/>
      <c r="W96" s="174"/>
      <c r="X96" s="174"/>
      <c r="Y96" s="174"/>
      <c r="Z96" s="174"/>
      <c r="AA96" s="174"/>
      <c r="AB96" s="174"/>
      <c r="AC96" s="174"/>
      <c r="AD96" s="174"/>
      <c r="AE96" s="174"/>
      <c r="AF96" s="174"/>
      <c r="AG96" s="174"/>
      <c r="AH96" s="174"/>
      <c r="AI96" s="174"/>
      <c r="AJ96" s="174"/>
      <c r="AK96" s="174"/>
      <c r="AL96" s="174"/>
      <c r="AM96" s="174"/>
      <c r="AN96" s="174"/>
      <c r="AO96" s="174"/>
      <c r="AP96" s="174"/>
      <c r="AQ96" s="174"/>
      <c r="AR96" s="174"/>
      <c r="AS96" s="174"/>
      <c r="AT96" s="174"/>
      <c r="AU96" s="174"/>
      <c r="AV96" s="174"/>
      <c r="AW96" s="174"/>
      <c r="AX96" s="174"/>
      <c r="AY96" s="177" t="s">
        <v>110</v>
      </c>
      <c r="AZ96" s="174"/>
      <c r="BA96" s="174"/>
      <c r="BB96" s="174"/>
      <c r="BC96" s="174"/>
      <c r="BD96" s="174"/>
      <c r="BE96" s="178">
        <f>IF(U96="základná",N96,0)</f>
        <v>0</v>
      </c>
      <c r="BF96" s="178">
        <f>IF(U96="znížená",N96,0)</f>
        <v>0</v>
      </c>
      <c r="BG96" s="178">
        <f>IF(U96="zákl. prenesená",N96,0)</f>
        <v>0</v>
      </c>
      <c r="BH96" s="178">
        <f>IF(U96="zníž. prenesená",N96,0)</f>
        <v>0</v>
      </c>
      <c r="BI96" s="178">
        <f>IF(U96="nulová",N96,0)</f>
        <v>0</v>
      </c>
      <c r="BJ96" s="177" t="s">
        <v>111</v>
      </c>
      <c r="BK96" s="174"/>
      <c r="BL96" s="174"/>
      <c r="BM96" s="174"/>
    </row>
    <row r="97" s="1" customFormat="1" ht="18" customHeight="1">
      <c r="B97" s="169"/>
      <c r="C97" s="170"/>
      <c r="D97" s="130" t="s">
        <v>113</v>
      </c>
      <c r="E97" s="171"/>
      <c r="F97" s="171"/>
      <c r="G97" s="171"/>
      <c r="H97" s="171"/>
      <c r="I97" s="170"/>
      <c r="J97" s="170"/>
      <c r="K97" s="170"/>
      <c r="L97" s="170"/>
      <c r="M97" s="170"/>
      <c r="N97" s="124">
        <f>ROUND(N87*T97,2)</f>
        <v>0</v>
      </c>
      <c r="O97" s="172"/>
      <c r="P97" s="172"/>
      <c r="Q97" s="172"/>
      <c r="R97" s="173"/>
      <c r="S97" s="174"/>
      <c r="T97" s="175"/>
      <c r="U97" s="176" t="s">
        <v>42</v>
      </c>
      <c r="V97" s="174"/>
      <c r="W97" s="174"/>
      <c r="X97" s="174"/>
      <c r="Y97" s="174"/>
      <c r="Z97" s="174"/>
      <c r="AA97" s="174"/>
      <c r="AB97" s="174"/>
      <c r="AC97" s="174"/>
      <c r="AD97" s="174"/>
      <c r="AE97" s="174"/>
      <c r="AF97" s="174"/>
      <c r="AG97" s="174"/>
      <c r="AH97" s="174"/>
      <c r="AI97" s="174"/>
      <c r="AJ97" s="174"/>
      <c r="AK97" s="174"/>
      <c r="AL97" s="174"/>
      <c r="AM97" s="174"/>
      <c r="AN97" s="174"/>
      <c r="AO97" s="174"/>
      <c r="AP97" s="174"/>
      <c r="AQ97" s="174"/>
      <c r="AR97" s="174"/>
      <c r="AS97" s="174"/>
      <c r="AT97" s="174"/>
      <c r="AU97" s="174"/>
      <c r="AV97" s="174"/>
      <c r="AW97" s="174"/>
      <c r="AX97" s="174"/>
      <c r="AY97" s="177" t="s">
        <v>110</v>
      </c>
      <c r="AZ97" s="174"/>
      <c r="BA97" s="174"/>
      <c r="BB97" s="174"/>
      <c r="BC97" s="174"/>
      <c r="BD97" s="174"/>
      <c r="BE97" s="178">
        <f>IF(U97="základná",N97,0)</f>
        <v>0</v>
      </c>
      <c r="BF97" s="178">
        <f>IF(U97="znížená",N97,0)</f>
        <v>0</v>
      </c>
      <c r="BG97" s="178">
        <f>IF(U97="zákl. prenesená",N97,0)</f>
        <v>0</v>
      </c>
      <c r="BH97" s="178">
        <f>IF(U97="zníž. prenesená",N97,0)</f>
        <v>0</v>
      </c>
      <c r="BI97" s="178">
        <f>IF(U97="nulová",N97,0)</f>
        <v>0</v>
      </c>
      <c r="BJ97" s="177" t="s">
        <v>111</v>
      </c>
      <c r="BK97" s="174"/>
      <c r="BL97" s="174"/>
      <c r="BM97" s="174"/>
    </row>
    <row r="98" s="1" customFormat="1" ht="18" customHeight="1">
      <c r="B98" s="169"/>
      <c r="C98" s="170"/>
      <c r="D98" s="130" t="s">
        <v>114</v>
      </c>
      <c r="E98" s="171"/>
      <c r="F98" s="171"/>
      <c r="G98" s="171"/>
      <c r="H98" s="171"/>
      <c r="I98" s="170"/>
      <c r="J98" s="170"/>
      <c r="K98" s="170"/>
      <c r="L98" s="170"/>
      <c r="M98" s="170"/>
      <c r="N98" s="124">
        <f>ROUND(N87*T98,2)</f>
        <v>0</v>
      </c>
      <c r="O98" s="172"/>
      <c r="P98" s="172"/>
      <c r="Q98" s="172"/>
      <c r="R98" s="173"/>
      <c r="S98" s="174"/>
      <c r="T98" s="175"/>
      <c r="U98" s="176" t="s">
        <v>42</v>
      </c>
      <c r="V98" s="174"/>
      <c r="W98" s="174"/>
      <c r="X98" s="174"/>
      <c r="Y98" s="174"/>
      <c r="Z98" s="174"/>
      <c r="AA98" s="174"/>
      <c r="AB98" s="174"/>
      <c r="AC98" s="174"/>
      <c r="AD98" s="174"/>
      <c r="AE98" s="174"/>
      <c r="AF98" s="174"/>
      <c r="AG98" s="174"/>
      <c r="AH98" s="174"/>
      <c r="AI98" s="174"/>
      <c r="AJ98" s="174"/>
      <c r="AK98" s="174"/>
      <c r="AL98" s="174"/>
      <c r="AM98" s="174"/>
      <c r="AN98" s="174"/>
      <c r="AO98" s="174"/>
      <c r="AP98" s="174"/>
      <c r="AQ98" s="174"/>
      <c r="AR98" s="174"/>
      <c r="AS98" s="174"/>
      <c r="AT98" s="174"/>
      <c r="AU98" s="174"/>
      <c r="AV98" s="174"/>
      <c r="AW98" s="174"/>
      <c r="AX98" s="174"/>
      <c r="AY98" s="177" t="s">
        <v>110</v>
      </c>
      <c r="AZ98" s="174"/>
      <c r="BA98" s="174"/>
      <c r="BB98" s="174"/>
      <c r="BC98" s="174"/>
      <c r="BD98" s="174"/>
      <c r="BE98" s="178">
        <f>IF(U98="základná",N98,0)</f>
        <v>0</v>
      </c>
      <c r="BF98" s="178">
        <f>IF(U98="znížená",N98,0)</f>
        <v>0</v>
      </c>
      <c r="BG98" s="178">
        <f>IF(U98="zákl. prenesená",N98,0)</f>
        <v>0</v>
      </c>
      <c r="BH98" s="178">
        <f>IF(U98="zníž. prenesená",N98,0)</f>
        <v>0</v>
      </c>
      <c r="BI98" s="178">
        <f>IF(U98="nulová",N98,0)</f>
        <v>0</v>
      </c>
      <c r="BJ98" s="177" t="s">
        <v>111</v>
      </c>
      <c r="BK98" s="174"/>
      <c r="BL98" s="174"/>
      <c r="BM98" s="174"/>
    </row>
    <row r="99" s="1" customFormat="1" ht="18" customHeight="1">
      <c r="B99" s="169"/>
      <c r="C99" s="170"/>
      <c r="D99" s="130" t="s">
        <v>115</v>
      </c>
      <c r="E99" s="171"/>
      <c r="F99" s="171"/>
      <c r="G99" s="171"/>
      <c r="H99" s="171"/>
      <c r="I99" s="170"/>
      <c r="J99" s="170"/>
      <c r="K99" s="170"/>
      <c r="L99" s="170"/>
      <c r="M99" s="170"/>
      <c r="N99" s="124">
        <f>ROUND(N87*T99,2)</f>
        <v>0</v>
      </c>
      <c r="O99" s="172"/>
      <c r="P99" s="172"/>
      <c r="Q99" s="172"/>
      <c r="R99" s="173"/>
      <c r="S99" s="174"/>
      <c r="T99" s="175"/>
      <c r="U99" s="176" t="s">
        <v>42</v>
      </c>
      <c r="V99" s="174"/>
      <c r="W99" s="174"/>
      <c r="X99" s="174"/>
      <c r="Y99" s="174"/>
      <c r="Z99" s="174"/>
      <c r="AA99" s="174"/>
      <c r="AB99" s="174"/>
      <c r="AC99" s="174"/>
      <c r="AD99" s="174"/>
      <c r="AE99" s="174"/>
      <c r="AF99" s="174"/>
      <c r="AG99" s="174"/>
      <c r="AH99" s="174"/>
      <c r="AI99" s="174"/>
      <c r="AJ99" s="174"/>
      <c r="AK99" s="174"/>
      <c r="AL99" s="174"/>
      <c r="AM99" s="174"/>
      <c r="AN99" s="174"/>
      <c r="AO99" s="174"/>
      <c r="AP99" s="174"/>
      <c r="AQ99" s="174"/>
      <c r="AR99" s="174"/>
      <c r="AS99" s="174"/>
      <c r="AT99" s="174"/>
      <c r="AU99" s="174"/>
      <c r="AV99" s="174"/>
      <c r="AW99" s="174"/>
      <c r="AX99" s="174"/>
      <c r="AY99" s="177" t="s">
        <v>110</v>
      </c>
      <c r="AZ99" s="174"/>
      <c r="BA99" s="174"/>
      <c r="BB99" s="174"/>
      <c r="BC99" s="174"/>
      <c r="BD99" s="174"/>
      <c r="BE99" s="178">
        <f>IF(U99="základná",N99,0)</f>
        <v>0</v>
      </c>
      <c r="BF99" s="178">
        <f>IF(U99="znížená",N99,0)</f>
        <v>0</v>
      </c>
      <c r="BG99" s="178">
        <f>IF(U99="zákl. prenesená",N99,0)</f>
        <v>0</v>
      </c>
      <c r="BH99" s="178">
        <f>IF(U99="zníž. prenesená",N99,0)</f>
        <v>0</v>
      </c>
      <c r="BI99" s="178">
        <f>IF(U99="nulová",N99,0)</f>
        <v>0</v>
      </c>
      <c r="BJ99" s="177" t="s">
        <v>111</v>
      </c>
      <c r="BK99" s="174"/>
      <c r="BL99" s="174"/>
      <c r="BM99" s="174"/>
    </row>
    <row r="100" s="1" customFormat="1" ht="18" customHeight="1">
      <c r="B100" s="169"/>
      <c r="C100" s="170"/>
      <c r="D100" s="171" t="s">
        <v>116</v>
      </c>
      <c r="E100" s="170"/>
      <c r="F100" s="170"/>
      <c r="G100" s="170"/>
      <c r="H100" s="170"/>
      <c r="I100" s="170"/>
      <c r="J100" s="170"/>
      <c r="K100" s="170"/>
      <c r="L100" s="170"/>
      <c r="M100" s="170"/>
      <c r="N100" s="124">
        <f>ROUND(N87*T100,2)</f>
        <v>0</v>
      </c>
      <c r="O100" s="172"/>
      <c r="P100" s="172"/>
      <c r="Q100" s="172"/>
      <c r="R100" s="173"/>
      <c r="S100" s="174"/>
      <c r="T100" s="179"/>
      <c r="U100" s="180" t="s">
        <v>42</v>
      </c>
      <c r="V100" s="174"/>
      <c r="W100" s="174"/>
      <c r="X100" s="174"/>
      <c r="Y100" s="174"/>
      <c r="Z100" s="174"/>
      <c r="AA100" s="174"/>
      <c r="AB100" s="174"/>
      <c r="AC100" s="174"/>
      <c r="AD100" s="174"/>
      <c r="AE100" s="174"/>
      <c r="AF100" s="174"/>
      <c r="AG100" s="174"/>
      <c r="AH100" s="174"/>
      <c r="AI100" s="174"/>
      <c r="AJ100" s="174"/>
      <c r="AK100" s="174"/>
      <c r="AL100" s="174"/>
      <c r="AM100" s="174"/>
      <c r="AN100" s="174"/>
      <c r="AO100" s="174"/>
      <c r="AP100" s="174"/>
      <c r="AQ100" s="174"/>
      <c r="AR100" s="174"/>
      <c r="AS100" s="174"/>
      <c r="AT100" s="174"/>
      <c r="AU100" s="174"/>
      <c r="AV100" s="174"/>
      <c r="AW100" s="174"/>
      <c r="AX100" s="174"/>
      <c r="AY100" s="177" t="s">
        <v>117</v>
      </c>
      <c r="AZ100" s="174"/>
      <c r="BA100" s="174"/>
      <c r="BB100" s="174"/>
      <c r="BC100" s="174"/>
      <c r="BD100" s="174"/>
      <c r="BE100" s="178">
        <f>IF(U100="základná",N100,0)</f>
        <v>0</v>
      </c>
      <c r="BF100" s="178">
        <f>IF(U100="znížená",N100,0)</f>
        <v>0</v>
      </c>
      <c r="BG100" s="178">
        <f>IF(U100="zákl. prenesená",N100,0)</f>
        <v>0</v>
      </c>
      <c r="BH100" s="178">
        <f>IF(U100="zníž. prenesená",N100,0)</f>
        <v>0</v>
      </c>
      <c r="BI100" s="178">
        <f>IF(U100="nulová",N100,0)</f>
        <v>0</v>
      </c>
      <c r="BJ100" s="177" t="s">
        <v>111</v>
      </c>
      <c r="BK100" s="174"/>
      <c r="BL100" s="174"/>
      <c r="BM100" s="174"/>
    </row>
    <row r="101" s="1" customFormat="1">
      <c r="B101" s="44"/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6"/>
    </row>
    <row r="102" s="1" customFormat="1" ht="29.28" customHeight="1">
      <c r="B102" s="44"/>
      <c r="C102" s="137" t="s">
        <v>90</v>
      </c>
      <c r="D102" s="138"/>
      <c r="E102" s="138"/>
      <c r="F102" s="138"/>
      <c r="G102" s="138"/>
      <c r="H102" s="138"/>
      <c r="I102" s="138"/>
      <c r="J102" s="138"/>
      <c r="K102" s="138"/>
      <c r="L102" s="139">
        <f>ROUND(SUM(N87+N94),2)</f>
        <v>0</v>
      </c>
      <c r="M102" s="139"/>
      <c r="N102" s="139"/>
      <c r="O102" s="139"/>
      <c r="P102" s="139"/>
      <c r="Q102" s="139"/>
      <c r="R102" s="46"/>
    </row>
    <row r="103" s="1" customFormat="1" ht="6.96" customHeight="1">
      <c r="B103" s="73"/>
      <c r="C103" s="74"/>
      <c r="D103" s="74"/>
      <c r="E103" s="74"/>
      <c r="F103" s="74"/>
      <c r="G103" s="74"/>
      <c r="H103" s="74"/>
      <c r="I103" s="74"/>
      <c r="J103" s="74"/>
      <c r="K103" s="74"/>
      <c r="L103" s="74"/>
      <c r="M103" s="74"/>
      <c r="N103" s="74"/>
      <c r="O103" s="74"/>
      <c r="P103" s="74"/>
      <c r="Q103" s="74"/>
      <c r="R103" s="75"/>
    </row>
    <row r="107" s="1" customFormat="1" ht="6.96" customHeight="1">
      <c r="B107" s="76"/>
      <c r="C107" s="77"/>
      <c r="D107" s="77"/>
      <c r="E107" s="77"/>
      <c r="F107" s="77"/>
      <c r="G107" s="77"/>
      <c r="H107" s="77"/>
      <c r="I107" s="77"/>
      <c r="J107" s="77"/>
      <c r="K107" s="77"/>
      <c r="L107" s="77"/>
      <c r="M107" s="77"/>
      <c r="N107" s="77"/>
      <c r="O107" s="77"/>
      <c r="P107" s="77"/>
      <c r="Q107" s="77"/>
      <c r="R107" s="78"/>
    </row>
    <row r="108" s="1" customFormat="1" ht="36.96" customHeight="1">
      <c r="B108" s="44"/>
      <c r="C108" s="25" t="s">
        <v>118</v>
      </c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6"/>
    </row>
    <row r="109" s="1" customFormat="1" ht="6.96" customHeight="1">
      <c r="B109" s="44"/>
      <c r="C109" s="45"/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6"/>
    </row>
    <row r="110" s="1" customFormat="1" ht="36.96" customHeight="1">
      <c r="B110" s="44"/>
      <c r="C110" s="83" t="s">
        <v>17</v>
      </c>
      <c r="D110" s="45"/>
      <c r="E110" s="45"/>
      <c r="F110" s="85" t="str">
        <f>F6</f>
        <v>Výstavba detského ihriska MŠ Obuvnícka ul.</v>
      </c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6"/>
    </row>
    <row r="111" s="1" customFormat="1" ht="6.96" customHeight="1">
      <c r="B111" s="44"/>
      <c r="C111" s="45"/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6"/>
    </row>
    <row r="112" s="1" customFormat="1" ht="18" customHeight="1">
      <c r="B112" s="44"/>
      <c r="C112" s="36" t="s">
        <v>21</v>
      </c>
      <c r="D112" s="45"/>
      <c r="E112" s="45"/>
      <c r="F112" s="31" t="str">
        <f>F8</f>
        <v xml:space="preserve"> </v>
      </c>
      <c r="G112" s="45"/>
      <c r="H112" s="45"/>
      <c r="I112" s="45"/>
      <c r="J112" s="45"/>
      <c r="K112" s="36" t="s">
        <v>23</v>
      </c>
      <c r="L112" s="45"/>
      <c r="M112" s="88" t="str">
        <f>IF(O8="","",O8)</f>
        <v>1. 8. 2018</v>
      </c>
      <c r="N112" s="88"/>
      <c r="O112" s="88"/>
      <c r="P112" s="88"/>
      <c r="Q112" s="45"/>
      <c r="R112" s="46"/>
    </row>
    <row r="113" s="1" customFormat="1" ht="6.96" customHeight="1">
      <c r="B113" s="44"/>
      <c r="C113" s="45"/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6"/>
    </row>
    <row r="114" s="1" customFormat="1">
      <c r="B114" s="44"/>
      <c r="C114" s="36" t="s">
        <v>25</v>
      </c>
      <c r="D114" s="45"/>
      <c r="E114" s="45"/>
      <c r="F114" s="31" t="str">
        <f>E11</f>
        <v>Mesto Partizánske</v>
      </c>
      <c r="G114" s="45"/>
      <c r="H114" s="45"/>
      <c r="I114" s="45"/>
      <c r="J114" s="45"/>
      <c r="K114" s="36" t="s">
        <v>31</v>
      </c>
      <c r="L114" s="45"/>
      <c r="M114" s="31" t="str">
        <f>E17</f>
        <v xml:space="preserve"> </v>
      </c>
      <c r="N114" s="31"/>
      <c r="O114" s="31"/>
      <c r="P114" s="31"/>
      <c r="Q114" s="31"/>
      <c r="R114" s="46"/>
    </row>
    <row r="115" s="1" customFormat="1" ht="14.4" customHeight="1">
      <c r="B115" s="44"/>
      <c r="C115" s="36" t="s">
        <v>29</v>
      </c>
      <c r="D115" s="45"/>
      <c r="E115" s="45"/>
      <c r="F115" s="31" t="str">
        <f>IF(E14="","",E14)</f>
        <v>Vyplň údaj</v>
      </c>
      <c r="G115" s="45"/>
      <c r="H115" s="45"/>
      <c r="I115" s="45"/>
      <c r="J115" s="45"/>
      <c r="K115" s="36" t="s">
        <v>34</v>
      </c>
      <c r="L115" s="45"/>
      <c r="M115" s="31" t="str">
        <f>E20</f>
        <v xml:space="preserve"> </v>
      </c>
      <c r="N115" s="31"/>
      <c r="O115" s="31"/>
      <c r="P115" s="31"/>
      <c r="Q115" s="31"/>
      <c r="R115" s="46"/>
    </row>
    <row r="116" s="1" customFormat="1" ht="10.32" customHeight="1">
      <c r="B116" s="44"/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6"/>
    </row>
    <row r="117" s="8" customFormat="1" ht="29.28" customHeight="1">
      <c r="B117" s="181"/>
      <c r="C117" s="182" t="s">
        <v>119</v>
      </c>
      <c r="D117" s="183" t="s">
        <v>120</v>
      </c>
      <c r="E117" s="183" t="s">
        <v>57</v>
      </c>
      <c r="F117" s="183" t="s">
        <v>121</v>
      </c>
      <c r="G117" s="183"/>
      <c r="H117" s="183"/>
      <c r="I117" s="183"/>
      <c r="J117" s="183" t="s">
        <v>122</v>
      </c>
      <c r="K117" s="183" t="s">
        <v>123</v>
      </c>
      <c r="L117" s="183" t="s">
        <v>124</v>
      </c>
      <c r="M117" s="183"/>
      <c r="N117" s="183" t="s">
        <v>100</v>
      </c>
      <c r="O117" s="183"/>
      <c r="P117" s="183"/>
      <c r="Q117" s="184"/>
      <c r="R117" s="185"/>
      <c r="T117" s="98" t="s">
        <v>125</v>
      </c>
      <c r="U117" s="99" t="s">
        <v>39</v>
      </c>
      <c r="V117" s="99" t="s">
        <v>126</v>
      </c>
      <c r="W117" s="99" t="s">
        <v>127</v>
      </c>
      <c r="X117" s="99" t="s">
        <v>128</v>
      </c>
      <c r="Y117" s="99" t="s">
        <v>129</v>
      </c>
      <c r="Z117" s="99" t="s">
        <v>130</v>
      </c>
      <c r="AA117" s="100" t="s">
        <v>131</v>
      </c>
    </row>
    <row r="118" s="1" customFormat="1" ht="29.28" customHeight="1">
      <c r="B118" s="44"/>
      <c r="C118" s="102" t="s">
        <v>97</v>
      </c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186">
        <f>BK118</f>
        <v>0</v>
      </c>
      <c r="O118" s="187"/>
      <c r="P118" s="187"/>
      <c r="Q118" s="187"/>
      <c r="R118" s="46"/>
      <c r="T118" s="101"/>
      <c r="U118" s="65"/>
      <c r="V118" s="65"/>
      <c r="W118" s="188">
        <f>W119+W133</f>
        <v>0</v>
      </c>
      <c r="X118" s="65"/>
      <c r="Y118" s="188">
        <f>Y119+Y133</f>
        <v>2.5520719999999999</v>
      </c>
      <c r="Z118" s="65"/>
      <c r="AA118" s="189">
        <f>AA119+AA133</f>
        <v>0</v>
      </c>
      <c r="AT118" s="20" t="s">
        <v>74</v>
      </c>
      <c r="AU118" s="20" t="s">
        <v>102</v>
      </c>
      <c r="BK118" s="190">
        <f>BK119+BK133</f>
        <v>0</v>
      </c>
    </row>
    <row r="119" s="9" customFormat="1" ht="37.44" customHeight="1">
      <c r="B119" s="191"/>
      <c r="C119" s="192"/>
      <c r="D119" s="193" t="s">
        <v>103</v>
      </c>
      <c r="E119" s="193"/>
      <c r="F119" s="193"/>
      <c r="G119" s="193"/>
      <c r="H119" s="193"/>
      <c r="I119" s="193"/>
      <c r="J119" s="193"/>
      <c r="K119" s="193"/>
      <c r="L119" s="193"/>
      <c r="M119" s="193"/>
      <c r="N119" s="165">
        <f>BK119</f>
        <v>0</v>
      </c>
      <c r="O119" s="194"/>
      <c r="P119" s="194"/>
      <c r="Q119" s="194"/>
      <c r="R119" s="195"/>
      <c r="T119" s="196"/>
      <c r="U119" s="192"/>
      <c r="V119" s="192"/>
      <c r="W119" s="197">
        <f>W120+W128+W131</f>
        <v>0</v>
      </c>
      <c r="X119" s="192"/>
      <c r="Y119" s="197">
        <f>Y120+Y128+Y131</f>
        <v>2.5520719999999999</v>
      </c>
      <c r="Z119" s="192"/>
      <c r="AA119" s="198">
        <f>AA120+AA128+AA131</f>
        <v>0</v>
      </c>
      <c r="AR119" s="199" t="s">
        <v>80</v>
      </c>
      <c r="AT119" s="200" t="s">
        <v>74</v>
      </c>
      <c r="AU119" s="200" t="s">
        <v>75</v>
      </c>
      <c r="AY119" s="199" t="s">
        <v>132</v>
      </c>
      <c r="BK119" s="201">
        <f>BK120+BK128+BK131</f>
        <v>0</v>
      </c>
    </row>
    <row r="120" s="9" customFormat="1" ht="19.92" customHeight="1">
      <c r="B120" s="191"/>
      <c r="C120" s="192"/>
      <c r="D120" s="202" t="s">
        <v>104</v>
      </c>
      <c r="E120" s="202"/>
      <c r="F120" s="202"/>
      <c r="G120" s="202"/>
      <c r="H120" s="202"/>
      <c r="I120" s="202"/>
      <c r="J120" s="202"/>
      <c r="K120" s="202"/>
      <c r="L120" s="202"/>
      <c r="M120" s="202"/>
      <c r="N120" s="203">
        <f>BK120</f>
        <v>0</v>
      </c>
      <c r="O120" s="204"/>
      <c r="P120" s="204"/>
      <c r="Q120" s="204"/>
      <c r="R120" s="195"/>
      <c r="T120" s="196"/>
      <c r="U120" s="192"/>
      <c r="V120" s="192"/>
      <c r="W120" s="197">
        <f>SUM(W121:W127)</f>
        <v>0</v>
      </c>
      <c r="X120" s="192"/>
      <c r="Y120" s="197">
        <f>SUM(Y121:Y127)</f>
        <v>1.4010820000000002</v>
      </c>
      <c r="Z120" s="192"/>
      <c r="AA120" s="198">
        <f>SUM(AA121:AA127)</f>
        <v>0</v>
      </c>
      <c r="AR120" s="199" t="s">
        <v>80</v>
      </c>
      <c r="AT120" s="200" t="s">
        <v>74</v>
      </c>
      <c r="AU120" s="200" t="s">
        <v>80</v>
      </c>
      <c r="AY120" s="199" t="s">
        <v>132</v>
      </c>
      <c r="BK120" s="201">
        <f>SUM(BK121:BK127)</f>
        <v>0</v>
      </c>
    </row>
    <row r="121" s="1" customFormat="1" ht="25.5" customHeight="1">
      <c r="B121" s="169"/>
      <c r="C121" s="205" t="s">
        <v>80</v>
      </c>
      <c r="D121" s="205" t="s">
        <v>133</v>
      </c>
      <c r="E121" s="206" t="s">
        <v>134</v>
      </c>
      <c r="F121" s="207" t="s">
        <v>135</v>
      </c>
      <c r="G121" s="207"/>
      <c r="H121" s="207"/>
      <c r="I121" s="207"/>
      <c r="J121" s="208" t="s">
        <v>136</v>
      </c>
      <c r="K121" s="209">
        <v>2.5</v>
      </c>
      <c r="L121" s="210">
        <v>0</v>
      </c>
      <c r="M121" s="210"/>
      <c r="N121" s="209">
        <f>ROUND(L121*K121,3)</f>
        <v>0</v>
      </c>
      <c r="O121" s="209"/>
      <c r="P121" s="209"/>
      <c r="Q121" s="209"/>
      <c r="R121" s="173"/>
      <c r="T121" s="211" t="s">
        <v>5</v>
      </c>
      <c r="U121" s="54" t="s">
        <v>42</v>
      </c>
      <c r="V121" s="45"/>
      <c r="W121" s="212">
        <f>V121*K121</f>
        <v>0</v>
      </c>
      <c r="X121" s="212">
        <v>0</v>
      </c>
      <c r="Y121" s="212">
        <f>X121*K121</f>
        <v>0</v>
      </c>
      <c r="Z121" s="212">
        <v>0</v>
      </c>
      <c r="AA121" s="213">
        <f>Z121*K121</f>
        <v>0</v>
      </c>
      <c r="AR121" s="20" t="s">
        <v>137</v>
      </c>
      <c r="AT121" s="20" t="s">
        <v>133</v>
      </c>
      <c r="AU121" s="20" t="s">
        <v>111</v>
      </c>
      <c r="AY121" s="20" t="s">
        <v>132</v>
      </c>
      <c r="BE121" s="129">
        <f>IF(U121="základná",N121,0)</f>
        <v>0</v>
      </c>
      <c r="BF121" s="129">
        <f>IF(U121="znížená",N121,0)</f>
        <v>0</v>
      </c>
      <c r="BG121" s="129">
        <f>IF(U121="zákl. prenesená",N121,0)</f>
        <v>0</v>
      </c>
      <c r="BH121" s="129">
        <f>IF(U121="zníž. prenesená",N121,0)</f>
        <v>0</v>
      </c>
      <c r="BI121" s="129">
        <f>IF(U121="nulová",N121,0)</f>
        <v>0</v>
      </c>
      <c r="BJ121" s="20" t="s">
        <v>111</v>
      </c>
      <c r="BK121" s="214">
        <f>ROUND(L121*K121,3)</f>
        <v>0</v>
      </c>
      <c r="BL121" s="20" t="s">
        <v>137</v>
      </c>
      <c r="BM121" s="20" t="s">
        <v>138</v>
      </c>
    </row>
    <row r="122" s="1" customFormat="1" ht="38.25" customHeight="1">
      <c r="B122" s="169"/>
      <c r="C122" s="205" t="s">
        <v>111</v>
      </c>
      <c r="D122" s="205" t="s">
        <v>133</v>
      </c>
      <c r="E122" s="206" t="s">
        <v>139</v>
      </c>
      <c r="F122" s="207" t="s">
        <v>140</v>
      </c>
      <c r="G122" s="207"/>
      <c r="H122" s="207"/>
      <c r="I122" s="207"/>
      <c r="J122" s="208" t="s">
        <v>136</v>
      </c>
      <c r="K122" s="209">
        <v>2.5</v>
      </c>
      <c r="L122" s="210">
        <v>0</v>
      </c>
      <c r="M122" s="210"/>
      <c r="N122" s="209">
        <f>ROUND(L122*K122,3)</f>
        <v>0</v>
      </c>
      <c r="O122" s="209"/>
      <c r="P122" s="209"/>
      <c r="Q122" s="209"/>
      <c r="R122" s="173"/>
      <c r="T122" s="211" t="s">
        <v>5</v>
      </c>
      <c r="U122" s="54" t="s">
        <v>42</v>
      </c>
      <c r="V122" s="45"/>
      <c r="W122" s="212">
        <f>V122*K122</f>
        <v>0</v>
      </c>
      <c r="X122" s="212">
        <v>0</v>
      </c>
      <c r="Y122" s="212">
        <f>X122*K122</f>
        <v>0</v>
      </c>
      <c r="Z122" s="212">
        <v>0</v>
      </c>
      <c r="AA122" s="213">
        <f>Z122*K122</f>
        <v>0</v>
      </c>
      <c r="AR122" s="20" t="s">
        <v>137</v>
      </c>
      <c r="AT122" s="20" t="s">
        <v>133</v>
      </c>
      <c r="AU122" s="20" t="s">
        <v>111</v>
      </c>
      <c r="AY122" s="20" t="s">
        <v>132</v>
      </c>
      <c r="BE122" s="129">
        <f>IF(U122="základná",N122,0)</f>
        <v>0</v>
      </c>
      <c r="BF122" s="129">
        <f>IF(U122="znížená",N122,0)</f>
        <v>0</v>
      </c>
      <c r="BG122" s="129">
        <f>IF(U122="zákl. prenesená",N122,0)</f>
        <v>0</v>
      </c>
      <c r="BH122" s="129">
        <f>IF(U122="zníž. prenesená",N122,0)</f>
        <v>0</v>
      </c>
      <c r="BI122" s="129">
        <f>IF(U122="nulová",N122,0)</f>
        <v>0</v>
      </c>
      <c r="BJ122" s="20" t="s">
        <v>111</v>
      </c>
      <c r="BK122" s="214">
        <f>ROUND(L122*K122,3)</f>
        <v>0</v>
      </c>
      <c r="BL122" s="20" t="s">
        <v>137</v>
      </c>
      <c r="BM122" s="20" t="s">
        <v>141</v>
      </c>
    </row>
    <row r="123" s="1" customFormat="1" ht="25.5" customHeight="1">
      <c r="B123" s="169"/>
      <c r="C123" s="205" t="s">
        <v>142</v>
      </c>
      <c r="D123" s="205" t="s">
        <v>133</v>
      </c>
      <c r="E123" s="206" t="s">
        <v>143</v>
      </c>
      <c r="F123" s="207" t="s">
        <v>144</v>
      </c>
      <c r="G123" s="207"/>
      <c r="H123" s="207"/>
      <c r="I123" s="207"/>
      <c r="J123" s="208" t="s">
        <v>136</v>
      </c>
      <c r="K123" s="209">
        <v>2.5</v>
      </c>
      <c r="L123" s="210">
        <v>0</v>
      </c>
      <c r="M123" s="210"/>
      <c r="N123" s="209">
        <f>ROUND(L123*K123,3)</f>
        <v>0</v>
      </c>
      <c r="O123" s="209"/>
      <c r="P123" s="209"/>
      <c r="Q123" s="209"/>
      <c r="R123" s="173"/>
      <c r="T123" s="211" t="s">
        <v>5</v>
      </c>
      <c r="U123" s="54" t="s">
        <v>42</v>
      </c>
      <c r="V123" s="45"/>
      <c r="W123" s="212">
        <f>V123*K123</f>
        <v>0</v>
      </c>
      <c r="X123" s="212">
        <v>0</v>
      </c>
      <c r="Y123" s="212">
        <f>X123*K123</f>
        <v>0</v>
      </c>
      <c r="Z123" s="212">
        <v>0</v>
      </c>
      <c r="AA123" s="213">
        <f>Z123*K123</f>
        <v>0</v>
      </c>
      <c r="AR123" s="20" t="s">
        <v>137</v>
      </c>
      <c r="AT123" s="20" t="s">
        <v>133</v>
      </c>
      <c r="AU123" s="20" t="s">
        <v>111</v>
      </c>
      <c r="AY123" s="20" t="s">
        <v>132</v>
      </c>
      <c r="BE123" s="129">
        <f>IF(U123="základná",N123,0)</f>
        <v>0</v>
      </c>
      <c r="BF123" s="129">
        <f>IF(U123="znížená",N123,0)</f>
        <v>0</v>
      </c>
      <c r="BG123" s="129">
        <f>IF(U123="zákl. prenesená",N123,0)</f>
        <v>0</v>
      </c>
      <c r="BH123" s="129">
        <f>IF(U123="zníž. prenesená",N123,0)</f>
        <v>0</v>
      </c>
      <c r="BI123" s="129">
        <f>IF(U123="nulová",N123,0)</f>
        <v>0</v>
      </c>
      <c r="BJ123" s="20" t="s">
        <v>111</v>
      </c>
      <c r="BK123" s="214">
        <f>ROUND(L123*K123,3)</f>
        <v>0</v>
      </c>
      <c r="BL123" s="20" t="s">
        <v>137</v>
      </c>
      <c r="BM123" s="20" t="s">
        <v>145</v>
      </c>
    </row>
    <row r="124" s="1" customFormat="1" ht="25.5" customHeight="1">
      <c r="B124" s="169"/>
      <c r="C124" s="205" t="s">
        <v>137</v>
      </c>
      <c r="D124" s="205" t="s">
        <v>133</v>
      </c>
      <c r="E124" s="206" t="s">
        <v>146</v>
      </c>
      <c r="F124" s="207" t="s">
        <v>147</v>
      </c>
      <c r="G124" s="207"/>
      <c r="H124" s="207"/>
      <c r="I124" s="207"/>
      <c r="J124" s="208" t="s">
        <v>148</v>
      </c>
      <c r="K124" s="209">
        <v>35</v>
      </c>
      <c r="L124" s="210">
        <v>0</v>
      </c>
      <c r="M124" s="210"/>
      <c r="N124" s="209">
        <f>ROUND(L124*K124,3)</f>
        <v>0</v>
      </c>
      <c r="O124" s="209"/>
      <c r="P124" s="209"/>
      <c r="Q124" s="209"/>
      <c r="R124" s="173"/>
      <c r="T124" s="211" t="s">
        <v>5</v>
      </c>
      <c r="U124" s="54" t="s">
        <v>42</v>
      </c>
      <c r="V124" s="45"/>
      <c r="W124" s="212">
        <f>V124*K124</f>
        <v>0</v>
      </c>
      <c r="X124" s="212">
        <v>0.040000000000000001</v>
      </c>
      <c r="Y124" s="212">
        <f>X124*K124</f>
        <v>1.4000000000000001</v>
      </c>
      <c r="Z124" s="212">
        <v>0</v>
      </c>
      <c r="AA124" s="213">
        <f>Z124*K124</f>
        <v>0</v>
      </c>
      <c r="AR124" s="20" t="s">
        <v>137</v>
      </c>
      <c r="AT124" s="20" t="s">
        <v>133</v>
      </c>
      <c r="AU124" s="20" t="s">
        <v>111</v>
      </c>
      <c r="AY124" s="20" t="s">
        <v>132</v>
      </c>
      <c r="BE124" s="129">
        <f>IF(U124="základná",N124,0)</f>
        <v>0</v>
      </c>
      <c r="BF124" s="129">
        <f>IF(U124="znížená",N124,0)</f>
        <v>0</v>
      </c>
      <c r="BG124" s="129">
        <f>IF(U124="zákl. prenesená",N124,0)</f>
        <v>0</v>
      </c>
      <c r="BH124" s="129">
        <f>IF(U124="zníž. prenesená",N124,0)</f>
        <v>0</v>
      </c>
      <c r="BI124" s="129">
        <f>IF(U124="nulová",N124,0)</f>
        <v>0</v>
      </c>
      <c r="BJ124" s="20" t="s">
        <v>111</v>
      </c>
      <c r="BK124" s="214">
        <f>ROUND(L124*K124,3)</f>
        <v>0</v>
      </c>
      <c r="BL124" s="20" t="s">
        <v>137</v>
      </c>
      <c r="BM124" s="20" t="s">
        <v>149</v>
      </c>
    </row>
    <row r="125" s="1" customFormat="1" ht="16.5" customHeight="1">
      <c r="B125" s="169"/>
      <c r="C125" s="215" t="s">
        <v>150</v>
      </c>
      <c r="D125" s="215" t="s">
        <v>151</v>
      </c>
      <c r="E125" s="216" t="s">
        <v>152</v>
      </c>
      <c r="F125" s="217" t="s">
        <v>153</v>
      </c>
      <c r="G125" s="217"/>
      <c r="H125" s="217"/>
      <c r="I125" s="217"/>
      <c r="J125" s="218" t="s">
        <v>154</v>
      </c>
      <c r="K125" s="219">
        <v>1.0820000000000001</v>
      </c>
      <c r="L125" s="220">
        <v>0</v>
      </c>
      <c r="M125" s="220"/>
      <c r="N125" s="219">
        <f>ROUND(L125*K125,3)</f>
        <v>0</v>
      </c>
      <c r="O125" s="209"/>
      <c r="P125" s="209"/>
      <c r="Q125" s="209"/>
      <c r="R125" s="173"/>
      <c r="T125" s="211" t="s">
        <v>5</v>
      </c>
      <c r="U125" s="54" t="s">
        <v>42</v>
      </c>
      <c r="V125" s="45"/>
      <c r="W125" s="212">
        <f>V125*K125</f>
        <v>0</v>
      </c>
      <c r="X125" s="212">
        <v>0.001</v>
      </c>
      <c r="Y125" s="212">
        <f>X125*K125</f>
        <v>0.0010820000000000001</v>
      </c>
      <c r="Z125" s="212">
        <v>0</v>
      </c>
      <c r="AA125" s="213">
        <f>Z125*K125</f>
        <v>0</v>
      </c>
      <c r="AR125" s="20" t="s">
        <v>155</v>
      </c>
      <c r="AT125" s="20" t="s">
        <v>151</v>
      </c>
      <c r="AU125" s="20" t="s">
        <v>111</v>
      </c>
      <c r="AY125" s="20" t="s">
        <v>132</v>
      </c>
      <c r="BE125" s="129">
        <f>IF(U125="základná",N125,0)</f>
        <v>0</v>
      </c>
      <c r="BF125" s="129">
        <f>IF(U125="znížená",N125,0)</f>
        <v>0</v>
      </c>
      <c r="BG125" s="129">
        <f>IF(U125="zákl. prenesená",N125,0)</f>
        <v>0</v>
      </c>
      <c r="BH125" s="129">
        <f>IF(U125="zníž. prenesená",N125,0)</f>
        <v>0</v>
      </c>
      <c r="BI125" s="129">
        <f>IF(U125="nulová",N125,0)</f>
        <v>0</v>
      </c>
      <c r="BJ125" s="20" t="s">
        <v>111</v>
      </c>
      <c r="BK125" s="214">
        <f>ROUND(L125*K125,3)</f>
        <v>0</v>
      </c>
      <c r="BL125" s="20" t="s">
        <v>137</v>
      </c>
      <c r="BM125" s="20" t="s">
        <v>156</v>
      </c>
    </row>
    <row r="126" s="1" customFormat="1" ht="25.5" customHeight="1">
      <c r="B126" s="169"/>
      <c r="C126" s="205" t="s">
        <v>157</v>
      </c>
      <c r="D126" s="205" t="s">
        <v>133</v>
      </c>
      <c r="E126" s="206" t="s">
        <v>158</v>
      </c>
      <c r="F126" s="207" t="s">
        <v>159</v>
      </c>
      <c r="G126" s="207"/>
      <c r="H126" s="207"/>
      <c r="I126" s="207"/>
      <c r="J126" s="208" t="s">
        <v>148</v>
      </c>
      <c r="K126" s="209">
        <v>35</v>
      </c>
      <c r="L126" s="210">
        <v>0</v>
      </c>
      <c r="M126" s="210"/>
      <c r="N126" s="209">
        <f>ROUND(L126*K126,3)</f>
        <v>0</v>
      </c>
      <c r="O126" s="209"/>
      <c r="P126" s="209"/>
      <c r="Q126" s="209"/>
      <c r="R126" s="173"/>
      <c r="T126" s="211" t="s">
        <v>5</v>
      </c>
      <c r="U126" s="54" t="s">
        <v>42</v>
      </c>
      <c r="V126" s="45"/>
      <c r="W126" s="212">
        <f>V126*K126</f>
        <v>0</v>
      </c>
      <c r="X126" s="212">
        <v>0</v>
      </c>
      <c r="Y126" s="212">
        <f>X126*K126</f>
        <v>0</v>
      </c>
      <c r="Z126" s="212">
        <v>0</v>
      </c>
      <c r="AA126" s="213">
        <f>Z126*K126</f>
        <v>0</v>
      </c>
      <c r="AR126" s="20" t="s">
        <v>137</v>
      </c>
      <c r="AT126" s="20" t="s">
        <v>133</v>
      </c>
      <c r="AU126" s="20" t="s">
        <v>111</v>
      </c>
      <c r="AY126" s="20" t="s">
        <v>132</v>
      </c>
      <c r="BE126" s="129">
        <f>IF(U126="základná",N126,0)</f>
        <v>0</v>
      </c>
      <c r="BF126" s="129">
        <f>IF(U126="znížená",N126,0)</f>
        <v>0</v>
      </c>
      <c r="BG126" s="129">
        <f>IF(U126="zákl. prenesená",N126,0)</f>
        <v>0</v>
      </c>
      <c r="BH126" s="129">
        <f>IF(U126="zníž. prenesená",N126,0)</f>
        <v>0</v>
      </c>
      <c r="BI126" s="129">
        <f>IF(U126="nulová",N126,0)</f>
        <v>0</v>
      </c>
      <c r="BJ126" s="20" t="s">
        <v>111</v>
      </c>
      <c r="BK126" s="214">
        <f>ROUND(L126*K126,3)</f>
        <v>0</v>
      </c>
      <c r="BL126" s="20" t="s">
        <v>137</v>
      </c>
      <c r="BM126" s="20" t="s">
        <v>160</v>
      </c>
    </row>
    <row r="127" s="1" customFormat="1" ht="25.5" customHeight="1">
      <c r="B127" s="169"/>
      <c r="C127" s="205" t="s">
        <v>161</v>
      </c>
      <c r="D127" s="205" t="s">
        <v>133</v>
      </c>
      <c r="E127" s="206" t="s">
        <v>162</v>
      </c>
      <c r="F127" s="207" t="s">
        <v>163</v>
      </c>
      <c r="G127" s="207"/>
      <c r="H127" s="207"/>
      <c r="I127" s="207"/>
      <c r="J127" s="208" t="s">
        <v>148</v>
      </c>
      <c r="K127" s="209">
        <v>35</v>
      </c>
      <c r="L127" s="210">
        <v>0</v>
      </c>
      <c r="M127" s="210"/>
      <c r="N127" s="209">
        <f>ROUND(L127*K127,3)</f>
        <v>0</v>
      </c>
      <c r="O127" s="209"/>
      <c r="P127" s="209"/>
      <c r="Q127" s="209"/>
      <c r="R127" s="173"/>
      <c r="T127" s="211" t="s">
        <v>5</v>
      </c>
      <c r="U127" s="54" t="s">
        <v>42</v>
      </c>
      <c r="V127" s="45"/>
      <c r="W127" s="212">
        <f>V127*K127</f>
        <v>0</v>
      </c>
      <c r="X127" s="212">
        <v>0</v>
      </c>
      <c r="Y127" s="212">
        <f>X127*K127</f>
        <v>0</v>
      </c>
      <c r="Z127" s="212">
        <v>0</v>
      </c>
      <c r="AA127" s="213">
        <f>Z127*K127</f>
        <v>0</v>
      </c>
      <c r="AR127" s="20" t="s">
        <v>137</v>
      </c>
      <c r="AT127" s="20" t="s">
        <v>133</v>
      </c>
      <c r="AU127" s="20" t="s">
        <v>111</v>
      </c>
      <c r="AY127" s="20" t="s">
        <v>132</v>
      </c>
      <c r="BE127" s="129">
        <f>IF(U127="základná",N127,0)</f>
        <v>0</v>
      </c>
      <c r="BF127" s="129">
        <f>IF(U127="znížená",N127,0)</f>
        <v>0</v>
      </c>
      <c r="BG127" s="129">
        <f>IF(U127="zákl. prenesená",N127,0)</f>
        <v>0</v>
      </c>
      <c r="BH127" s="129">
        <f>IF(U127="zníž. prenesená",N127,0)</f>
        <v>0</v>
      </c>
      <c r="BI127" s="129">
        <f>IF(U127="nulová",N127,0)</f>
        <v>0</v>
      </c>
      <c r="BJ127" s="20" t="s">
        <v>111</v>
      </c>
      <c r="BK127" s="214">
        <f>ROUND(L127*K127,3)</f>
        <v>0</v>
      </c>
      <c r="BL127" s="20" t="s">
        <v>137</v>
      </c>
      <c r="BM127" s="20" t="s">
        <v>164</v>
      </c>
    </row>
    <row r="128" s="9" customFormat="1" ht="29.88" customHeight="1">
      <c r="B128" s="191"/>
      <c r="C128" s="192"/>
      <c r="D128" s="202" t="s">
        <v>105</v>
      </c>
      <c r="E128" s="202"/>
      <c r="F128" s="202"/>
      <c r="G128" s="202"/>
      <c r="H128" s="202"/>
      <c r="I128" s="202"/>
      <c r="J128" s="202"/>
      <c r="K128" s="202"/>
      <c r="L128" s="202"/>
      <c r="M128" s="202"/>
      <c r="N128" s="221">
        <f>BK128</f>
        <v>0</v>
      </c>
      <c r="O128" s="222"/>
      <c r="P128" s="222"/>
      <c r="Q128" s="222"/>
      <c r="R128" s="195"/>
      <c r="T128" s="196"/>
      <c r="U128" s="192"/>
      <c r="V128" s="192"/>
      <c r="W128" s="197">
        <f>SUM(W129:W130)</f>
        <v>0</v>
      </c>
      <c r="X128" s="192"/>
      <c r="Y128" s="197">
        <f>SUM(Y129:Y130)</f>
        <v>1.15099</v>
      </c>
      <c r="Z128" s="192"/>
      <c r="AA128" s="198">
        <f>SUM(AA129:AA130)</f>
        <v>0</v>
      </c>
      <c r="AR128" s="199" t="s">
        <v>80</v>
      </c>
      <c r="AT128" s="200" t="s">
        <v>74</v>
      </c>
      <c r="AU128" s="200" t="s">
        <v>80</v>
      </c>
      <c r="AY128" s="199" t="s">
        <v>132</v>
      </c>
      <c r="BK128" s="201">
        <f>SUM(BK129:BK130)</f>
        <v>0</v>
      </c>
    </row>
    <row r="129" s="1" customFormat="1" ht="38.25" customHeight="1">
      <c r="B129" s="169"/>
      <c r="C129" s="205" t="s">
        <v>155</v>
      </c>
      <c r="D129" s="205" t="s">
        <v>133</v>
      </c>
      <c r="E129" s="206" t="s">
        <v>165</v>
      </c>
      <c r="F129" s="207" t="s">
        <v>166</v>
      </c>
      <c r="G129" s="207"/>
      <c r="H129" s="207"/>
      <c r="I129" s="207"/>
      <c r="J129" s="208" t="s">
        <v>167</v>
      </c>
      <c r="K129" s="209">
        <v>1</v>
      </c>
      <c r="L129" s="210">
        <v>0</v>
      </c>
      <c r="M129" s="210"/>
      <c r="N129" s="209">
        <f>ROUND(L129*K129,3)</f>
        <v>0</v>
      </c>
      <c r="O129" s="209"/>
      <c r="P129" s="209"/>
      <c r="Q129" s="209"/>
      <c r="R129" s="173"/>
      <c r="T129" s="211" t="s">
        <v>5</v>
      </c>
      <c r="U129" s="54" t="s">
        <v>42</v>
      </c>
      <c r="V129" s="45"/>
      <c r="W129" s="212">
        <f>V129*K129</f>
        <v>0</v>
      </c>
      <c r="X129" s="212">
        <v>0.97299000000000002</v>
      </c>
      <c r="Y129" s="212">
        <f>X129*K129</f>
        <v>0.97299000000000002</v>
      </c>
      <c r="Z129" s="212">
        <v>0</v>
      </c>
      <c r="AA129" s="213">
        <f>Z129*K129</f>
        <v>0</v>
      </c>
      <c r="AR129" s="20" t="s">
        <v>137</v>
      </c>
      <c r="AT129" s="20" t="s">
        <v>133</v>
      </c>
      <c r="AU129" s="20" t="s">
        <v>111</v>
      </c>
      <c r="AY129" s="20" t="s">
        <v>132</v>
      </c>
      <c r="BE129" s="129">
        <f>IF(U129="základná",N129,0)</f>
        <v>0</v>
      </c>
      <c r="BF129" s="129">
        <f>IF(U129="znížená",N129,0)</f>
        <v>0</v>
      </c>
      <c r="BG129" s="129">
        <f>IF(U129="zákl. prenesená",N129,0)</f>
        <v>0</v>
      </c>
      <c r="BH129" s="129">
        <f>IF(U129="zníž. prenesená",N129,0)</f>
        <v>0</v>
      </c>
      <c r="BI129" s="129">
        <f>IF(U129="nulová",N129,0)</f>
        <v>0</v>
      </c>
      <c r="BJ129" s="20" t="s">
        <v>111</v>
      </c>
      <c r="BK129" s="214">
        <f>ROUND(L129*K129,3)</f>
        <v>0</v>
      </c>
      <c r="BL129" s="20" t="s">
        <v>137</v>
      </c>
      <c r="BM129" s="20" t="s">
        <v>168</v>
      </c>
    </row>
    <row r="130" s="1" customFormat="1" ht="89.25" customHeight="1">
      <c r="B130" s="169"/>
      <c r="C130" s="215" t="s">
        <v>169</v>
      </c>
      <c r="D130" s="215" t="s">
        <v>151</v>
      </c>
      <c r="E130" s="216" t="s">
        <v>170</v>
      </c>
      <c r="F130" s="217" t="s">
        <v>171</v>
      </c>
      <c r="G130" s="217"/>
      <c r="H130" s="217"/>
      <c r="I130" s="217"/>
      <c r="J130" s="218" t="s">
        <v>172</v>
      </c>
      <c r="K130" s="219">
        <v>1</v>
      </c>
      <c r="L130" s="220">
        <v>0</v>
      </c>
      <c r="M130" s="220"/>
      <c r="N130" s="219">
        <f>ROUND(L130*K130,3)</f>
        <v>0</v>
      </c>
      <c r="O130" s="209"/>
      <c r="P130" s="209"/>
      <c r="Q130" s="209"/>
      <c r="R130" s="173"/>
      <c r="T130" s="211" t="s">
        <v>5</v>
      </c>
      <c r="U130" s="54" t="s">
        <v>42</v>
      </c>
      <c r="V130" s="45"/>
      <c r="W130" s="212">
        <f>V130*K130</f>
        <v>0</v>
      </c>
      <c r="X130" s="212">
        <v>0.17799999999999999</v>
      </c>
      <c r="Y130" s="212">
        <f>X130*K130</f>
        <v>0.17799999999999999</v>
      </c>
      <c r="Z130" s="212">
        <v>0</v>
      </c>
      <c r="AA130" s="213">
        <f>Z130*K130</f>
        <v>0</v>
      </c>
      <c r="AR130" s="20" t="s">
        <v>155</v>
      </c>
      <c r="AT130" s="20" t="s">
        <v>151</v>
      </c>
      <c r="AU130" s="20" t="s">
        <v>111</v>
      </c>
      <c r="AY130" s="20" t="s">
        <v>132</v>
      </c>
      <c r="BE130" s="129">
        <f>IF(U130="základná",N130,0)</f>
        <v>0</v>
      </c>
      <c r="BF130" s="129">
        <f>IF(U130="znížená",N130,0)</f>
        <v>0</v>
      </c>
      <c r="BG130" s="129">
        <f>IF(U130="zákl. prenesená",N130,0)</f>
        <v>0</v>
      </c>
      <c r="BH130" s="129">
        <f>IF(U130="zníž. prenesená",N130,0)</f>
        <v>0</v>
      </c>
      <c r="BI130" s="129">
        <f>IF(U130="nulová",N130,0)</f>
        <v>0</v>
      </c>
      <c r="BJ130" s="20" t="s">
        <v>111</v>
      </c>
      <c r="BK130" s="214">
        <f>ROUND(L130*K130,3)</f>
        <v>0</v>
      </c>
      <c r="BL130" s="20" t="s">
        <v>137</v>
      </c>
      <c r="BM130" s="20" t="s">
        <v>173</v>
      </c>
    </row>
    <row r="131" s="9" customFormat="1" ht="29.88" customHeight="1">
      <c r="B131" s="191"/>
      <c r="C131" s="192"/>
      <c r="D131" s="202" t="s">
        <v>106</v>
      </c>
      <c r="E131" s="202"/>
      <c r="F131" s="202"/>
      <c r="G131" s="202"/>
      <c r="H131" s="202"/>
      <c r="I131" s="202"/>
      <c r="J131" s="202"/>
      <c r="K131" s="202"/>
      <c r="L131" s="202"/>
      <c r="M131" s="202"/>
      <c r="N131" s="221">
        <f>BK131</f>
        <v>0</v>
      </c>
      <c r="O131" s="222"/>
      <c r="P131" s="222"/>
      <c r="Q131" s="222"/>
      <c r="R131" s="195"/>
      <c r="T131" s="196"/>
      <c r="U131" s="192"/>
      <c r="V131" s="192"/>
      <c r="W131" s="197">
        <f>W132</f>
        <v>0</v>
      </c>
      <c r="X131" s="192"/>
      <c r="Y131" s="197">
        <f>Y132</f>
        <v>0</v>
      </c>
      <c r="Z131" s="192"/>
      <c r="AA131" s="198">
        <f>AA132</f>
        <v>0</v>
      </c>
      <c r="AR131" s="199" t="s">
        <v>80</v>
      </c>
      <c r="AT131" s="200" t="s">
        <v>74</v>
      </c>
      <c r="AU131" s="200" t="s">
        <v>80</v>
      </c>
      <c r="AY131" s="199" t="s">
        <v>132</v>
      </c>
      <c r="BK131" s="201">
        <f>BK132</f>
        <v>0</v>
      </c>
    </row>
    <row r="132" s="1" customFormat="1" ht="38.25" customHeight="1">
      <c r="B132" s="169"/>
      <c r="C132" s="205" t="s">
        <v>174</v>
      </c>
      <c r="D132" s="205" t="s">
        <v>133</v>
      </c>
      <c r="E132" s="206" t="s">
        <v>175</v>
      </c>
      <c r="F132" s="207" t="s">
        <v>176</v>
      </c>
      <c r="G132" s="207"/>
      <c r="H132" s="207"/>
      <c r="I132" s="207"/>
      <c r="J132" s="208" t="s">
        <v>177</v>
      </c>
      <c r="K132" s="209">
        <v>2.552</v>
      </c>
      <c r="L132" s="210">
        <v>0</v>
      </c>
      <c r="M132" s="210"/>
      <c r="N132" s="209">
        <f>ROUND(L132*K132,3)</f>
        <v>0</v>
      </c>
      <c r="O132" s="209"/>
      <c r="P132" s="209"/>
      <c r="Q132" s="209"/>
      <c r="R132" s="173"/>
      <c r="T132" s="211" t="s">
        <v>5</v>
      </c>
      <c r="U132" s="54" t="s">
        <v>42</v>
      </c>
      <c r="V132" s="45"/>
      <c r="W132" s="212">
        <f>V132*K132</f>
        <v>0</v>
      </c>
      <c r="X132" s="212">
        <v>0</v>
      </c>
      <c r="Y132" s="212">
        <f>X132*K132</f>
        <v>0</v>
      </c>
      <c r="Z132" s="212">
        <v>0</v>
      </c>
      <c r="AA132" s="213">
        <f>Z132*K132</f>
        <v>0</v>
      </c>
      <c r="AR132" s="20" t="s">
        <v>137</v>
      </c>
      <c r="AT132" s="20" t="s">
        <v>133</v>
      </c>
      <c r="AU132" s="20" t="s">
        <v>111</v>
      </c>
      <c r="AY132" s="20" t="s">
        <v>132</v>
      </c>
      <c r="BE132" s="129">
        <f>IF(U132="základná",N132,0)</f>
        <v>0</v>
      </c>
      <c r="BF132" s="129">
        <f>IF(U132="znížená",N132,0)</f>
        <v>0</v>
      </c>
      <c r="BG132" s="129">
        <f>IF(U132="zákl. prenesená",N132,0)</f>
        <v>0</v>
      </c>
      <c r="BH132" s="129">
        <f>IF(U132="zníž. prenesená",N132,0)</f>
        <v>0</v>
      </c>
      <c r="BI132" s="129">
        <f>IF(U132="nulová",N132,0)</f>
        <v>0</v>
      </c>
      <c r="BJ132" s="20" t="s">
        <v>111</v>
      </c>
      <c r="BK132" s="214">
        <f>ROUND(L132*K132,3)</f>
        <v>0</v>
      </c>
      <c r="BL132" s="20" t="s">
        <v>137</v>
      </c>
      <c r="BM132" s="20" t="s">
        <v>178</v>
      </c>
    </row>
    <row r="133" s="1" customFormat="1" ht="49.92" customHeight="1">
      <c r="B133" s="44"/>
      <c r="C133" s="45"/>
      <c r="D133" s="193" t="s">
        <v>179</v>
      </c>
      <c r="E133" s="45"/>
      <c r="F133" s="45"/>
      <c r="G133" s="45"/>
      <c r="H133" s="45"/>
      <c r="I133" s="45"/>
      <c r="J133" s="45"/>
      <c r="K133" s="45"/>
      <c r="L133" s="45"/>
      <c r="M133" s="45"/>
      <c r="N133" s="223">
        <f>BK133</f>
        <v>0</v>
      </c>
      <c r="O133" s="224"/>
      <c r="P133" s="224"/>
      <c r="Q133" s="224"/>
      <c r="R133" s="46"/>
      <c r="T133" s="225"/>
      <c r="U133" s="45"/>
      <c r="V133" s="45"/>
      <c r="W133" s="45"/>
      <c r="X133" s="45"/>
      <c r="Y133" s="45"/>
      <c r="Z133" s="45"/>
      <c r="AA133" s="92"/>
      <c r="AT133" s="20" t="s">
        <v>74</v>
      </c>
      <c r="AU133" s="20" t="s">
        <v>75</v>
      </c>
      <c r="AY133" s="20" t="s">
        <v>180</v>
      </c>
      <c r="BK133" s="214">
        <f>SUM(BK134:BK138)</f>
        <v>0</v>
      </c>
    </row>
    <row r="134" s="1" customFormat="1" ht="22.32" customHeight="1">
      <c r="B134" s="44"/>
      <c r="C134" s="226" t="s">
        <v>5</v>
      </c>
      <c r="D134" s="226" t="s">
        <v>133</v>
      </c>
      <c r="E134" s="227" t="s">
        <v>5</v>
      </c>
      <c r="F134" s="228" t="s">
        <v>5</v>
      </c>
      <c r="G134" s="228"/>
      <c r="H134" s="228"/>
      <c r="I134" s="228"/>
      <c r="J134" s="229" t="s">
        <v>5</v>
      </c>
      <c r="K134" s="210"/>
      <c r="L134" s="210"/>
      <c r="M134" s="230"/>
      <c r="N134" s="230">
        <f>BK134</f>
        <v>0</v>
      </c>
      <c r="O134" s="230"/>
      <c r="P134" s="230"/>
      <c r="Q134" s="230"/>
      <c r="R134" s="46"/>
      <c r="T134" s="211" t="s">
        <v>5</v>
      </c>
      <c r="U134" s="231" t="s">
        <v>42</v>
      </c>
      <c r="V134" s="45"/>
      <c r="W134" s="45"/>
      <c r="X134" s="45"/>
      <c r="Y134" s="45"/>
      <c r="Z134" s="45"/>
      <c r="AA134" s="92"/>
      <c r="AT134" s="20" t="s">
        <v>180</v>
      </c>
      <c r="AU134" s="20" t="s">
        <v>80</v>
      </c>
      <c r="AY134" s="20" t="s">
        <v>180</v>
      </c>
      <c r="BE134" s="129">
        <f>IF(U134="základná",N134,0)</f>
        <v>0</v>
      </c>
      <c r="BF134" s="129">
        <f>IF(U134="znížená",N134,0)</f>
        <v>0</v>
      </c>
      <c r="BG134" s="129">
        <f>IF(U134="zákl. prenesená",N134,0)</f>
        <v>0</v>
      </c>
      <c r="BH134" s="129">
        <f>IF(U134="zníž. prenesená",N134,0)</f>
        <v>0</v>
      </c>
      <c r="BI134" s="129">
        <f>IF(U134="nulová",N134,0)</f>
        <v>0</v>
      </c>
      <c r="BJ134" s="20" t="s">
        <v>111</v>
      </c>
      <c r="BK134" s="214">
        <f>L134*K134</f>
        <v>0</v>
      </c>
    </row>
    <row r="135" s="1" customFormat="1" ht="22.32" customHeight="1">
      <c r="B135" s="44"/>
      <c r="C135" s="226" t="s">
        <v>5</v>
      </c>
      <c r="D135" s="226" t="s">
        <v>133</v>
      </c>
      <c r="E135" s="227" t="s">
        <v>5</v>
      </c>
      <c r="F135" s="228" t="s">
        <v>5</v>
      </c>
      <c r="G135" s="228"/>
      <c r="H135" s="228"/>
      <c r="I135" s="228"/>
      <c r="J135" s="229" t="s">
        <v>5</v>
      </c>
      <c r="K135" s="210"/>
      <c r="L135" s="210"/>
      <c r="M135" s="230"/>
      <c r="N135" s="230">
        <f>BK135</f>
        <v>0</v>
      </c>
      <c r="O135" s="230"/>
      <c r="P135" s="230"/>
      <c r="Q135" s="230"/>
      <c r="R135" s="46"/>
      <c r="T135" s="211" t="s">
        <v>5</v>
      </c>
      <c r="U135" s="231" t="s">
        <v>42</v>
      </c>
      <c r="V135" s="45"/>
      <c r="W135" s="45"/>
      <c r="X135" s="45"/>
      <c r="Y135" s="45"/>
      <c r="Z135" s="45"/>
      <c r="AA135" s="92"/>
      <c r="AT135" s="20" t="s">
        <v>180</v>
      </c>
      <c r="AU135" s="20" t="s">
        <v>80</v>
      </c>
      <c r="AY135" s="20" t="s">
        <v>180</v>
      </c>
      <c r="BE135" s="129">
        <f>IF(U135="základná",N135,0)</f>
        <v>0</v>
      </c>
      <c r="BF135" s="129">
        <f>IF(U135="znížená",N135,0)</f>
        <v>0</v>
      </c>
      <c r="BG135" s="129">
        <f>IF(U135="zákl. prenesená",N135,0)</f>
        <v>0</v>
      </c>
      <c r="BH135" s="129">
        <f>IF(U135="zníž. prenesená",N135,0)</f>
        <v>0</v>
      </c>
      <c r="BI135" s="129">
        <f>IF(U135="nulová",N135,0)</f>
        <v>0</v>
      </c>
      <c r="BJ135" s="20" t="s">
        <v>111</v>
      </c>
      <c r="BK135" s="214">
        <f>L135*K135</f>
        <v>0</v>
      </c>
    </row>
    <row r="136" s="1" customFormat="1" ht="22.32" customHeight="1">
      <c r="B136" s="44"/>
      <c r="C136" s="226" t="s">
        <v>5</v>
      </c>
      <c r="D136" s="226" t="s">
        <v>133</v>
      </c>
      <c r="E136" s="227" t="s">
        <v>5</v>
      </c>
      <c r="F136" s="228" t="s">
        <v>5</v>
      </c>
      <c r="G136" s="228"/>
      <c r="H136" s="228"/>
      <c r="I136" s="228"/>
      <c r="J136" s="229" t="s">
        <v>5</v>
      </c>
      <c r="K136" s="210"/>
      <c r="L136" s="210"/>
      <c r="M136" s="230"/>
      <c r="N136" s="230">
        <f>BK136</f>
        <v>0</v>
      </c>
      <c r="O136" s="230"/>
      <c r="P136" s="230"/>
      <c r="Q136" s="230"/>
      <c r="R136" s="46"/>
      <c r="T136" s="211" t="s">
        <v>5</v>
      </c>
      <c r="U136" s="231" t="s">
        <v>42</v>
      </c>
      <c r="V136" s="45"/>
      <c r="W136" s="45"/>
      <c r="X136" s="45"/>
      <c r="Y136" s="45"/>
      <c r="Z136" s="45"/>
      <c r="AA136" s="92"/>
      <c r="AT136" s="20" t="s">
        <v>180</v>
      </c>
      <c r="AU136" s="20" t="s">
        <v>80</v>
      </c>
      <c r="AY136" s="20" t="s">
        <v>180</v>
      </c>
      <c r="BE136" s="129">
        <f>IF(U136="základná",N136,0)</f>
        <v>0</v>
      </c>
      <c r="BF136" s="129">
        <f>IF(U136="znížená",N136,0)</f>
        <v>0</v>
      </c>
      <c r="BG136" s="129">
        <f>IF(U136="zákl. prenesená",N136,0)</f>
        <v>0</v>
      </c>
      <c r="BH136" s="129">
        <f>IF(U136="zníž. prenesená",N136,0)</f>
        <v>0</v>
      </c>
      <c r="BI136" s="129">
        <f>IF(U136="nulová",N136,0)</f>
        <v>0</v>
      </c>
      <c r="BJ136" s="20" t="s">
        <v>111</v>
      </c>
      <c r="BK136" s="214">
        <f>L136*K136</f>
        <v>0</v>
      </c>
    </row>
    <row r="137" s="1" customFormat="1" ht="22.32" customHeight="1">
      <c r="B137" s="44"/>
      <c r="C137" s="226" t="s">
        <v>5</v>
      </c>
      <c r="D137" s="226" t="s">
        <v>133</v>
      </c>
      <c r="E137" s="227" t="s">
        <v>5</v>
      </c>
      <c r="F137" s="228" t="s">
        <v>5</v>
      </c>
      <c r="G137" s="228"/>
      <c r="H137" s="228"/>
      <c r="I137" s="228"/>
      <c r="J137" s="229" t="s">
        <v>5</v>
      </c>
      <c r="K137" s="210"/>
      <c r="L137" s="210"/>
      <c r="M137" s="230"/>
      <c r="N137" s="230">
        <f>BK137</f>
        <v>0</v>
      </c>
      <c r="O137" s="230"/>
      <c r="P137" s="230"/>
      <c r="Q137" s="230"/>
      <c r="R137" s="46"/>
      <c r="T137" s="211" t="s">
        <v>5</v>
      </c>
      <c r="U137" s="231" t="s">
        <v>42</v>
      </c>
      <c r="V137" s="45"/>
      <c r="W137" s="45"/>
      <c r="X137" s="45"/>
      <c r="Y137" s="45"/>
      <c r="Z137" s="45"/>
      <c r="AA137" s="92"/>
      <c r="AT137" s="20" t="s">
        <v>180</v>
      </c>
      <c r="AU137" s="20" t="s">
        <v>80</v>
      </c>
      <c r="AY137" s="20" t="s">
        <v>180</v>
      </c>
      <c r="BE137" s="129">
        <f>IF(U137="základná",N137,0)</f>
        <v>0</v>
      </c>
      <c r="BF137" s="129">
        <f>IF(U137="znížená",N137,0)</f>
        <v>0</v>
      </c>
      <c r="BG137" s="129">
        <f>IF(U137="zákl. prenesená",N137,0)</f>
        <v>0</v>
      </c>
      <c r="BH137" s="129">
        <f>IF(U137="zníž. prenesená",N137,0)</f>
        <v>0</v>
      </c>
      <c r="BI137" s="129">
        <f>IF(U137="nulová",N137,0)</f>
        <v>0</v>
      </c>
      <c r="BJ137" s="20" t="s">
        <v>111</v>
      </c>
      <c r="BK137" s="214">
        <f>L137*K137</f>
        <v>0</v>
      </c>
    </row>
    <row r="138" s="1" customFormat="1" ht="22.32" customHeight="1">
      <c r="B138" s="44"/>
      <c r="C138" s="226" t="s">
        <v>5</v>
      </c>
      <c r="D138" s="226" t="s">
        <v>133</v>
      </c>
      <c r="E138" s="227" t="s">
        <v>5</v>
      </c>
      <c r="F138" s="228" t="s">
        <v>5</v>
      </c>
      <c r="G138" s="228"/>
      <c r="H138" s="228"/>
      <c r="I138" s="228"/>
      <c r="J138" s="229" t="s">
        <v>5</v>
      </c>
      <c r="K138" s="210"/>
      <c r="L138" s="210"/>
      <c r="M138" s="230"/>
      <c r="N138" s="230">
        <f>BK138</f>
        <v>0</v>
      </c>
      <c r="O138" s="230"/>
      <c r="P138" s="230"/>
      <c r="Q138" s="230"/>
      <c r="R138" s="46"/>
      <c r="T138" s="211" t="s">
        <v>5</v>
      </c>
      <c r="U138" s="231" t="s">
        <v>42</v>
      </c>
      <c r="V138" s="70"/>
      <c r="W138" s="70"/>
      <c r="X138" s="70"/>
      <c r="Y138" s="70"/>
      <c r="Z138" s="70"/>
      <c r="AA138" s="72"/>
      <c r="AT138" s="20" t="s">
        <v>180</v>
      </c>
      <c r="AU138" s="20" t="s">
        <v>80</v>
      </c>
      <c r="AY138" s="20" t="s">
        <v>180</v>
      </c>
      <c r="BE138" s="129">
        <f>IF(U138="základná",N138,0)</f>
        <v>0</v>
      </c>
      <c r="BF138" s="129">
        <f>IF(U138="znížená",N138,0)</f>
        <v>0</v>
      </c>
      <c r="BG138" s="129">
        <f>IF(U138="zákl. prenesená",N138,0)</f>
        <v>0</v>
      </c>
      <c r="BH138" s="129">
        <f>IF(U138="zníž. prenesená",N138,0)</f>
        <v>0</v>
      </c>
      <c r="BI138" s="129">
        <f>IF(U138="nulová",N138,0)</f>
        <v>0</v>
      </c>
      <c r="BJ138" s="20" t="s">
        <v>111</v>
      </c>
      <c r="BK138" s="214">
        <f>L138*K138</f>
        <v>0</v>
      </c>
    </row>
    <row r="139" s="1" customFormat="1" ht="6.96" customHeight="1">
      <c r="B139" s="73"/>
      <c r="C139" s="74"/>
      <c r="D139" s="74"/>
      <c r="E139" s="74"/>
      <c r="F139" s="74"/>
      <c r="G139" s="74"/>
      <c r="H139" s="74"/>
      <c r="I139" s="74"/>
      <c r="J139" s="74"/>
      <c r="K139" s="74"/>
      <c r="L139" s="74"/>
      <c r="M139" s="74"/>
      <c r="N139" s="74"/>
      <c r="O139" s="74"/>
      <c r="P139" s="74"/>
      <c r="Q139" s="74"/>
      <c r="R139" s="75"/>
    </row>
  </sheetData>
  <mergeCells count="115">
    <mergeCell ref="C2:Q2"/>
    <mergeCell ref="C4:Q4"/>
    <mergeCell ref="F6:P6"/>
    <mergeCell ref="O8:P8"/>
    <mergeCell ref="O10:P10"/>
    <mergeCell ref="O11:P11"/>
    <mergeCell ref="O13:P13"/>
    <mergeCell ref="E14:L14"/>
    <mergeCell ref="O14:P14"/>
    <mergeCell ref="O16:P16"/>
    <mergeCell ref="O17:P17"/>
    <mergeCell ref="O19:P19"/>
    <mergeCell ref="O20:P20"/>
    <mergeCell ref="E23:L23"/>
    <mergeCell ref="M26:P26"/>
    <mergeCell ref="M27:P27"/>
    <mergeCell ref="M29:P29"/>
    <mergeCell ref="H31:J31"/>
    <mergeCell ref="M31:P31"/>
    <mergeCell ref="H32:J32"/>
    <mergeCell ref="M32:P32"/>
    <mergeCell ref="H33:J33"/>
    <mergeCell ref="M33:P33"/>
    <mergeCell ref="H34:J34"/>
    <mergeCell ref="M34:P34"/>
    <mergeCell ref="H35:J35"/>
    <mergeCell ref="M35:P35"/>
    <mergeCell ref="L37:P37"/>
    <mergeCell ref="C76:Q76"/>
    <mergeCell ref="F78:P78"/>
    <mergeCell ref="M80:P80"/>
    <mergeCell ref="M82:Q82"/>
    <mergeCell ref="M83:Q83"/>
    <mergeCell ref="C85:G85"/>
    <mergeCell ref="N85:Q85"/>
    <mergeCell ref="N87:Q87"/>
    <mergeCell ref="N88:Q88"/>
    <mergeCell ref="N89:Q89"/>
    <mergeCell ref="N90:Q90"/>
    <mergeCell ref="N91:Q91"/>
    <mergeCell ref="N92:Q92"/>
    <mergeCell ref="N94:Q94"/>
    <mergeCell ref="D95:H95"/>
    <mergeCell ref="N95:Q95"/>
    <mergeCell ref="D96:H96"/>
    <mergeCell ref="N96:Q96"/>
    <mergeCell ref="D97:H97"/>
    <mergeCell ref="N97:Q97"/>
    <mergeCell ref="D98:H98"/>
    <mergeCell ref="N98:Q98"/>
    <mergeCell ref="D99:H99"/>
    <mergeCell ref="N99:Q99"/>
    <mergeCell ref="N100:Q100"/>
    <mergeCell ref="L102:Q102"/>
    <mergeCell ref="C108:Q108"/>
    <mergeCell ref="F110:P110"/>
    <mergeCell ref="M112:P112"/>
    <mergeCell ref="M114:Q114"/>
    <mergeCell ref="M115:Q115"/>
    <mergeCell ref="F117:I117"/>
    <mergeCell ref="L117:M117"/>
    <mergeCell ref="N117:Q117"/>
    <mergeCell ref="F121:I121"/>
    <mergeCell ref="L121:M121"/>
    <mergeCell ref="N121:Q121"/>
    <mergeCell ref="F122:I122"/>
    <mergeCell ref="L122:M122"/>
    <mergeCell ref="N122:Q122"/>
    <mergeCell ref="F123:I123"/>
    <mergeCell ref="L123:M123"/>
    <mergeCell ref="N123:Q123"/>
    <mergeCell ref="F124:I124"/>
    <mergeCell ref="L124:M124"/>
    <mergeCell ref="N124:Q124"/>
    <mergeCell ref="F125:I125"/>
    <mergeCell ref="L125:M125"/>
    <mergeCell ref="N125:Q125"/>
    <mergeCell ref="F126:I126"/>
    <mergeCell ref="L126:M126"/>
    <mergeCell ref="N126:Q126"/>
    <mergeCell ref="F127:I127"/>
    <mergeCell ref="L127:M127"/>
    <mergeCell ref="N127:Q127"/>
    <mergeCell ref="F129:I129"/>
    <mergeCell ref="L129:M129"/>
    <mergeCell ref="N129:Q129"/>
    <mergeCell ref="F130:I130"/>
    <mergeCell ref="L130:M130"/>
    <mergeCell ref="N130:Q130"/>
    <mergeCell ref="F132:I132"/>
    <mergeCell ref="L132:M132"/>
    <mergeCell ref="N132:Q132"/>
    <mergeCell ref="F134:I134"/>
    <mergeCell ref="L134:M134"/>
    <mergeCell ref="N134:Q134"/>
    <mergeCell ref="F135:I135"/>
    <mergeCell ref="L135:M135"/>
    <mergeCell ref="N135:Q135"/>
    <mergeCell ref="F136:I136"/>
    <mergeCell ref="L136:M136"/>
    <mergeCell ref="N136:Q136"/>
    <mergeCell ref="F137:I137"/>
    <mergeCell ref="L137:M137"/>
    <mergeCell ref="N137:Q137"/>
    <mergeCell ref="F138:I138"/>
    <mergeCell ref="L138:M138"/>
    <mergeCell ref="N138:Q138"/>
    <mergeCell ref="N118:Q118"/>
    <mergeCell ref="N119:Q119"/>
    <mergeCell ref="N120:Q120"/>
    <mergeCell ref="N128:Q128"/>
    <mergeCell ref="N131:Q131"/>
    <mergeCell ref="N133:Q133"/>
    <mergeCell ref="H1:K1"/>
    <mergeCell ref="S2:AC2"/>
  </mergeCells>
  <dataValidations count="2">
    <dataValidation type="list" allowBlank="1" showInputMessage="1" showErrorMessage="1" error="Povolené sú hodnoty K, M." sqref="D134:D139">
      <formula1>"K, M"</formula1>
    </dataValidation>
    <dataValidation type="list" allowBlank="1" showInputMessage="1" showErrorMessage="1" error="Povolené sú hodnoty základná, znížená, nulová." sqref="U134:U139">
      <formula1>"základná, znížená, nulová"</formula1>
    </dataValidation>
  </dataValidations>
  <hyperlinks>
    <hyperlink ref="F1:G1" location="C2" display="1) Krycí list rozpočtu"/>
    <hyperlink ref="H1:K1" location="C85" display="2) Rekapitulácia rozpočtu"/>
    <hyperlink ref="L1" location="C117" display="3) Rozpočet"/>
    <hyperlink ref="S1:T1" location="'Rekapitulácia stavby'!C2" display="Rekapitulácia stavby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2018-08-15T07:25:52Z</dcterms:created>
  <dcterms:modified xsi:type="dcterms:W3CDTF">2018-08-15T07:25:54Z</dcterms:modified>
</cp:coreProperties>
</file>