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71 - Rekonštrukcia 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'2018-071 - Rekonštrukcia ...'!$C$4:$Q$70,'2018-071 - Rekonštrukcia ...'!$C$76:$Q$107,'2018-071 - Rekonštrukcia ...'!$C$113:$Q$203</definedName>
    <definedName name="_xlnm.Print_Titles" localSheetId="1">'2018-071 - Rekonštrukcia ...'!$122:$122</definedName>
  </definedNames>
  <calcPr/>
</workbook>
</file>

<file path=xl/calcChain.xml><?xml version="1.0" encoding="utf-8"?>
<calcChain xmlns="http://schemas.openxmlformats.org/spreadsheetml/2006/main">
  <c i="1" r="AY88"/>
  <c r="AX88"/>
  <c i="2" r="BI203"/>
  <c r="BH203"/>
  <c r="BG203"/>
  <c r="BE203"/>
  <c r="BK203"/>
  <c r="N203"/>
  <c r="BF203"/>
  <c r="BI202"/>
  <c r="BH202"/>
  <c r="BG202"/>
  <c r="BE202"/>
  <c r="BK202"/>
  <c r="N202"/>
  <c r="BF202"/>
  <c r="BI201"/>
  <c r="BH201"/>
  <c r="BG201"/>
  <c r="BE201"/>
  <c r="BK201"/>
  <c r="N201"/>
  <c r="BF201"/>
  <c r="BI200"/>
  <c r="BH200"/>
  <c r="BG200"/>
  <c r="BE200"/>
  <c r="BK200"/>
  <c r="N200"/>
  <c r="BF200"/>
  <c r="BI199"/>
  <c r="BH199"/>
  <c r="BG199"/>
  <c r="BE199"/>
  <c r="BK199"/>
  <c r="BK198"/>
  <c r="N198"/>
  <c r="N199"/>
  <c r="BF199"/>
  <c r="N97"/>
  <c r="BI197"/>
  <c r="BH197"/>
  <c r="BG197"/>
  <c r="BE197"/>
  <c r="AA197"/>
  <c r="AA196"/>
  <c r="Y197"/>
  <c r="Y196"/>
  <c r="W197"/>
  <c r="W196"/>
  <c r="BK197"/>
  <c r="BK196"/>
  <c r="N196"/>
  <c r="N197"/>
  <c r="BF197"/>
  <c r="N96"/>
  <c r="BI195"/>
  <c r="BH195"/>
  <c r="BG195"/>
  <c r="BE195"/>
  <c r="AA195"/>
  <c r="Y195"/>
  <c r="W195"/>
  <c r="BK195"/>
  <c r="N195"/>
  <c r="BF195"/>
  <c r="BI194"/>
  <c r="BH194"/>
  <c r="BG194"/>
  <c r="BE194"/>
  <c r="AA194"/>
  <c r="Y194"/>
  <c r="W194"/>
  <c r="BK194"/>
  <c r="N194"/>
  <c r="BF194"/>
  <c r="BI193"/>
  <c r="BH193"/>
  <c r="BG193"/>
  <c r="BE193"/>
  <c r="AA193"/>
  <c r="Y193"/>
  <c r="W193"/>
  <c r="BK193"/>
  <c r="N193"/>
  <c r="BF193"/>
  <c r="BI192"/>
  <c r="BH192"/>
  <c r="BG192"/>
  <c r="BE192"/>
  <c r="AA192"/>
  <c r="Y192"/>
  <c r="W192"/>
  <c r="BK192"/>
  <c r="N192"/>
  <c r="BF192"/>
  <c r="BI191"/>
  <c r="BH191"/>
  <c r="BG191"/>
  <c r="BE191"/>
  <c r="AA191"/>
  <c r="Y191"/>
  <c r="W191"/>
  <c r="BK191"/>
  <c r="N191"/>
  <c r="BF191"/>
  <c r="BI190"/>
  <c r="BH190"/>
  <c r="BG190"/>
  <c r="BE190"/>
  <c r="AA190"/>
  <c r="Y190"/>
  <c r="W190"/>
  <c r="BK190"/>
  <c r="N190"/>
  <c r="BF190"/>
  <c r="BI189"/>
  <c r="BH189"/>
  <c r="BG189"/>
  <c r="BE189"/>
  <c r="AA189"/>
  <c r="Y189"/>
  <c r="W189"/>
  <c r="BK189"/>
  <c r="N189"/>
  <c r="BF189"/>
  <c r="BI188"/>
  <c r="BH188"/>
  <c r="BG188"/>
  <c r="BE188"/>
  <c r="AA188"/>
  <c r="Y188"/>
  <c r="W188"/>
  <c r="BK188"/>
  <c r="N188"/>
  <c r="BF188"/>
  <c r="BI187"/>
  <c r="BH187"/>
  <c r="BG187"/>
  <c r="BE187"/>
  <c r="AA187"/>
  <c r="Y187"/>
  <c r="W187"/>
  <c r="BK187"/>
  <c r="N187"/>
  <c r="BF187"/>
  <c r="BI186"/>
  <c r="BH186"/>
  <c r="BG186"/>
  <c r="BE186"/>
  <c r="AA186"/>
  <c r="Y186"/>
  <c r="W186"/>
  <c r="BK186"/>
  <c r="N186"/>
  <c r="BF186"/>
  <c r="BI185"/>
  <c r="BH185"/>
  <c r="BG185"/>
  <c r="BE185"/>
  <c r="AA185"/>
  <c r="Y185"/>
  <c r="W185"/>
  <c r="BK185"/>
  <c r="N185"/>
  <c r="BF185"/>
  <c r="BI184"/>
  <c r="BH184"/>
  <c r="BG184"/>
  <c r="BE184"/>
  <c r="AA184"/>
  <c r="Y184"/>
  <c r="W184"/>
  <c r="BK184"/>
  <c r="N184"/>
  <c r="BF184"/>
  <c r="BI183"/>
  <c r="BH183"/>
  <c r="BG183"/>
  <c r="BE183"/>
  <c r="AA183"/>
  <c r="Y183"/>
  <c r="W183"/>
  <c r="BK183"/>
  <c r="N183"/>
  <c r="BF183"/>
  <c r="BI182"/>
  <c r="BH182"/>
  <c r="BG182"/>
  <c r="BE182"/>
  <c r="AA182"/>
  <c r="AA181"/>
  <c r="AA180"/>
  <c r="Y182"/>
  <c r="Y181"/>
  <c r="Y180"/>
  <c r="W182"/>
  <c r="W181"/>
  <c r="W180"/>
  <c r="BK182"/>
  <c r="BK181"/>
  <c r="N181"/>
  <c r="BK180"/>
  <c r="N180"/>
  <c r="N182"/>
  <c r="BF182"/>
  <c r="N95"/>
  <c r="N94"/>
  <c r="BI179"/>
  <c r="BH179"/>
  <c r="BG179"/>
  <c r="BE179"/>
  <c r="AA179"/>
  <c r="AA178"/>
  <c r="Y179"/>
  <c r="Y178"/>
  <c r="W179"/>
  <c r="W178"/>
  <c r="BK179"/>
  <c r="BK178"/>
  <c r="N178"/>
  <c r="N179"/>
  <c r="BF179"/>
  <c r="N93"/>
  <c r="BI177"/>
  <c r="BH177"/>
  <c r="BG177"/>
  <c r="BE177"/>
  <c r="AA177"/>
  <c r="Y177"/>
  <c r="W177"/>
  <c r="BK177"/>
  <c r="N177"/>
  <c r="BF177"/>
  <c r="BI176"/>
  <c r="BH176"/>
  <c r="BG176"/>
  <c r="BE176"/>
  <c r="AA176"/>
  <c r="Y176"/>
  <c r="W176"/>
  <c r="BK176"/>
  <c r="N176"/>
  <c r="BF176"/>
  <c r="BI175"/>
  <c r="BH175"/>
  <c r="BG175"/>
  <c r="BE175"/>
  <c r="AA175"/>
  <c r="Y175"/>
  <c r="W175"/>
  <c r="BK175"/>
  <c r="N175"/>
  <c r="BF175"/>
  <c r="BI174"/>
  <c r="BH174"/>
  <c r="BG174"/>
  <c r="BE174"/>
  <c r="AA174"/>
  <c r="Y174"/>
  <c r="W174"/>
  <c r="BK174"/>
  <c r="N174"/>
  <c r="BF174"/>
  <c r="BI173"/>
  <c r="BH173"/>
  <c r="BG173"/>
  <c r="BE173"/>
  <c r="AA173"/>
  <c r="Y173"/>
  <c r="W173"/>
  <c r="BK173"/>
  <c r="N173"/>
  <c r="BF173"/>
  <c r="BI172"/>
  <c r="BH172"/>
  <c r="BG172"/>
  <c r="BE172"/>
  <c r="AA172"/>
  <c r="Y172"/>
  <c r="W172"/>
  <c r="BK172"/>
  <c r="N172"/>
  <c r="BF172"/>
  <c r="BI171"/>
  <c r="BH171"/>
  <c r="BG171"/>
  <c r="BE171"/>
  <c r="AA171"/>
  <c r="Y171"/>
  <c r="W171"/>
  <c r="BK171"/>
  <c r="N171"/>
  <c r="BF171"/>
  <c r="BI170"/>
  <c r="BH170"/>
  <c r="BG170"/>
  <c r="BE170"/>
  <c r="AA170"/>
  <c r="Y170"/>
  <c r="W170"/>
  <c r="BK170"/>
  <c r="N170"/>
  <c r="BF170"/>
  <c r="BI169"/>
  <c r="BH169"/>
  <c r="BG169"/>
  <c r="BE169"/>
  <c r="AA169"/>
  <c r="Y169"/>
  <c r="W169"/>
  <c r="BK169"/>
  <c r="N169"/>
  <c r="BF169"/>
  <c r="BI168"/>
  <c r="BH168"/>
  <c r="BG168"/>
  <c r="BE168"/>
  <c r="AA168"/>
  <c r="Y168"/>
  <c r="W168"/>
  <c r="BK168"/>
  <c r="N168"/>
  <c r="BF168"/>
  <c r="BI167"/>
  <c r="BH167"/>
  <c r="BG167"/>
  <c r="BE167"/>
  <c r="AA167"/>
  <c r="Y167"/>
  <c r="W167"/>
  <c r="BK167"/>
  <c r="N167"/>
  <c r="BF167"/>
  <c r="BI166"/>
  <c r="BH166"/>
  <c r="BG166"/>
  <c r="BE166"/>
  <c r="AA166"/>
  <c r="Y166"/>
  <c r="W166"/>
  <c r="BK166"/>
  <c r="N166"/>
  <c r="BF166"/>
  <c r="BI165"/>
  <c r="BH165"/>
  <c r="BG165"/>
  <c r="BE165"/>
  <c r="AA165"/>
  <c r="Y165"/>
  <c r="W165"/>
  <c r="BK165"/>
  <c r="N165"/>
  <c r="BF165"/>
  <c r="BI164"/>
  <c r="BH164"/>
  <c r="BG164"/>
  <c r="BE164"/>
  <c r="AA164"/>
  <c r="Y164"/>
  <c r="W164"/>
  <c r="BK164"/>
  <c r="N164"/>
  <c r="BF164"/>
  <c r="BI163"/>
  <c r="BH163"/>
  <c r="BG163"/>
  <c r="BE163"/>
  <c r="AA163"/>
  <c r="Y163"/>
  <c r="W163"/>
  <c r="BK163"/>
  <c r="N163"/>
  <c r="BF163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9"/>
  <c r="BH159"/>
  <c r="BG159"/>
  <c r="BE159"/>
  <c r="AA159"/>
  <c r="AA158"/>
  <c r="Y159"/>
  <c r="Y158"/>
  <c r="W159"/>
  <c r="W158"/>
  <c r="BK159"/>
  <c r="BK158"/>
  <c r="N158"/>
  <c r="N159"/>
  <c r="BF159"/>
  <c r="N92"/>
  <c r="BI157"/>
  <c r="BH157"/>
  <c r="BG157"/>
  <c r="BE157"/>
  <c r="AA157"/>
  <c r="Y157"/>
  <c r="W157"/>
  <c r="BK157"/>
  <c r="N157"/>
  <c r="BF157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AA150"/>
  <c r="Y151"/>
  <c r="Y150"/>
  <c r="W151"/>
  <c r="W150"/>
  <c r="BK151"/>
  <c r="BK150"/>
  <c r="N150"/>
  <c r="N151"/>
  <c r="BF151"/>
  <c r="N91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AA143"/>
  <c r="Y144"/>
  <c r="Y143"/>
  <c r="W144"/>
  <c r="W143"/>
  <c r="BK144"/>
  <c r="BK143"/>
  <c r="N143"/>
  <c r="N144"/>
  <c r="BF144"/>
  <c r="N90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AA125"/>
  <c r="AA124"/>
  <c r="AA123"/>
  <c r="Y126"/>
  <c r="Y125"/>
  <c r="Y124"/>
  <c r="Y123"/>
  <c r="W126"/>
  <c r="W125"/>
  <c r="W124"/>
  <c r="W123"/>
  <c i="1" r="AU88"/>
  <c i="2" r="BK126"/>
  <c r="BK125"/>
  <c r="N125"/>
  <c r="BK124"/>
  <c r="N124"/>
  <c r="BK123"/>
  <c r="N123"/>
  <c r="N87"/>
  <c r="N126"/>
  <c r="BF126"/>
  <c r="N89"/>
  <c r="N88"/>
  <c r="F119"/>
  <c r="F117"/>
  <c r="F115"/>
  <c r="BI105"/>
  <c r="BH105"/>
  <c r="BG105"/>
  <c r="BE105"/>
  <c r="N105"/>
  <c r="BF105"/>
  <c r="BI104"/>
  <c r="BH104"/>
  <c r="BG104"/>
  <c r="BE104"/>
  <c r="N104"/>
  <c r="BF104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H35"/>
  <c i="1" r="BD88"/>
  <c i="2" r="BH100"/>
  <c r="H34"/>
  <c i="1" r="BC88"/>
  <c i="2" r="BG100"/>
  <c r="H33"/>
  <c i="1" r="BB88"/>
  <c i="2" r="BE100"/>
  <c r="M31"/>
  <c i="1" r="AV88"/>
  <c i="2" r="H31"/>
  <c i="1" r="AZ88"/>
  <c i="2" r="N100"/>
  <c r="N99"/>
  <c r="L107"/>
  <c r="BF100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20"/>
  <c r="M83"/>
  <c r="O19"/>
  <c r="O17"/>
  <c r="E17"/>
  <c r="M119"/>
  <c r="M82"/>
  <c r="O16"/>
  <c r="O14"/>
  <c r="E14"/>
  <c r="F120"/>
  <c r="F83"/>
  <c r="O13"/>
  <c r="O8"/>
  <c r="M117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<sst xmlns="http://schemas.openxmlformats.org/spreadsheetml/2006/main">
  <si>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</si>
  <si>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</si>
  <si>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</si>
  <si>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</si>
  <si>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</si>
  <si>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</si>
  <si>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</si>
  <si>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</si>
  <si>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</si>
  <si>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</si>
  <si>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</si>
  <si>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</si>
  <si>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</si>
  <si>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</si>
  <si>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</si>
  <si>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2018-071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</si>
  <si>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</si>
  <si>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</si>
  <si>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ihriska vnútroblok Janka Kráľa</t>
  </si>
  <si>
    <t>JKSO:</t>
  </si>
  <si>
    <t>KS:</t>
  </si>
  <si>
    <t>Miesto:</t>
  </si>
  <si>
    <t xml:space="preserve"> </t>
  </si>
  <si>
    <t>Dátum:</t>
  </si>
  <si>
    <t>1. 6. 2018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</si>
  <si>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</si>
  <si>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</si>
  <si>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</si>
  <si>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</si>
  <si>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</si>
  <si>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</si>
  <si>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</si>
  <si>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</si>
  <si>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</si>
  <si>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</si>
  <si>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</si>
  <si>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</si>
  <si>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</si>
  <si>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</si>
  <si>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</si>
  <si>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</si>
  <si>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</si>
  <si>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</si>
  <si>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</si>
  <si>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</si>
  <si>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</si>
  <si>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</si>
  <si>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</si>
  <si>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</si>
  <si>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</si>
  <si>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</si>
  <si>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</si>
  <si>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</si>
  <si>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</si>
  <si>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</si>
  <si>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</si>
  <si>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</si>
  <si>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</si>
  <si>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</si>
  <si>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</si>
  <si>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</si>
  <si>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</si>
  <si>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</si>
  <si>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</si>
  <si>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</si>
  <si>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</si>
  <si>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</si>
  <si>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</si>
  <si>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</si>
  <si>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</si>
  <si>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</si>
  <si>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</si>
  <si>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</si>
  <si>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</si>
  <si>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</si>
  <si>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</si>
  <si>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</si>
  <si>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{e715ed8f-df8f-4b06-9867-98c395ad6500}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</si>
  <si>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</si>
  <si>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</si>
  <si>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</si>
  <si>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</si>
  <si>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</si>
  <si>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</si>
  <si>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</si>
  <si>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</si>
  <si>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</si>
  <si>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</si>
  <si>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</si>
  <si>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</si>
  <si>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</si>
  <si>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</si>
  <si>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</si>
  <si>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</si>
  <si>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</si>
  <si>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</si>
  <si>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</si>
  <si>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</si>
  <si>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</si>
  <si>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</si>
  <si>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</si>
  <si>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</si>
  <si>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</si>
  <si>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</si>
  <si>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</si>
  <si>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</si>
  <si>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</si>
  <si>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</si>
  <si>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</si>
  <si>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</si>
  <si>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</si>
  <si>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>VRN - Vedľajšie rozpočtové náklady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</si>
  <si>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</si>
  <si>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</si>
  <si>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</si>
  <si>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</si>
  <si>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</si>
  <si>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</si>
  <si>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</si>
  <si>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</si>
  <si>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</si>
  <si>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</si>
  <si>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</si>
  <si>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</si>
  <si>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</si>
  <si>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</si>
  <si>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</si>
  <si>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</si>
  <si>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</si>
  <si>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</si>
  <si>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</si>
  <si>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</si>
  <si>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</si>
  <si>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</si>
  <si>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</si>
  <si>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</si>
  <si>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</si>
  <si>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</si>
  <si>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</si>
  <si>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113152230</t>
  </si>
  <si>
    <t xml:space="preserve">Frézovanie asf. podkladu alebo krytu bez prek., plochy do 500 m2, pruh š. cez 0,5 m do 1 m, hr. 50 mm  0,127 t</t>
  </si>
  <si>
    <t>m2</t>
  </si>
  <si>
    <t>4</t>
  </si>
  <si>
    <t>1723566820</t>
  </si>
  <si>
    <t>113307123</t>
  </si>
  <si>
    <t xml:space="preserve">Odstránenie podkladu v ploche do 200 m2 z kameniva hrubého drveného, hr.200 do 300 mm,  -0,40000t</t>
  </si>
  <si>
    <t>162204834</t>
  </si>
  <si>
    <t>3</t>
  </si>
  <si>
    <t>121101111</t>
  </si>
  <si>
    <t>Odstránenie ornice s vodor. premiestn. na hromady, so zložením na vzdialenosť do 100 m a do 100m3</t>
  </si>
  <si>
    <t>m3</t>
  </si>
  <si>
    <t>-1123112028</t>
  </si>
  <si>
    <t>122202201</t>
  </si>
  <si>
    <t>Odkopávka a prekopávka nezapažená pre cesty, v hornine 3 do 100 m3</t>
  </si>
  <si>
    <t>1563527245</t>
  </si>
  <si>
    <t>5</t>
  </si>
  <si>
    <t>122202209</t>
  </si>
  <si>
    <t>Odkopávky a prekopávky nezapažené pre cesty. Príplatok za lepivosť horniny 3</t>
  </si>
  <si>
    <t>-203035140</t>
  </si>
  <si>
    <t>6</t>
  </si>
  <si>
    <t>131301101</t>
  </si>
  <si>
    <t>Výkop nezapaženej jamy v hornine 4, do 100 m3</t>
  </si>
  <si>
    <t>-1127082886</t>
  </si>
  <si>
    <t>7</t>
  </si>
  <si>
    <t>131301109</t>
  </si>
  <si>
    <t>Hĺbenie nezapažených jám a zárezov. Príplatok za lepivosť horniny 4</t>
  </si>
  <si>
    <t>-1530316351</t>
  </si>
  <si>
    <t>8</t>
  </si>
  <si>
    <t>132301101</t>
  </si>
  <si>
    <t>Výkop ryhy do šírky 600 mm v horn.4 do 100 m3</t>
  </si>
  <si>
    <t>-1765939196</t>
  </si>
  <si>
    <t>9</t>
  </si>
  <si>
    <t>132301109</t>
  </si>
  <si>
    <t>Príplatok za lepivosť pri hĺbení rýh šírky do 600 mm zapažených i nezapažených s urovnaním dna v hornine 4</t>
  </si>
  <si>
    <t>2089088936</t>
  </si>
  <si>
    <t>10</t>
  </si>
  <si>
    <t>162501102</t>
  </si>
  <si>
    <t>Vodorovné premiestnenie výkopku po spevnenej ceste z horniny tr.1-4, do 100 m3 na vzdialenosť do 3000 m</t>
  </si>
  <si>
    <t>-1471396523</t>
  </si>
  <si>
    <t>11</t>
  </si>
  <si>
    <t>171201201</t>
  </si>
  <si>
    <t>Uloženie sypaniny na skládky do 100 m3</t>
  </si>
  <si>
    <t>937227230</t>
  </si>
  <si>
    <t>12</t>
  </si>
  <si>
    <t>171209002</t>
  </si>
  <si>
    <t>Poplatok za skladovanie - zemina a kamenivo (17 05) ostatné</t>
  </si>
  <si>
    <t>202749959</t>
  </si>
  <si>
    <t>13</t>
  </si>
  <si>
    <t>180402111</t>
  </si>
  <si>
    <t>Založenie trávnika parkového výsevom v rovine do 1:5</t>
  </si>
  <si>
    <t>2040897958</t>
  </si>
  <si>
    <t>14</t>
  </si>
  <si>
    <t>M</t>
  </si>
  <si>
    <t>005720001400</t>
  </si>
  <si>
    <t>Osivá tráv - semená parkovej zmesi</t>
  </si>
  <si>
    <t>kg</t>
  </si>
  <si>
    <t>-489804109</t>
  </si>
  <si>
    <t>15</t>
  </si>
  <si>
    <t>181101102</t>
  </si>
  <si>
    <t>Úprava pláne v zárezoch v hornine 1-4 so zhutnením</t>
  </si>
  <si>
    <t>1726486532</t>
  </si>
  <si>
    <t>16</t>
  </si>
  <si>
    <t>181301105</t>
  </si>
  <si>
    <t>Rozprestretie ornice v rovine, plocha do 500 m2, hr. do 300 mm</t>
  </si>
  <si>
    <t>-2022557404</t>
  </si>
  <si>
    <t>17</t>
  </si>
  <si>
    <t>183403153</t>
  </si>
  <si>
    <t>Obrobenie pôdy hrabaním v rovine alebo na svahu do 1:5</t>
  </si>
  <si>
    <t>-2020529617</t>
  </si>
  <si>
    <t>18</t>
  </si>
  <si>
    <t>211521111</t>
  </si>
  <si>
    <t>Výplň odvodňovacieho rebra alebo trativodu do rýh kamenivom hrubým drveným frakcie 16-125</t>
  </si>
  <si>
    <t>1399476621</t>
  </si>
  <si>
    <t>19</t>
  </si>
  <si>
    <t>275313612</t>
  </si>
  <si>
    <t>Betón základových pätiek, prostý tr. C 20/25</t>
  </si>
  <si>
    <t>203902959</t>
  </si>
  <si>
    <t>289971211</t>
  </si>
  <si>
    <t>Zhotovenie vrstvy z geotextílie na upravenom povrchu sklon do 1 : 5 , šírky od 0 do 3 m</t>
  </si>
  <si>
    <t>1604177982</t>
  </si>
  <si>
    <t>21</t>
  </si>
  <si>
    <t>693110001200</t>
  </si>
  <si>
    <t>Geotextília polypropylénová Tatratex GTX N PP 300, šírka 1,27; 1,75-3,5 m, dĺžka 20-60; 90 m, hrúbka 2,7 mm, netkaná, MIVA</t>
  </si>
  <si>
    <t>551473612</t>
  </si>
  <si>
    <t>22</t>
  </si>
  <si>
    <t>314741211</t>
  </si>
  <si>
    <t>Púzdro základovej pätky z PVC rúr Ms 150</t>
  </si>
  <si>
    <t>m</t>
  </si>
  <si>
    <t>679551577</t>
  </si>
  <si>
    <t>23</t>
  </si>
  <si>
    <t>314741214</t>
  </si>
  <si>
    <t>Púzdro základovej pätky z PVC rúr Ms 300</t>
  </si>
  <si>
    <t>-599340759</t>
  </si>
  <si>
    <t>24</t>
  </si>
  <si>
    <t>564811111</t>
  </si>
  <si>
    <t>Podklad zo štrkodrviny s rozprestretím a zhutnením, po zhutnení hr. 50 mm</t>
  </si>
  <si>
    <t>-1601063316</t>
  </si>
  <si>
    <t>25</t>
  </si>
  <si>
    <t>564851111</t>
  </si>
  <si>
    <t>Podklad zo štrkodrviny s rozprestretím a zhutnením, po zhutnení hr. 150 mm</t>
  </si>
  <si>
    <t>-1078136460</t>
  </si>
  <si>
    <t>26</t>
  </si>
  <si>
    <t>-2047879690</t>
  </si>
  <si>
    <t>27</t>
  </si>
  <si>
    <t>564861111</t>
  </si>
  <si>
    <t>Podklad zo štrkodrviny s rozprestretím a zhutnením, po zhutnení hr. 200 mm</t>
  </si>
  <si>
    <t>1238868667</t>
  </si>
  <si>
    <t>28</t>
  </si>
  <si>
    <t>573211111</t>
  </si>
  <si>
    <t>Postrek asfaltový spojovací bez posypu kamenivom z asfaltu cestného v množstve od 0,50 do 0,70 kg/m2</t>
  </si>
  <si>
    <t>-370929003</t>
  </si>
  <si>
    <t>29</t>
  </si>
  <si>
    <t>577134111</t>
  </si>
  <si>
    <t>Asfaltový betón vrstva obrusná AC 8 O v pruhu š. do 3 m z nemodifik. asfaltu tr. II, po zhutnení hr. 40 mm - vyrovnávacia vrstva</t>
  </si>
  <si>
    <t>2004937486</t>
  </si>
  <si>
    <t>30</t>
  </si>
  <si>
    <t>577134131</t>
  </si>
  <si>
    <t>Asfaltový betón vrstva obrusná AC 8 O v pruhu š. do 3 m z modifik. asfaltu tr. II, po zhutnení hr. 40 mm</t>
  </si>
  <si>
    <t>-2103848202</t>
  </si>
  <si>
    <t>31</t>
  </si>
  <si>
    <t>776591020.1</t>
  </si>
  <si>
    <t>Vyznačenie čiar na športových povrchoch z náterových hmôt šírka čiary 50 mm, basketbal 28x15 m</t>
  </si>
  <si>
    <t>1161966861</t>
  </si>
  <si>
    <t>32</t>
  </si>
  <si>
    <t>776591020.2</t>
  </si>
  <si>
    <t>Vyznačenie čiar na športových povrchoch z náterových hmôt šírka čiary 50 mm, volejbal, nohejbal 18x9 m</t>
  </si>
  <si>
    <t>-28285555</t>
  </si>
  <si>
    <t>33</t>
  </si>
  <si>
    <t>917862111</t>
  </si>
  <si>
    <t>Osadenie chodník. obrubníka betónového stojatého do lôžka z betónu prosteho tr. C 12/15 s bočnou oporou</t>
  </si>
  <si>
    <t>-497955443</t>
  </si>
  <si>
    <t>34</t>
  </si>
  <si>
    <t>592170002100</t>
  </si>
  <si>
    <t>Obrubník cestný, lxšxv 1000x100x200 mm, skosenie 15/15 mm</t>
  </si>
  <si>
    <t>ks</t>
  </si>
  <si>
    <t>-1163740855</t>
  </si>
  <si>
    <t>35</t>
  </si>
  <si>
    <t>918101111</t>
  </si>
  <si>
    <t>Lôžko pod obrubníky, krajníky alebo obruby z dlažob. kociek z betónu prostého tr. C 12/15</t>
  </si>
  <si>
    <t>-1749237082</t>
  </si>
  <si>
    <t>36</t>
  </si>
  <si>
    <t>936124121</t>
  </si>
  <si>
    <t>Osadenie parkovej lavičky so zabetonováním nôh</t>
  </si>
  <si>
    <t>-518981619</t>
  </si>
  <si>
    <t>37</t>
  </si>
  <si>
    <t>553560002345</t>
  </si>
  <si>
    <t>Lavička parková bez operadla, oceľová konštrukcia, sedadlo z dreva, dĺžky 1500 mm</t>
  </si>
  <si>
    <t>379716397</t>
  </si>
  <si>
    <t>38</t>
  </si>
  <si>
    <t>936940001</t>
  </si>
  <si>
    <t>Osadenie basketbalových košov a púzdra stĺpikov</t>
  </si>
  <si>
    <t>sub</t>
  </si>
  <si>
    <t>-1720899380</t>
  </si>
  <si>
    <t>39</t>
  </si>
  <si>
    <t>3850023240</t>
  </si>
  <si>
    <t>Basketbal - streetbal sada 2 ks koše so sieťkou, doskou a oceľ. pozink. nosným stĺpom</t>
  </si>
  <si>
    <t>sada</t>
  </si>
  <si>
    <t>1576196745</t>
  </si>
  <si>
    <t>40</t>
  </si>
  <si>
    <t>3850023244</t>
  </si>
  <si>
    <t>Nohejbal, volejbal - sada 2 stĺpiky s puzdrom</t>
  </si>
  <si>
    <t>1482932653</t>
  </si>
  <si>
    <t>41</t>
  </si>
  <si>
    <t>3850023245</t>
  </si>
  <si>
    <t>Nohejbal, volejbal - sieť uzlová 3 mm, oká 10x10 cm</t>
  </si>
  <si>
    <t>-446408808</t>
  </si>
  <si>
    <t>42</t>
  </si>
  <si>
    <t>941955003</t>
  </si>
  <si>
    <t>Lešenie ľahké pracovné pomocné s výškou lešeňovej podlahy nad 1,90 do 2,50 m</t>
  </si>
  <si>
    <t>-2117652516</t>
  </si>
  <si>
    <t>43</t>
  </si>
  <si>
    <t>961043111</t>
  </si>
  <si>
    <t xml:space="preserve">Búranie základov z betónu prostého alebo preloženého kameňom,  -2,20000t</t>
  </si>
  <si>
    <t>-881654628</t>
  </si>
  <si>
    <t>44</t>
  </si>
  <si>
    <t>979082315</t>
  </si>
  <si>
    <t>Vodorovná doprava sutiny a vybúraných hmôt bez naloženia ale so zložením do 3000 m</t>
  </si>
  <si>
    <t>t</t>
  </si>
  <si>
    <t>171637936</t>
  </si>
  <si>
    <t>45</t>
  </si>
  <si>
    <t>979082319</t>
  </si>
  <si>
    <t>Príplatok k cenám za každých ďalších aj začatých 1000 m</t>
  </si>
  <si>
    <t>1535168210</t>
  </si>
  <si>
    <t>46</t>
  </si>
  <si>
    <t>979086112</t>
  </si>
  <si>
    <t>Nakladanie alebo prekladanie na dopravný prostriedok pri vodorovnej doprave sutiny a vybúraných hmôt</t>
  </si>
  <si>
    <t>1459164260</t>
  </si>
  <si>
    <t>47</t>
  </si>
  <si>
    <t>979089012</t>
  </si>
  <si>
    <t>Poplatok za skladovanie - betón, tehly, dlaždice (17 01 ), ostatné</t>
  </si>
  <si>
    <t>-1175958744</t>
  </si>
  <si>
    <t>48</t>
  </si>
  <si>
    <t>979089212</t>
  </si>
  <si>
    <t>Poplatok za skladovanie - bitúmenové zmesi, uholný decht, dechtové výrobky (17 03 ), ostatné</t>
  </si>
  <si>
    <t>2131421292</t>
  </si>
  <si>
    <t>49</t>
  </si>
  <si>
    <t>171209004</t>
  </si>
  <si>
    <t>Poplatok za skladovanie - štrky a kamenivo (17 05 ) ostatné</t>
  </si>
  <si>
    <t>-1213327177</t>
  </si>
  <si>
    <t>50</t>
  </si>
  <si>
    <t>998225111</t>
  </si>
  <si>
    <t>Presun hmôt pre pozemnú komunikáciu a letisko s krytom asfaltovým akejkoľvek dĺžky objektu</t>
  </si>
  <si>
    <t>780762115</t>
  </si>
  <si>
    <t>51</t>
  </si>
  <si>
    <t>767916560</t>
  </si>
  <si>
    <t>Osadenie stĺpika oceľového plotového výšky nad 2 m</t>
  </si>
  <si>
    <t>-551928657</t>
  </si>
  <si>
    <t>52</t>
  </si>
  <si>
    <t>767911140</t>
  </si>
  <si>
    <t>Montáž oplotenia strojového pletiva, s výškou nad 2,0 do 4,0 m</t>
  </si>
  <si>
    <t>767446760</t>
  </si>
  <si>
    <t>53</t>
  </si>
  <si>
    <t>767914130</t>
  </si>
  <si>
    <t>Montáž oplotenia rámového, na oceľové stĺpiky, vo výške nad 2,0 do 4,0 m - vzpery horné a stredové</t>
  </si>
  <si>
    <t>1300458010</t>
  </si>
  <si>
    <t>54</t>
  </si>
  <si>
    <t>313290000101</t>
  </si>
  <si>
    <t>Pletivo pre tenisové kurzy PVC oko 45 mm drôt 1,9/3,00 mm, výška 4000 mm</t>
  </si>
  <si>
    <t>2113168910</t>
  </si>
  <si>
    <t>55</t>
  </si>
  <si>
    <t>313290000102</t>
  </si>
  <si>
    <t>Stĺpik BPL rohový, stredový dn 60,0 x 2,5 x 5000 mm</t>
  </si>
  <si>
    <t>-450881992</t>
  </si>
  <si>
    <t>56</t>
  </si>
  <si>
    <t>313290000103</t>
  </si>
  <si>
    <t>Vzpera BPL horná dn 42 x 1,5 x 3150 mm</t>
  </si>
  <si>
    <t>-124745860</t>
  </si>
  <si>
    <t>57</t>
  </si>
  <si>
    <t>313290000104</t>
  </si>
  <si>
    <t>Vzpera BPL stredová dn 42 x 2,0 x 2500 mm</t>
  </si>
  <si>
    <t>205728628</t>
  </si>
  <si>
    <t>58</t>
  </si>
  <si>
    <t>313290000105</t>
  </si>
  <si>
    <t>Napínací drôt PVC dn 3,5 mm</t>
  </si>
  <si>
    <t>916858148</t>
  </si>
  <si>
    <t>59</t>
  </si>
  <si>
    <t>313290000106</t>
  </si>
  <si>
    <t>Viazací drôt PVC 30 m</t>
  </si>
  <si>
    <t>-1814416620</t>
  </si>
  <si>
    <t>60</t>
  </si>
  <si>
    <t>313290000107</t>
  </si>
  <si>
    <t>Napínacia tyč PVC 2050 mm</t>
  </si>
  <si>
    <t>-1958711957</t>
  </si>
  <si>
    <t>61</t>
  </si>
  <si>
    <t>313290000108</t>
  </si>
  <si>
    <t>Montážne príslušenstvo, hlavice, násady, spojky, opasky, napínaky, skrutky, vodiace spinky, skrutky</t>
  </si>
  <si>
    <t>kpl</t>
  </si>
  <si>
    <t>-1684091540</t>
  </si>
  <si>
    <t>62</t>
  </si>
  <si>
    <t>767914840</t>
  </si>
  <si>
    <t xml:space="preserve">Demontáž oplotenia rámového na oceľové stĺpiky, výšky nad 2 do 4 m,  -0,00900t - OK záchytné siete</t>
  </si>
  <si>
    <t>-1761504592</t>
  </si>
  <si>
    <t>63</t>
  </si>
  <si>
    <t>767996803</t>
  </si>
  <si>
    <t xml:space="preserve">Demontáž ostatných doplnkov stavieb s hmotnosťou jednotlivých dielov konšt. nad 100 do 250 kg,  -0,00100t - basketbalové koše</t>
  </si>
  <si>
    <t>1082729169</t>
  </si>
  <si>
    <t>64</t>
  </si>
  <si>
    <t>998767101</t>
  </si>
  <si>
    <t>Presun hmôt pre kovové stavebné doplnkové konštrukcie v objektoch výšky do 6 m</t>
  </si>
  <si>
    <t>-1352076447</t>
  </si>
  <si>
    <t>65</t>
  </si>
  <si>
    <t>000500021</t>
  </si>
  <si>
    <t>Príprava staveniska - vytýčenie inžinierskych sietí</t>
  </si>
  <si>
    <t>1024</t>
  </si>
  <si>
    <t>-1313340434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</si>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</sst>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2018-071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Rekonštrukcia ihriska vnútroblok Janka Kráľa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1. 6. 2018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'2018-071 - Rekonštrukcia 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'2018-071 - Rekonštrukcia ...'!M27</f>
        <v>0</v>
      </c>
      <c r="AT88" s="119">
        <f>ROUND(SUM(AV88:AW88),2)</f>
        <v>0</v>
      </c>
      <c r="AU88" s="120">
        <f>'2018-071 - Rekonštrukcia ...'!W123</f>
        <v>0</v>
      </c>
      <c r="AV88" s="119">
        <f>'2018-071 - Rekonštrukcia ...'!M31</f>
        <v>0</v>
      </c>
      <c r="AW88" s="119">
        <f>'2018-071 - Rekonštrukcia ...'!M32</f>
        <v>0</v>
      </c>
      <c r="AX88" s="119">
        <f>'2018-071 - Rekonštrukcia ...'!M33</f>
        <v>0</v>
      </c>
      <c r="AY88" s="119">
        <f>'2018-071 - Rekonštrukcia ...'!M34</f>
        <v>0</v>
      </c>
      <c r="AZ88" s="119">
        <f>'2018-071 - Rekonštrukcia ...'!H31</f>
        <v>0</v>
      </c>
      <c r="BA88" s="119">
        <f>'2018-071 - Rekonštrukcia ...'!H32</f>
        <v>0</v>
      </c>
      <c r="BB88" s="119">
        <f>'2018-071 - Rekonštrukcia ...'!H33</f>
        <v>0</v>
      </c>
      <c r="BC88" s="119">
        <f>'2018-071 - Rekonštrukcia ...'!H34</f>
        <v>0</v>
      </c>
      <c r="BD88" s="121">
        <f>'2018-071 - Rekonštrukcia 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71 - Rekonštrukcia 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1. 6. 2018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N99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ROUND((((SUM(BE99:BE106)+SUM(BE123:BE197))+SUM(BE199:BE203))),2)</f>
        <v>0</v>
      </c>
      <c r="I31" s="45"/>
      <c r="J31" s="45"/>
      <c r="K31" s="45"/>
      <c r="L31" s="45"/>
      <c r="M31" s="148">
        <f>ROUND(((ROUND((SUM(BE99:BE106)+SUM(BE123:BE197)), 2)*F31)+SUM(BE199:BE203)*F31),2)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ROUND((((SUM(BF99:BF106)+SUM(BF123:BF197))+SUM(BF199:BF203))),2)</f>
        <v>0</v>
      </c>
      <c r="I32" s="45"/>
      <c r="J32" s="45"/>
      <c r="K32" s="45"/>
      <c r="L32" s="45"/>
      <c r="M32" s="148">
        <f>ROUND(((ROUND((SUM(BF99:BF106)+SUM(BF123:BF197)), 2)*F32)+SUM(BF199:BF203)*F32),2)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ROUND((((SUM(BG99:BG106)+SUM(BG123:BG197))+SUM(BG199:BG203))),2)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ROUND((((SUM(BH99:BH106)+SUM(BH123:BH197))+SUM(BH199:BH203))),2)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ROUND((((SUM(BI99:BI106)+SUM(BI123:BI197))+SUM(BI199:BI203))),2)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Rekonštrukcia ihriska vnútroblok Janka Kráľa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1. 6. 2018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N123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N124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N125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N143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N150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N158</f>
        <v>0</v>
      </c>
      <c r="O92" s="163"/>
      <c r="P92" s="163"/>
      <c r="Q92" s="163"/>
      <c r="R92" s="164"/>
    </row>
    <row r="93" s="7" customFormat="1" ht="19.92" customHeight="1">
      <c r="B93" s="162"/>
      <c r="C93" s="163"/>
      <c r="D93" s="123" t="s">
        <v>108</v>
      </c>
      <c r="E93" s="163"/>
      <c r="F93" s="163"/>
      <c r="G93" s="163"/>
      <c r="H93" s="163"/>
      <c r="I93" s="163"/>
      <c r="J93" s="163"/>
      <c r="K93" s="163"/>
      <c r="L93" s="163"/>
      <c r="M93" s="163"/>
      <c r="N93" s="125">
        <f>N178</f>
        <v>0</v>
      </c>
      <c r="O93" s="163"/>
      <c r="P93" s="163"/>
      <c r="Q93" s="163"/>
      <c r="R93" s="164"/>
    </row>
    <row r="94" s="6" customFormat="1" ht="24.96" customHeight="1">
      <c r="B94" s="157"/>
      <c r="C94" s="158"/>
      <c r="D94" s="159" t="s">
        <v>109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0">
        <f>N180</f>
        <v>0</v>
      </c>
      <c r="O94" s="158"/>
      <c r="P94" s="158"/>
      <c r="Q94" s="158"/>
      <c r="R94" s="161"/>
    </row>
    <row r="95" s="7" customFormat="1" ht="19.92" customHeight="1">
      <c r="B95" s="162"/>
      <c r="C95" s="163"/>
      <c r="D95" s="123" t="s">
        <v>110</v>
      </c>
      <c r="E95" s="163"/>
      <c r="F95" s="163"/>
      <c r="G95" s="163"/>
      <c r="H95" s="163"/>
      <c r="I95" s="163"/>
      <c r="J95" s="163"/>
      <c r="K95" s="163"/>
      <c r="L95" s="163"/>
      <c r="M95" s="163"/>
      <c r="N95" s="125">
        <f>N181</f>
        <v>0</v>
      </c>
      <c r="O95" s="163"/>
      <c r="P95" s="163"/>
      <c r="Q95" s="163"/>
      <c r="R95" s="164"/>
    </row>
    <row r="96" s="6" customFormat="1" ht="24.96" customHeight="1">
      <c r="B96" s="157"/>
      <c r="C96" s="158"/>
      <c r="D96" s="159" t="s">
        <v>111</v>
      </c>
      <c r="E96" s="158"/>
      <c r="F96" s="158"/>
      <c r="G96" s="158"/>
      <c r="H96" s="158"/>
      <c r="I96" s="158"/>
      <c r="J96" s="158"/>
      <c r="K96" s="158"/>
      <c r="L96" s="158"/>
      <c r="M96" s="158"/>
      <c r="N96" s="160">
        <f>N196</f>
        <v>0</v>
      </c>
      <c r="O96" s="158"/>
      <c r="P96" s="158"/>
      <c r="Q96" s="158"/>
      <c r="R96" s="161"/>
    </row>
    <row r="97" s="6" customFormat="1" ht="21.84" customHeight="1">
      <c r="B97" s="157"/>
      <c r="C97" s="158"/>
      <c r="D97" s="159" t="s">
        <v>112</v>
      </c>
      <c r="E97" s="158"/>
      <c r="F97" s="158"/>
      <c r="G97" s="158"/>
      <c r="H97" s="158"/>
      <c r="I97" s="158"/>
      <c r="J97" s="158"/>
      <c r="K97" s="158"/>
      <c r="L97" s="158"/>
      <c r="M97" s="158"/>
      <c r="N97" s="165">
        <f>N198</f>
        <v>0</v>
      </c>
      <c r="O97" s="158"/>
      <c r="P97" s="158"/>
      <c r="Q97" s="158"/>
      <c r="R97" s="161"/>
    </row>
    <row r="98" s="1" customFormat="1" ht="21.84" customHeight="1">
      <c r="B98" s="44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6"/>
    </row>
    <row r="99" s="1" customFormat="1" ht="29.28" customHeight="1">
      <c r="B99" s="44"/>
      <c r="C99" s="155" t="s">
        <v>113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156">
        <f>ROUND(N100+N101+N102+N103+N104+N105,2)</f>
        <v>0</v>
      </c>
      <c r="O99" s="166"/>
      <c r="P99" s="166"/>
      <c r="Q99" s="166"/>
      <c r="R99" s="46"/>
      <c r="T99" s="167"/>
      <c r="U99" s="168" t="s">
        <v>39</v>
      </c>
    </row>
    <row r="100" s="1" customFormat="1" ht="18" customHeight="1">
      <c r="B100" s="169"/>
      <c r="C100" s="170"/>
      <c r="D100" s="130" t="s">
        <v>114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115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116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115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116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115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116</v>
      </c>
      <c r="BK102" s="174"/>
      <c r="BL102" s="174"/>
      <c r="BM102" s="174"/>
    </row>
    <row r="103" s="1" customFormat="1" ht="18" customHeight="1">
      <c r="B103" s="169"/>
      <c r="C103" s="170"/>
      <c r="D103" s="130" t="s">
        <v>119</v>
      </c>
      <c r="E103" s="171"/>
      <c r="F103" s="171"/>
      <c r="G103" s="171"/>
      <c r="H103" s="171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5"/>
      <c r="U103" s="176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115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116</v>
      </c>
      <c r="BK103" s="174"/>
      <c r="BL103" s="174"/>
      <c r="BM103" s="174"/>
    </row>
    <row r="104" s="1" customFormat="1" ht="18" customHeight="1">
      <c r="B104" s="169"/>
      <c r="C104" s="170"/>
      <c r="D104" s="130" t="s">
        <v>120</v>
      </c>
      <c r="E104" s="171"/>
      <c r="F104" s="171"/>
      <c r="G104" s="171"/>
      <c r="H104" s="171"/>
      <c r="I104" s="170"/>
      <c r="J104" s="170"/>
      <c r="K104" s="170"/>
      <c r="L104" s="170"/>
      <c r="M104" s="170"/>
      <c r="N104" s="124">
        <f>ROUND(N87*T104,2)</f>
        <v>0</v>
      </c>
      <c r="O104" s="172"/>
      <c r="P104" s="172"/>
      <c r="Q104" s="172"/>
      <c r="R104" s="173"/>
      <c r="S104" s="174"/>
      <c r="T104" s="175"/>
      <c r="U104" s="176" t="s">
        <v>42</v>
      </c>
      <c r="V104" s="174"/>
      <c r="W104" s="174"/>
      <c r="X104" s="174"/>
      <c r="Y104" s="174"/>
      <c r="Z104" s="174"/>
      <c r="AA104" s="174"/>
      <c r="AB104" s="174"/>
      <c r="AC104" s="174"/>
      <c r="AD104" s="174"/>
      <c r="AE104" s="174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7" t="s">
        <v>115</v>
      </c>
      <c r="AZ104" s="174"/>
      <c r="BA104" s="174"/>
      <c r="BB104" s="174"/>
      <c r="BC104" s="174"/>
      <c r="BD104" s="174"/>
      <c r="BE104" s="178">
        <f>IF(U104="základná",N104,0)</f>
        <v>0</v>
      </c>
      <c r="BF104" s="178">
        <f>IF(U104="znížená",N104,0)</f>
        <v>0</v>
      </c>
      <c r="BG104" s="178">
        <f>IF(U104="zákl. prenesená",N104,0)</f>
        <v>0</v>
      </c>
      <c r="BH104" s="178">
        <f>IF(U104="zníž. prenesená",N104,0)</f>
        <v>0</v>
      </c>
      <c r="BI104" s="178">
        <f>IF(U104="nulová",N104,0)</f>
        <v>0</v>
      </c>
      <c r="BJ104" s="177" t="s">
        <v>116</v>
      </c>
      <c r="BK104" s="174"/>
      <c r="BL104" s="174"/>
      <c r="BM104" s="174"/>
    </row>
    <row r="105" s="1" customFormat="1" ht="18" customHeight="1">
      <c r="B105" s="169"/>
      <c r="C105" s="170"/>
      <c r="D105" s="171" t="s">
        <v>121</v>
      </c>
      <c r="E105" s="170"/>
      <c r="F105" s="170"/>
      <c r="G105" s="170"/>
      <c r="H105" s="170"/>
      <c r="I105" s="170"/>
      <c r="J105" s="170"/>
      <c r="K105" s="170"/>
      <c r="L105" s="170"/>
      <c r="M105" s="170"/>
      <c r="N105" s="124">
        <f>ROUND(N87*T105,2)</f>
        <v>0</v>
      </c>
      <c r="O105" s="172"/>
      <c r="P105" s="172"/>
      <c r="Q105" s="172"/>
      <c r="R105" s="173"/>
      <c r="S105" s="174"/>
      <c r="T105" s="179"/>
      <c r="U105" s="180" t="s">
        <v>42</v>
      </c>
      <c r="V105" s="174"/>
      <c r="W105" s="174"/>
      <c r="X105" s="174"/>
      <c r="Y105" s="174"/>
      <c r="Z105" s="174"/>
      <c r="AA105" s="174"/>
      <c r="AB105" s="174"/>
      <c r="AC105" s="174"/>
      <c r="AD105" s="174"/>
      <c r="AE105" s="174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7" t="s">
        <v>122</v>
      </c>
      <c r="AZ105" s="174"/>
      <c r="BA105" s="174"/>
      <c r="BB105" s="174"/>
      <c r="BC105" s="174"/>
      <c r="BD105" s="174"/>
      <c r="BE105" s="178">
        <f>IF(U105="základná",N105,0)</f>
        <v>0</v>
      </c>
      <c r="BF105" s="178">
        <f>IF(U105="znížená",N105,0)</f>
        <v>0</v>
      </c>
      <c r="BG105" s="178">
        <f>IF(U105="zákl. prenesená",N105,0)</f>
        <v>0</v>
      </c>
      <c r="BH105" s="178">
        <f>IF(U105="zníž. prenesená",N105,0)</f>
        <v>0</v>
      </c>
      <c r="BI105" s="178">
        <f>IF(U105="nulová",N105,0)</f>
        <v>0</v>
      </c>
      <c r="BJ105" s="177" t="s">
        <v>116</v>
      </c>
      <c r="BK105" s="174"/>
      <c r="BL105" s="174"/>
      <c r="BM105" s="174"/>
    </row>
    <row r="106" s="1" customFormat="1"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6"/>
    </row>
    <row r="107" s="1" customFormat="1" ht="29.28" customHeight="1">
      <c r="B107" s="44"/>
      <c r="C107" s="137" t="s">
        <v>90</v>
      </c>
      <c r="D107" s="138"/>
      <c r="E107" s="138"/>
      <c r="F107" s="138"/>
      <c r="G107" s="138"/>
      <c r="H107" s="138"/>
      <c r="I107" s="138"/>
      <c r="J107" s="138"/>
      <c r="K107" s="138"/>
      <c r="L107" s="139">
        <f>ROUND(SUM(N87+N99),2)</f>
        <v>0</v>
      </c>
      <c r="M107" s="139"/>
      <c r="N107" s="139"/>
      <c r="O107" s="139"/>
      <c r="P107" s="139"/>
      <c r="Q107" s="139"/>
      <c r="R107" s="46"/>
    </row>
    <row r="108" s="1" customFormat="1" ht="6.96" customHeight="1">
      <c r="B108" s="73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5"/>
    </row>
    <row r="112" s="1" customFormat="1" ht="6.96" customHeight="1">
      <c r="B112" s="76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8"/>
    </row>
    <row r="113" s="1" customFormat="1" ht="36.96" customHeight="1">
      <c r="B113" s="44"/>
      <c r="C113" s="25" t="s">
        <v>123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36.96" customHeight="1">
      <c r="B115" s="44"/>
      <c r="C115" s="83" t="s">
        <v>17</v>
      </c>
      <c r="D115" s="45"/>
      <c r="E115" s="45"/>
      <c r="F115" s="85" t="str">
        <f>F6</f>
        <v>Rekonštrukcia ihriska vnútroblok Janka Kráľa</v>
      </c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 ht="18" customHeight="1">
      <c r="B117" s="44"/>
      <c r="C117" s="36" t="s">
        <v>21</v>
      </c>
      <c r="D117" s="45"/>
      <c r="E117" s="45"/>
      <c r="F117" s="31" t="str">
        <f>F8</f>
        <v xml:space="preserve"> </v>
      </c>
      <c r="G117" s="45"/>
      <c r="H117" s="45"/>
      <c r="I117" s="45"/>
      <c r="J117" s="45"/>
      <c r="K117" s="36" t="s">
        <v>23</v>
      </c>
      <c r="L117" s="45"/>
      <c r="M117" s="88" t="str">
        <f>IF(O8="","",O8)</f>
        <v>1. 6. 2018</v>
      </c>
      <c r="N117" s="88"/>
      <c r="O117" s="88"/>
      <c r="P117" s="88"/>
      <c r="Q117" s="45"/>
      <c r="R117" s="46"/>
    </row>
    <row r="118" s="1" customFormat="1" ht="6.96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1" customFormat="1">
      <c r="B119" s="44"/>
      <c r="C119" s="36" t="s">
        <v>25</v>
      </c>
      <c r="D119" s="45"/>
      <c r="E119" s="45"/>
      <c r="F119" s="31" t="str">
        <f>E11</f>
        <v>Mesto Partizánske</v>
      </c>
      <c r="G119" s="45"/>
      <c r="H119" s="45"/>
      <c r="I119" s="45"/>
      <c r="J119" s="45"/>
      <c r="K119" s="36" t="s">
        <v>31</v>
      </c>
      <c r="L119" s="45"/>
      <c r="M119" s="31" t="str">
        <f>E17</f>
        <v xml:space="preserve"> </v>
      </c>
      <c r="N119" s="31"/>
      <c r="O119" s="31"/>
      <c r="P119" s="31"/>
      <c r="Q119" s="31"/>
      <c r="R119" s="46"/>
    </row>
    <row r="120" s="1" customFormat="1" ht="14.4" customHeight="1">
      <c r="B120" s="44"/>
      <c r="C120" s="36" t="s">
        <v>29</v>
      </c>
      <c r="D120" s="45"/>
      <c r="E120" s="45"/>
      <c r="F120" s="31" t="str">
        <f>IF(E14="","",E14)</f>
        <v>Vyplň údaj</v>
      </c>
      <c r="G120" s="45"/>
      <c r="H120" s="45"/>
      <c r="I120" s="45"/>
      <c r="J120" s="45"/>
      <c r="K120" s="36" t="s">
        <v>34</v>
      </c>
      <c r="L120" s="45"/>
      <c r="M120" s="31" t="str">
        <f>E20</f>
        <v xml:space="preserve"> </v>
      </c>
      <c r="N120" s="31"/>
      <c r="O120" s="31"/>
      <c r="P120" s="31"/>
      <c r="Q120" s="31"/>
      <c r="R120" s="46"/>
    </row>
    <row r="121" s="1" customFormat="1" ht="10.32" customHeight="1">
      <c r="B121" s="44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6"/>
    </row>
    <row r="122" s="8" customFormat="1" ht="29.28" customHeight="1">
      <c r="B122" s="181"/>
      <c r="C122" s="182" t="s">
        <v>124</v>
      </c>
      <c r="D122" s="183" t="s">
        <v>125</v>
      </c>
      <c r="E122" s="183" t="s">
        <v>57</v>
      </c>
      <c r="F122" s="183" t="s">
        <v>126</v>
      </c>
      <c r="G122" s="183"/>
      <c r="H122" s="183"/>
      <c r="I122" s="183"/>
      <c r="J122" s="183" t="s">
        <v>127</v>
      </c>
      <c r="K122" s="183" t="s">
        <v>128</v>
      </c>
      <c r="L122" s="183" t="s">
        <v>129</v>
      </c>
      <c r="M122" s="183"/>
      <c r="N122" s="183" t="s">
        <v>100</v>
      </c>
      <c r="O122" s="183"/>
      <c r="P122" s="183"/>
      <c r="Q122" s="184"/>
      <c r="R122" s="185"/>
      <c r="T122" s="98" t="s">
        <v>130</v>
      </c>
      <c r="U122" s="99" t="s">
        <v>39</v>
      </c>
      <c r="V122" s="99" t="s">
        <v>131</v>
      </c>
      <c r="W122" s="99" t="s">
        <v>132</v>
      </c>
      <c r="X122" s="99" t="s">
        <v>133</v>
      </c>
      <c r="Y122" s="99" t="s">
        <v>134</v>
      </c>
      <c r="Z122" s="99" t="s">
        <v>135</v>
      </c>
      <c r="AA122" s="100" t="s">
        <v>136</v>
      </c>
    </row>
    <row r="123" s="1" customFormat="1" ht="29.28" customHeight="1">
      <c r="B123" s="44"/>
      <c r="C123" s="102" t="s">
        <v>97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186">
        <f>BK123</f>
        <v>0</v>
      </c>
      <c r="O123" s="187"/>
      <c r="P123" s="187"/>
      <c r="Q123" s="187"/>
      <c r="R123" s="46"/>
      <c r="T123" s="101"/>
      <c r="U123" s="65"/>
      <c r="V123" s="65"/>
      <c r="W123" s="188">
        <f>W124+W180+W196+W198</f>
        <v>0</v>
      </c>
      <c r="X123" s="65"/>
      <c r="Y123" s="188">
        <f>Y124+Y180+Y196+Y198</f>
        <v>371.87560763999994</v>
      </c>
      <c r="Z123" s="65"/>
      <c r="AA123" s="189">
        <f>AA124+AA180+AA196+AA198</f>
        <v>115.547</v>
      </c>
      <c r="AT123" s="20" t="s">
        <v>74</v>
      </c>
      <c r="AU123" s="20" t="s">
        <v>102</v>
      </c>
      <c r="BK123" s="190">
        <f>BK124+BK180+BK196+BK198</f>
        <v>0</v>
      </c>
    </row>
    <row r="124" s="9" customFormat="1" ht="37.44" customHeight="1">
      <c r="B124" s="191"/>
      <c r="C124" s="192"/>
      <c r="D124" s="193" t="s">
        <v>103</v>
      </c>
      <c r="E124" s="193"/>
      <c r="F124" s="193"/>
      <c r="G124" s="193"/>
      <c r="H124" s="193"/>
      <c r="I124" s="193"/>
      <c r="J124" s="193"/>
      <c r="K124" s="193"/>
      <c r="L124" s="193"/>
      <c r="M124" s="193"/>
      <c r="N124" s="165">
        <f>BK124</f>
        <v>0</v>
      </c>
      <c r="O124" s="194"/>
      <c r="P124" s="194"/>
      <c r="Q124" s="194"/>
      <c r="R124" s="195"/>
      <c r="T124" s="196"/>
      <c r="U124" s="192"/>
      <c r="V124" s="192"/>
      <c r="W124" s="197">
        <f>W125+W143+W150+W158+W178</f>
        <v>0</v>
      </c>
      <c r="X124" s="192"/>
      <c r="Y124" s="197">
        <f>Y125+Y143+Y150+Y158+Y178</f>
        <v>361.25025763999992</v>
      </c>
      <c r="Z124" s="192"/>
      <c r="AA124" s="198">
        <f>AA125+AA143+AA150+AA158+AA178</f>
        <v>115.23</v>
      </c>
      <c r="AR124" s="199" t="s">
        <v>80</v>
      </c>
      <c r="AT124" s="200" t="s">
        <v>74</v>
      </c>
      <c r="AU124" s="200" t="s">
        <v>75</v>
      </c>
      <c r="AY124" s="199" t="s">
        <v>137</v>
      </c>
      <c r="BK124" s="201">
        <f>BK125+BK143+BK150+BK158+BK178</f>
        <v>0</v>
      </c>
    </row>
    <row r="125" s="9" customFormat="1" ht="19.92" customHeight="1">
      <c r="B125" s="191"/>
      <c r="C125" s="192"/>
      <c r="D125" s="202" t="s">
        <v>104</v>
      </c>
      <c r="E125" s="202"/>
      <c r="F125" s="202"/>
      <c r="G125" s="202"/>
      <c r="H125" s="202"/>
      <c r="I125" s="202"/>
      <c r="J125" s="202"/>
      <c r="K125" s="202"/>
      <c r="L125" s="202"/>
      <c r="M125" s="202"/>
      <c r="N125" s="203">
        <f>BK125</f>
        <v>0</v>
      </c>
      <c r="O125" s="204"/>
      <c r="P125" s="204"/>
      <c r="Q125" s="204"/>
      <c r="R125" s="195"/>
      <c r="T125" s="196"/>
      <c r="U125" s="192"/>
      <c r="V125" s="192"/>
      <c r="W125" s="197">
        <f>SUM(W126:W142)</f>
        <v>0</v>
      </c>
      <c r="X125" s="192"/>
      <c r="Y125" s="197">
        <f>SUM(Y126:Y142)</f>
        <v>9.4017529999999994</v>
      </c>
      <c r="Z125" s="192"/>
      <c r="AA125" s="198">
        <f>SUM(AA126:AA142)</f>
        <v>109.95</v>
      </c>
      <c r="AR125" s="199" t="s">
        <v>80</v>
      </c>
      <c r="AT125" s="200" t="s">
        <v>74</v>
      </c>
      <c r="AU125" s="200" t="s">
        <v>80</v>
      </c>
      <c r="AY125" s="199" t="s">
        <v>137</v>
      </c>
      <c r="BK125" s="201">
        <f>SUM(BK126:BK142)</f>
        <v>0</v>
      </c>
    </row>
    <row r="126" s="1" customFormat="1" ht="38.25" customHeight="1">
      <c r="B126" s="169"/>
      <c r="C126" s="205" t="s">
        <v>80</v>
      </c>
      <c r="D126" s="205" t="s">
        <v>138</v>
      </c>
      <c r="E126" s="206" t="s">
        <v>139</v>
      </c>
      <c r="F126" s="207" t="s">
        <v>140</v>
      </c>
      <c r="G126" s="207"/>
      <c r="H126" s="207"/>
      <c r="I126" s="207"/>
      <c r="J126" s="208" t="s">
        <v>141</v>
      </c>
      <c r="K126" s="209">
        <v>450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0.00577</v>
      </c>
      <c r="Y126" s="212">
        <f>X126*K126</f>
        <v>2.5964999999999998</v>
      </c>
      <c r="Z126" s="212">
        <v>0.127</v>
      </c>
      <c r="AA126" s="213">
        <f>Z126*K126</f>
        <v>57.149999999999999</v>
      </c>
      <c r="AR126" s="20" t="s">
        <v>142</v>
      </c>
      <c r="AT126" s="20" t="s">
        <v>138</v>
      </c>
      <c r="AU126" s="20" t="s">
        <v>116</v>
      </c>
      <c r="AY126" s="20" t="s">
        <v>137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116</v>
      </c>
      <c r="BK126" s="214">
        <f>ROUND(L126*K126,3)</f>
        <v>0</v>
      </c>
      <c r="BL126" s="20" t="s">
        <v>142</v>
      </c>
      <c r="BM126" s="20" t="s">
        <v>143</v>
      </c>
    </row>
    <row r="127" s="1" customFormat="1" ht="38.25" customHeight="1">
      <c r="B127" s="169"/>
      <c r="C127" s="205" t="s">
        <v>116</v>
      </c>
      <c r="D127" s="205" t="s">
        <v>138</v>
      </c>
      <c r="E127" s="206" t="s">
        <v>144</v>
      </c>
      <c r="F127" s="207" t="s">
        <v>145</v>
      </c>
      <c r="G127" s="207"/>
      <c r="H127" s="207"/>
      <c r="I127" s="207"/>
      <c r="J127" s="208" t="s">
        <v>141</v>
      </c>
      <c r="K127" s="209">
        <v>132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</v>
      </c>
      <c r="Y127" s="212">
        <f>X127*K127</f>
        <v>0</v>
      </c>
      <c r="Z127" s="212">
        <v>0.40000000000000002</v>
      </c>
      <c r="AA127" s="213">
        <f>Z127*K127</f>
        <v>52.800000000000004</v>
      </c>
      <c r="AR127" s="20" t="s">
        <v>142</v>
      </c>
      <c r="AT127" s="20" t="s">
        <v>138</v>
      </c>
      <c r="AU127" s="20" t="s">
        <v>116</v>
      </c>
      <c r="AY127" s="20" t="s">
        <v>137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116</v>
      </c>
      <c r="BK127" s="214">
        <f>ROUND(L127*K127,3)</f>
        <v>0</v>
      </c>
      <c r="BL127" s="20" t="s">
        <v>142</v>
      </c>
      <c r="BM127" s="20" t="s">
        <v>146</v>
      </c>
    </row>
    <row r="128" s="1" customFormat="1" ht="38.25" customHeight="1">
      <c r="B128" s="169"/>
      <c r="C128" s="205" t="s">
        <v>147</v>
      </c>
      <c r="D128" s="205" t="s">
        <v>138</v>
      </c>
      <c r="E128" s="206" t="s">
        <v>148</v>
      </c>
      <c r="F128" s="207" t="s">
        <v>149</v>
      </c>
      <c r="G128" s="207"/>
      <c r="H128" s="207"/>
      <c r="I128" s="207"/>
      <c r="J128" s="208" t="s">
        <v>150</v>
      </c>
      <c r="K128" s="209">
        <v>42.5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142</v>
      </c>
      <c r="AT128" s="20" t="s">
        <v>138</v>
      </c>
      <c r="AU128" s="20" t="s">
        <v>116</v>
      </c>
      <c r="AY128" s="20" t="s">
        <v>137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116</v>
      </c>
      <c r="BK128" s="214">
        <f>ROUND(L128*K128,3)</f>
        <v>0</v>
      </c>
      <c r="BL128" s="20" t="s">
        <v>142</v>
      </c>
      <c r="BM128" s="20" t="s">
        <v>151</v>
      </c>
    </row>
    <row r="129" s="1" customFormat="1" ht="25.5" customHeight="1">
      <c r="B129" s="169"/>
      <c r="C129" s="205" t="s">
        <v>142</v>
      </c>
      <c r="D129" s="205" t="s">
        <v>138</v>
      </c>
      <c r="E129" s="206" t="s">
        <v>152</v>
      </c>
      <c r="F129" s="207" t="s">
        <v>153</v>
      </c>
      <c r="G129" s="207"/>
      <c r="H129" s="207"/>
      <c r="I129" s="207"/>
      <c r="J129" s="208" t="s">
        <v>150</v>
      </c>
      <c r="K129" s="209">
        <v>61.5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</v>
      </c>
      <c r="Y129" s="212">
        <f>X129*K129</f>
        <v>0</v>
      </c>
      <c r="Z129" s="212">
        <v>0</v>
      </c>
      <c r="AA129" s="213">
        <f>Z129*K129</f>
        <v>0</v>
      </c>
      <c r="AR129" s="20" t="s">
        <v>142</v>
      </c>
      <c r="AT129" s="20" t="s">
        <v>138</v>
      </c>
      <c r="AU129" s="20" t="s">
        <v>116</v>
      </c>
      <c r="AY129" s="20" t="s">
        <v>137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116</v>
      </c>
      <c r="BK129" s="214">
        <f>ROUND(L129*K129,3)</f>
        <v>0</v>
      </c>
      <c r="BL129" s="20" t="s">
        <v>142</v>
      </c>
      <c r="BM129" s="20" t="s">
        <v>154</v>
      </c>
    </row>
    <row r="130" s="1" customFormat="1" ht="25.5" customHeight="1">
      <c r="B130" s="169"/>
      <c r="C130" s="205" t="s">
        <v>155</v>
      </c>
      <c r="D130" s="205" t="s">
        <v>138</v>
      </c>
      <c r="E130" s="206" t="s">
        <v>156</v>
      </c>
      <c r="F130" s="207" t="s">
        <v>157</v>
      </c>
      <c r="G130" s="207"/>
      <c r="H130" s="207"/>
      <c r="I130" s="207"/>
      <c r="J130" s="208" t="s">
        <v>150</v>
      </c>
      <c r="K130" s="209">
        <v>61.5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</v>
      </c>
      <c r="AA130" s="213">
        <f>Z130*K130</f>
        <v>0</v>
      </c>
      <c r="AR130" s="20" t="s">
        <v>142</v>
      </c>
      <c r="AT130" s="20" t="s">
        <v>138</v>
      </c>
      <c r="AU130" s="20" t="s">
        <v>116</v>
      </c>
      <c r="AY130" s="20" t="s">
        <v>137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116</v>
      </c>
      <c r="BK130" s="214">
        <f>ROUND(L130*K130,3)</f>
        <v>0</v>
      </c>
      <c r="BL130" s="20" t="s">
        <v>142</v>
      </c>
      <c r="BM130" s="20" t="s">
        <v>158</v>
      </c>
    </row>
    <row r="131" s="1" customFormat="1" ht="25.5" customHeight="1">
      <c r="B131" s="169"/>
      <c r="C131" s="205" t="s">
        <v>159</v>
      </c>
      <c r="D131" s="205" t="s">
        <v>138</v>
      </c>
      <c r="E131" s="206" t="s">
        <v>160</v>
      </c>
      <c r="F131" s="207" t="s">
        <v>161</v>
      </c>
      <c r="G131" s="207"/>
      <c r="H131" s="207"/>
      <c r="I131" s="207"/>
      <c r="J131" s="208" t="s">
        <v>150</v>
      </c>
      <c r="K131" s="209">
        <v>4.7679999999999998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</v>
      </c>
      <c r="Y131" s="212">
        <f>X131*K131</f>
        <v>0</v>
      </c>
      <c r="Z131" s="212">
        <v>0</v>
      </c>
      <c r="AA131" s="213">
        <f>Z131*K131</f>
        <v>0</v>
      </c>
      <c r="AR131" s="20" t="s">
        <v>142</v>
      </c>
      <c r="AT131" s="20" t="s">
        <v>138</v>
      </c>
      <c r="AU131" s="20" t="s">
        <v>116</v>
      </c>
      <c r="AY131" s="20" t="s">
        <v>137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116</v>
      </c>
      <c r="BK131" s="214">
        <f>ROUND(L131*K131,3)</f>
        <v>0</v>
      </c>
      <c r="BL131" s="20" t="s">
        <v>142</v>
      </c>
      <c r="BM131" s="20" t="s">
        <v>162</v>
      </c>
    </row>
    <row r="132" s="1" customFormat="1" ht="25.5" customHeight="1">
      <c r="B132" s="169"/>
      <c r="C132" s="205" t="s">
        <v>163</v>
      </c>
      <c r="D132" s="205" t="s">
        <v>138</v>
      </c>
      <c r="E132" s="206" t="s">
        <v>164</v>
      </c>
      <c r="F132" s="207" t="s">
        <v>165</v>
      </c>
      <c r="G132" s="207"/>
      <c r="H132" s="207"/>
      <c r="I132" s="207"/>
      <c r="J132" s="208" t="s">
        <v>150</v>
      </c>
      <c r="K132" s="209">
        <v>4.7679999999999998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</v>
      </c>
      <c r="Y132" s="212">
        <f>X132*K132</f>
        <v>0</v>
      </c>
      <c r="Z132" s="212">
        <v>0</v>
      </c>
      <c r="AA132" s="213">
        <f>Z132*K132</f>
        <v>0</v>
      </c>
      <c r="AR132" s="20" t="s">
        <v>142</v>
      </c>
      <c r="AT132" s="20" t="s">
        <v>138</v>
      </c>
      <c r="AU132" s="20" t="s">
        <v>116</v>
      </c>
      <c r="AY132" s="20" t="s">
        <v>137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116</v>
      </c>
      <c r="BK132" s="214">
        <f>ROUND(L132*K132,3)</f>
        <v>0</v>
      </c>
      <c r="BL132" s="20" t="s">
        <v>142</v>
      </c>
      <c r="BM132" s="20" t="s">
        <v>166</v>
      </c>
    </row>
    <row r="133" s="1" customFormat="1" ht="25.5" customHeight="1">
      <c r="B133" s="169"/>
      <c r="C133" s="205" t="s">
        <v>167</v>
      </c>
      <c r="D133" s="205" t="s">
        <v>138</v>
      </c>
      <c r="E133" s="206" t="s">
        <v>168</v>
      </c>
      <c r="F133" s="207" t="s">
        <v>169</v>
      </c>
      <c r="G133" s="207"/>
      <c r="H133" s="207"/>
      <c r="I133" s="207"/>
      <c r="J133" s="208" t="s">
        <v>150</v>
      </c>
      <c r="K133" s="209">
        <v>12.5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</v>
      </c>
      <c r="Y133" s="212">
        <f>X133*K133</f>
        <v>0</v>
      </c>
      <c r="Z133" s="212">
        <v>0</v>
      </c>
      <c r="AA133" s="213">
        <f>Z133*K133</f>
        <v>0</v>
      </c>
      <c r="AR133" s="20" t="s">
        <v>142</v>
      </c>
      <c r="AT133" s="20" t="s">
        <v>138</v>
      </c>
      <c r="AU133" s="20" t="s">
        <v>116</v>
      </c>
      <c r="AY133" s="20" t="s">
        <v>137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116</v>
      </c>
      <c r="BK133" s="214">
        <f>ROUND(L133*K133,3)</f>
        <v>0</v>
      </c>
      <c r="BL133" s="20" t="s">
        <v>142</v>
      </c>
      <c r="BM133" s="20" t="s">
        <v>170</v>
      </c>
    </row>
    <row r="134" s="1" customFormat="1" ht="38.25" customHeight="1">
      <c r="B134" s="169"/>
      <c r="C134" s="205" t="s">
        <v>171</v>
      </c>
      <c r="D134" s="205" t="s">
        <v>138</v>
      </c>
      <c r="E134" s="206" t="s">
        <v>172</v>
      </c>
      <c r="F134" s="207" t="s">
        <v>173</v>
      </c>
      <c r="G134" s="207"/>
      <c r="H134" s="207"/>
      <c r="I134" s="207"/>
      <c r="J134" s="208" t="s">
        <v>150</v>
      </c>
      <c r="K134" s="209">
        <v>12.5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</v>
      </c>
      <c r="Y134" s="212">
        <f>X134*K134</f>
        <v>0</v>
      </c>
      <c r="Z134" s="212">
        <v>0</v>
      </c>
      <c r="AA134" s="213">
        <f>Z134*K134</f>
        <v>0</v>
      </c>
      <c r="AR134" s="20" t="s">
        <v>142</v>
      </c>
      <c r="AT134" s="20" t="s">
        <v>138</v>
      </c>
      <c r="AU134" s="20" t="s">
        <v>116</v>
      </c>
      <c r="AY134" s="20" t="s">
        <v>137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116</v>
      </c>
      <c r="BK134" s="214">
        <f>ROUND(L134*K134,3)</f>
        <v>0</v>
      </c>
      <c r="BL134" s="20" t="s">
        <v>142</v>
      </c>
      <c r="BM134" s="20" t="s">
        <v>174</v>
      </c>
    </row>
    <row r="135" s="1" customFormat="1" ht="38.25" customHeight="1">
      <c r="B135" s="169"/>
      <c r="C135" s="205" t="s">
        <v>175</v>
      </c>
      <c r="D135" s="205" t="s">
        <v>138</v>
      </c>
      <c r="E135" s="206" t="s">
        <v>176</v>
      </c>
      <c r="F135" s="207" t="s">
        <v>177</v>
      </c>
      <c r="G135" s="207"/>
      <c r="H135" s="207"/>
      <c r="I135" s="207"/>
      <c r="J135" s="208" t="s">
        <v>150</v>
      </c>
      <c r="K135" s="209">
        <v>78.432000000000002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</v>
      </c>
      <c r="Y135" s="212">
        <f>X135*K135</f>
        <v>0</v>
      </c>
      <c r="Z135" s="212">
        <v>0</v>
      </c>
      <c r="AA135" s="213">
        <f>Z135*K135</f>
        <v>0</v>
      </c>
      <c r="AR135" s="20" t="s">
        <v>142</v>
      </c>
      <c r="AT135" s="20" t="s">
        <v>138</v>
      </c>
      <c r="AU135" s="20" t="s">
        <v>116</v>
      </c>
      <c r="AY135" s="20" t="s">
        <v>137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116</v>
      </c>
      <c r="BK135" s="214">
        <f>ROUND(L135*K135,3)</f>
        <v>0</v>
      </c>
      <c r="BL135" s="20" t="s">
        <v>142</v>
      </c>
      <c r="BM135" s="20" t="s">
        <v>178</v>
      </c>
    </row>
    <row r="136" s="1" customFormat="1" ht="16.5" customHeight="1">
      <c r="B136" s="169"/>
      <c r="C136" s="205" t="s">
        <v>179</v>
      </c>
      <c r="D136" s="205" t="s">
        <v>138</v>
      </c>
      <c r="E136" s="206" t="s">
        <v>180</v>
      </c>
      <c r="F136" s="207" t="s">
        <v>181</v>
      </c>
      <c r="G136" s="207"/>
      <c r="H136" s="207"/>
      <c r="I136" s="207"/>
      <c r="J136" s="208" t="s">
        <v>150</v>
      </c>
      <c r="K136" s="209">
        <v>78.432000000000002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</v>
      </c>
      <c r="Y136" s="212">
        <f>X136*K136</f>
        <v>0</v>
      </c>
      <c r="Z136" s="212">
        <v>0</v>
      </c>
      <c r="AA136" s="213">
        <f>Z136*K136</f>
        <v>0</v>
      </c>
      <c r="AR136" s="20" t="s">
        <v>142</v>
      </c>
      <c r="AT136" s="20" t="s">
        <v>138</v>
      </c>
      <c r="AU136" s="20" t="s">
        <v>116</v>
      </c>
      <c r="AY136" s="20" t="s">
        <v>137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116</v>
      </c>
      <c r="BK136" s="214">
        <f>ROUND(L136*K136,3)</f>
        <v>0</v>
      </c>
      <c r="BL136" s="20" t="s">
        <v>142</v>
      </c>
      <c r="BM136" s="20" t="s">
        <v>182</v>
      </c>
    </row>
    <row r="137" s="1" customFormat="1" ht="25.5" customHeight="1">
      <c r="B137" s="169"/>
      <c r="C137" s="205" t="s">
        <v>183</v>
      </c>
      <c r="D137" s="205" t="s">
        <v>138</v>
      </c>
      <c r="E137" s="206" t="s">
        <v>184</v>
      </c>
      <c r="F137" s="207" t="s">
        <v>185</v>
      </c>
      <c r="G137" s="207"/>
      <c r="H137" s="207"/>
      <c r="I137" s="207"/>
      <c r="J137" s="208" t="s">
        <v>150</v>
      </c>
      <c r="K137" s="209">
        <v>78.731999999999999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142</v>
      </c>
      <c r="AT137" s="20" t="s">
        <v>138</v>
      </c>
      <c r="AU137" s="20" t="s">
        <v>116</v>
      </c>
      <c r="AY137" s="20" t="s">
        <v>137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116</v>
      </c>
      <c r="BK137" s="214">
        <f>ROUND(L137*K137,3)</f>
        <v>0</v>
      </c>
      <c r="BL137" s="20" t="s">
        <v>142</v>
      </c>
      <c r="BM137" s="20" t="s">
        <v>186</v>
      </c>
    </row>
    <row r="138" s="1" customFormat="1" ht="25.5" customHeight="1">
      <c r="B138" s="169"/>
      <c r="C138" s="205" t="s">
        <v>187</v>
      </c>
      <c r="D138" s="205" t="s">
        <v>138</v>
      </c>
      <c r="E138" s="206" t="s">
        <v>188</v>
      </c>
      <c r="F138" s="207" t="s">
        <v>189</v>
      </c>
      <c r="G138" s="207"/>
      <c r="H138" s="207"/>
      <c r="I138" s="207"/>
      <c r="J138" s="208" t="s">
        <v>141</v>
      </c>
      <c r="K138" s="209">
        <v>170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0.040000000000000001</v>
      </c>
      <c r="Y138" s="212">
        <f>X138*K138</f>
        <v>6.7999999999999998</v>
      </c>
      <c r="Z138" s="212">
        <v>0</v>
      </c>
      <c r="AA138" s="213">
        <f>Z138*K138</f>
        <v>0</v>
      </c>
      <c r="AR138" s="20" t="s">
        <v>142</v>
      </c>
      <c r="AT138" s="20" t="s">
        <v>138</v>
      </c>
      <c r="AU138" s="20" t="s">
        <v>116</v>
      </c>
      <c r="AY138" s="20" t="s">
        <v>137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116</v>
      </c>
      <c r="BK138" s="214">
        <f>ROUND(L138*K138,3)</f>
        <v>0</v>
      </c>
      <c r="BL138" s="20" t="s">
        <v>142</v>
      </c>
      <c r="BM138" s="20" t="s">
        <v>190</v>
      </c>
    </row>
    <row r="139" s="1" customFormat="1" ht="16.5" customHeight="1">
      <c r="B139" s="169"/>
      <c r="C139" s="215" t="s">
        <v>191</v>
      </c>
      <c r="D139" s="215" t="s">
        <v>192</v>
      </c>
      <c r="E139" s="216" t="s">
        <v>193</v>
      </c>
      <c r="F139" s="217" t="s">
        <v>194</v>
      </c>
      <c r="G139" s="217"/>
      <c r="H139" s="217"/>
      <c r="I139" s="217"/>
      <c r="J139" s="218" t="s">
        <v>195</v>
      </c>
      <c r="K139" s="219">
        <v>5.2530000000000001</v>
      </c>
      <c r="L139" s="220">
        <v>0</v>
      </c>
      <c r="M139" s="220"/>
      <c r="N139" s="21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0.001</v>
      </c>
      <c r="Y139" s="212">
        <f>X139*K139</f>
        <v>0.0052529999999999999</v>
      </c>
      <c r="Z139" s="212">
        <v>0</v>
      </c>
      <c r="AA139" s="213">
        <f>Z139*K139</f>
        <v>0</v>
      </c>
      <c r="AR139" s="20" t="s">
        <v>167</v>
      </c>
      <c r="AT139" s="20" t="s">
        <v>192</v>
      </c>
      <c r="AU139" s="20" t="s">
        <v>116</v>
      </c>
      <c r="AY139" s="20" t="s">
        <v>137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116</v>
      </c>
      <c r="BK139" s="214">
        <f>ROUND(L139*K139,3)</f>
        <v>0</v>
      </c>
      <c r="BL139" s="20" t="s">
        <v>142</v>
      </c>
      <c r="BM139" s="20" t="s">
        <v>196</v>
      </c>
    </row>
    <row r="140" s="1" customFormat="1" ht="25.5" customHeight="1">
      <c r="B140" s="169"/>
      <c r="C140" s="205" t="s">
        <v>197</v>
      </c>
      <c r="D140" s="205" t="s">
        <v>138</v>
      </c>
      <c r="E140" s="206" t="s">
        <v>198</v>
      </c>
      <c r="F140" s="207" t="s">
        <v>199</v>
      </c>
      <c r="G140" s="207"/>
      <c r="H140" s="207"/>
      <c r="I140" s="207"/>
      <c r="J140" s="208" t="s">
        <v>141</v>
      </c>
      <c r="K140" s="209">
        <v>580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</v>
      </c>
      <c r="AA140" s="213">
        <f>Z140*K140</f>
        <v>0</v>
      </c>
      <c r="AR140" s="20" t="s">
        <v>142</v>
      </c>
      <c r="AT140" s="20" t="s">
        <v>138</v>
      </c>
      <c r="AU140" s="20" t="s">
        <v>116</v>
      </c>
      <c r="AY140" s="20" t="s">
        <v>137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116</v>
      </c>
      <c r="BK140" s="214">
        <f>ROUND(L140*K140,3)</f>
        <v>0</v>
      </c>
      <c r="BL140" s="20" t="s">
        <v>142</v>
      </c>
      <c r="BM140" s="20" t="s">
        <v>200</v>
      </c>
    </row>
    <row r="141" s="1" customFormat="1" ht="25.5" customHeight="1">
      <c r="B141" s="169"/>
      <c r="C141" s="205" t="s">
        <v>201</v>
      </c>
      <c r="D141" s="205" t="s">
        <v>138</v>
      </c>
      <c r="E141" s="206" t="s">
        <v>202</v>
      </c>
      <c r="F141" s="207" t="s">
        <v>203</v>
      </c>
      <c r="G141" s="207"/>
      <c r="H141" s="207"/>
      <c r="I141" s="207"/>
      <c r="J141" s="208" t="s">
        <v>141</v>
      </c>
      <c r="K141" s="209">
        <v>170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142</v>
      </c>
      <c r="AT141" s="20" t="s">
        <v>138</v>
      </c>
      <c r="AU141" s="20" t="s">
        <v>116</v>
      </c>
      <c r="AY141" s="20" t="s">
        <v>137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116</v>
      </c>
      <c r="BK141" s="214">
        <f>ROUND(L141*K141,3)</f>
        <v>0</v>
      </c>
      <c r="BL141" s="20" t="s">
        <v>142</v>
      </c>
      <c r="BM141" s="20" t="s">
        <v>204</v>
      </c>
    </row>
    <row r="142" s="1" customFormat="1" ht="25.5" customHeight="1">
      <c r="B142" s="169"/>
      <c r="C142" s="205" t="s">
        <v>205</v>
      </c>
      <c r="D142" s="205" t="s">
        <v>138</v>
      </c>
      <c r="E142" s="206" t="s">
        <v>206</v>
      </c>
      <c r="F142" s="207" t="s">
        <v>207</v>
      </c>
      <c r="G142" s="207"/>
      <c r="H142" s="207"/>
      <c r="I142" s="207"/>
      <c r="J142" s="208" t="s">
        <v>141</v>
      </c>
      <c r="K142" s="209">
        <v>170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142</v>
      </c>
      <c r="AT142" s="20" t="s">
        <v>138</v>
      </c>
      <c r="AU142" s="20" t="s">
        <v>116</v>
      </c>
      <c r="AY142" s="20" t="s">
        <v>137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116</v>
      </c>
      <c r="BK142" s="214">
        <f>ROUND(L142*K142,3)</f>
        <v>0</v>
      </c>
      <c r="BL142" s="20" t="s">
        <v>142</v>
      </c>
      <c r="BM142" s="20" t="s">
        <v>208</v>
      </c>
    </row>
    <row r="143" s="9" customFormat="1" ht="29.88" customHeight="1">
      <c r="B143" s="191"/>
      <c r="C143" s="192"/>
      <c r="D143" s="202" t="s">
        <v>105</v>
      </c>
      <c r="E143" s="202"/>
      <c r="F143" s="202"/>
      <c r="G143" s="202"/>
      <c r="H143" s="202"/>
      <c r="I143" s="202"/>
      <c r="J143" s="202"/>
      <c r="K143" s="202"/>
      <c r="L143" s="202"/>
      <c r="M143" s="202"/>
      <c r="N143" s="221">
        <f>BK143</f>
        <v>0</v>
      </c>
      <c r="O143" s="222"/>
      <c r="P143" s="222"/>
      <c r="Q143" s="222"/>
      <c r="R143" s="195"/>
      <c r="T143" s="196"/>
      <c r="U143" s="192"/>
      <c r="V143" s="192"/>
      <c r="W143" s="197">
        <f>SUM(W144:W149)</f>
        <v>0</v>
      </c>
      <c r="X143" s="192"/>
      <c r="Y143" s="197">
        <f>SUM(Y144:Y149)</f>
        <v>24.045095839999995</v>
      </c>
      <c r="Z143" s="192"/>
      <c r="AA143" s="198">
        <f>SUM(AA144:AA149)</f>
        <v>0</v>
      </c>
      <c r="AR143" s="199" t="s">
        <v>80</v>
      </c>
      <c r="AT143" s="200" t="s">
        <v>74</v>
      </c>
      <c r="AU143" s="200" t="s">
        <v>80</v>
      </c>
      <c r="AY143" s="199" t="s">
        <v>137</v>
      </c>
      <c r="BK143" s="201">
        <f>SUM(BK144:BK149)</f>
        <v>0</v>
      </c>
    </row>
    <row r="144" s="1" customFormat="1" ht="38.25" customHeight="1">
      <c r="B144" s="169"/>
      <c r="C144" s="205" t="s">
        <v>209</v>
      </c>
      <c r="D144" s="205" t="s">
        <v>138</v>
      </c>
      <c r="E144" s="206" t="s">
        <v>210</v>
      </c>
      <c r="F144" s="207" t="s">
        <v>211</v>
      </c>
      <c r="G144" s="207"/>
      <c r="H144" s="207"/>
      <c r="I144" s="207"/>
      <c r="J144" s="208" t="s">
        <v>150</v>
      </c>
      <c r="K144" s="209">
        <v>8.0999999999999996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1.6299999999999999</v>
      </c>
      <c r="Y144" s="212">
        <f>X144*K144</f>
        <v>13.202999999999999</v>
      </c>
      <c r="Z144" s="212">
        <v>0</v>
      </c>
      <c r="AA144" s="213">
        <f>Z144*K144</f>
        <v>0</v>
      </c>
      <c r="AR144" s="20" t="s">
        <v>142</v>
      </c>
      <c r="AT144" s="20" t="s">
        <v>138</v>
      </c>
      <c r="AU144" s="20" t="s">
        <v>116</v>
      </c>
      <c r="AY144" s="20" t="s">
        <v>137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116</v>
      </c>
      <c r="BK144" s="214">
        <f>ROUND(L144*K144,3)</f>
        <v>0</v>
      </c>
      <c r="BL144" s="20" t="s">
        <v>142</v>
      </c>
      <c r="BM144" s="20" t="s">
        <v>212</v>
      </c>
    </row>
    <row r="145" s="1" customFormat="1" ht="25.5" customHeight="1">
      <c r="B145" s="169"/>
      <c r="C145" s="205" t="s">
        <v>213</v>
      </c>
      <c r="D145" s="205" t="s">
        <v>138</v>
      </c>
      <c r="E145" s="206" t="s">
        <v>214</v>
      </c>
      <c r="F145" s="207" t="s">
        <v>215</v>
      </c>
      <c r="G145" s="207"/>
      <c r="H145" s="207"/>
      <c r="I145" s="207"/>
      <c r="J145" s="208" t="s">
        <v>150</v>
      </c>
      <c r="K145" s="209">
        <v>4.7679999999999998</v>
      </c>
      <c r="L145" s="210">
        <v>0</v>
      </c>
      <c r="M145" s="210"/>
      <c r="N145" s="209">
        <f>ROUND(L145*K145,3)</f>
        <v>0</v>
      </c>
      <c r="O145" s="209"/>
      <c r="P145" s="209"/>
      <c r="Q145" s="209"/>
      <c r="R145" s="173"/>
      <c r="T145" s="211" t="s">
        <v>5</v>
      </c>
      <c r="U145" s="54" t="s">
        <v>42</v>
      </c>
      <c r="V145" s="45"/>
      <c r="W145" s="212">
        <f>V145*K145</f>
        <v>0</v>
      </c>
      <c r="X145" s="212">
        <v>2.2151299999999998</v>
      </c>
      <c r="Y145" s="212">
        <f>X145*K145</f>
        <v>10.56173984</v>
      </c>
      <c r="Z145" s="212">
        <v>0</v>
      </c>
      <c r="AA145" s="213">
        <f>Z145*K145</f>
        <v>0</v>
      </c>
      <c r="AR145" s="20" t="s">
        <v>142</v>
      </c>
      <c r="AT145" s="20" t="s">
        <v>138</v>
      </c>
      <c r="AU145" s="20" t="s">
        <v>116</v>
      </c>
      <c r="AY145" s="20" t="s">
        <v>137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116</v>
      </c>
      <c r="BK145" s="214">
        <f>ROUND(L145*K145,3)</f>
        <v>0</v>
      </c>
      <c r="BL145" s="20" t="s">
        <v>142</v>
      </c>
      <c r="BM145" s="20" t="s">
        <v>216</v>
      </c>
    </row>
    <row r="146" s="1" customFormat="1" ht="38.25" customHeight="1">
      <c r="B146" s="169"/>
      <c r="C146" s="205" t="s">
        <v>10</v>
      </c>
      <c r="D146" s="205" t="s">
        <v>138</v>
      </c>
      <c r="E146" s="206" t="s">
        <v>217</v>
      </c>
      <c r="F146" s="207" t="s">
        <v>218</v>
      </c>
      <c r="G146" s="207"/>
      <c r="H146" s="207"/>
      <c r="I146" s="207"/>
      <c r="J146" s="208" t="s">
        <v>141</v>
      </c>
      <c r="K146" s="209">
        <v>132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3.0000000000000001E-05</v>
      </c>
      <c r="Y146" s="212">
        <f>X146*K146</f>
        <v>0.00396</v>
      </c>
      <c r="Z146" s="212">
        <v>0</v>
      </c>
      <c r="AA146" s="213">
        <f>Z146*K146</f>
        <v>0</v>
      </c>
      <c r="AR146" s="20" t="s">
        <v>142</v>
      </c>
      <c r="AT146" s="20" t="s">
        <v>138</v>
      </c>
      <c r="AU146" s="20" t="s">
        <v>116</v>
      </c>
      <c r="AY146" s="20" t="s">
        <v>137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116</v>
      </c>
      <c r="BK146" s="214">
        <f>ROUND(L146*K146,3)</f>
        <v>0</v>
      </c>
      <c r="BL146" s="20" t="s">
        <v>142</v>
      </c>
      <c r="BM146" s="20" t="s">
        <v>219</v>
      </c>
    </row>
    <row r="147" s="1" customFormat="1" ht="38.25" customHeight="1">
      <c r="B147" s="169"/>
      <c r="C147" s="215" t="s">
        <v>220</v>
      </c>
      <c r="D147" s="215" t="s">
        <v>192</v>
      </c>
      <c r="E147" s="216" t="s">
        <v>221</v>
      </c>
      <c r="F147" s="217" t="s">
        <v>222</v>
      </c>
      <c r="G147" s="217"/>
      <c r="H147" s="217"/>
      <c r="I147" s="217"/>
      <c r="J147" s="218" t="s">
        <v>141</v>
      </c>
      <c r="K147" s="219">
        <v>134.63999999999999</v>
      </c>
      <c r="L147" s="220">
        <v>0</v>
      </c>
      <c r="M147" s="220"/>
      <c r="N147" s="21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0.00040000000000000002</v>
      </c>
      <c r="Y147" s="212">
        <f>X147*K147</f>
        <v>0.053855999999999994</v>
      </c>
      <c r="Z147" s="212">
        <v>0</v>
      </c>
      <c r="AA147" s="213">
        <f>Z147*K147</f>
        <v>0</v>
      </c>
      <c r="AR147" s="20" t="s">
        <v>167</v>
      </c>
      <c r="AT147" s="20" t="s">
        <v>192</v>
      </c>
      <c r="AU147" s="20" t="s">
        <v>116</v>
      </c>
      <c r="AY147" s="20" t="s">
        <v>137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116</v>
      </c>
      <c r="BK147" s="214">
        <f>ROUND(L147*K147,3)</f>
        <v>0</v>
      </c>
      <c r="BL147" s="20" t="s">
        <v>142</v>
      </c>
      <c r="BM147" s="20" t="s">
        <v>223</v>
      </c>
    </row>
    <row r="148" s="1" customFormat="1" ht="25.5" customHeight="1">
      <c r="B148" s="169"/>
      <c r="C148" s="205" t="s">
        <v>224</v>
      </c>
      <c r="D148" s="205" t="s">
        <v>138</v>
      </c>
      <c r="E148" s="206" t="s">
        <v>225</v>
      </c>
      <c r="F148" s="207" t="s">
        <v>226</v>
      </c>
      <c r="G148" s="207"/>
      <c r="H148" s="207"/>
      <c r="I148" s="207"/>
      <c r="J148" s="208" t="s">
        <v>227</v>
      </c>
      <c r="K148" s="209">
        <v>2</v>
      </c>
      <c r="L148" s="210">
        <v>0</v>
      </c>
      <c r="M148" s="210"/>
      <c r="N148" s="20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0.032559999999999999</v>
      </c>
      <c r="Y148" s="212">
        <f>X148*K148</f>
        <v>0.065119999999999997</v>
      </c>
      <c r="Z148" s="212">
        <v>0</v>
      </c>
      <c r="AA148" s="213">
        <f>Z148*K148</f>
        <v>0</v>
      </c>
      <c r="AR148" s="20" t="s">
        <v>142</v>
      </c>
      <c r="AT148" s="20" t="s">
        <v>138</v>
      </c>
      <c r="AU148" s="20" t="s">
        <v>116</v>
      </c>
      <c r="AY148" s="20" t="s">
        <v>137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116</v>
      </c>
      <c r="BK148" s="214">
        <f>ROUND(L148*K148,3)</f>
        <v>0</v>
      </c>
      <c r="BL148" s="20" t="s">
        <v>142</v>
      </c>
      <c r="BM148" s="20" t="s">
        <v>228</v>
      </c>
    </row>
    <row r="149" s="1" customFormat="1" ht="25.5" customHeight="1">
      <c r="B149" s="169"/>
      <c r="C149" s="205" t="s">
        <v>229</v>
      </c>
      <c r="D149" s="205" t="s">
        <v>138</v>
      </c>
      <c r="E149" s="206" t="s">
        <v>230</v>
      </c>
      <c r="F149" s="207" t="s">
        <v>231</v>
      </c>
      <c r="G149" s="207"/>
      <c r="H149" s="207"/>
      <c r="I149" s="207"/>
      <c r="J149" s="208" t="s">
        <v>227</v>
      </c>
      <c r="K149" s="209">
        <v>2</v>
      </c>
      <c r="L149" s="210">
        <v>0</v>
      </c>
      <c r="M149" s="210"/>
      <c r="N149" s="209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0.078710000000000002</v>
      </c>
      <c r="Y149" s="212">
        <f>X149*K149</f>
        <v>0.15742</v>
      </c>
      <c r="Z149" s="212">
        <v>0</v>
      </c>
      <c r="AA149" s="213">
        <f>Z149*K149</f>
        <v>0</v>
      </c>
      <c r="AR149" s="20" t="s">
        <v>142</v>
      </c>
      <c r="AT149" s="20" t="s">
        <v>138</v>
      </c>
      <c r="AU149" s="20" t="s">
        <v>116</v>
      </c>
      <c r="AY149" s="20" t="s">
        <v>137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116</v>
      </c>
      <c r="BK149" s="214">
        <f>ROUND(L149*K149,3)</f>
        <v>0</v>
      </c>
      <c r="BL149" s="20" t="s">
        <v>142</v>
      </c>
      <c r="BM149" s="20" t="s">
        <v>232</v>
      </c>
    </row>
    <row r="150" s="9" customFormat="1" ht="29.88" customHeight="1">
      <c r="B150" s="191"/>
      <c r="C150" s="192"/>
      <c r="D150" s="202" t="s">
        <v>106</v>
      </c>
      <c r="E150" s="202"/>
      <c r="F150" s="202"/>
      <c r="G150" s="202"/>
      <c r="H150" s="202"/>
      <c r="I150" s="202"/>
      <c r="J150" s="202"/>
      <c r="K150" s="202"/>
      <c r="L150" s="202"/>
      <c r="M150" s="202"/>
      <c r="N150" s="221">
        <f>BK150</f>
        <v>0</v>
      </c>
      <c r="O150" s="222"/>
      <c r="P150" s="222"/>
      <c r="Q150" s="222"/>
      <c r="R150" s="195"/>
      <c r="T150" s="196"/>
      <c r="U150" s="192"/>
      <c r="V150" s="192"/>
      <c r="W150" s="197">
        <f>SUM(W151:W157)</f>
        <v>0</v>
      </c>
      <c r="X150" s="192"/>
      <c r="Y150" s="197">
        <f>SUM(Y151:Y157)</f>
        <v>301.37829999999997</v>
      </c>
      <c r="Z150" s="192"/>
      <c r="AA150" s="198">
        <f>SUM(AA151:AA157)</f>
        <v>0</v>
      </c>
      <c r="AR150" s="199" t="s">
        <v>80</v>
      </c>
      <c r="AT150" s="200" t="s">
        <v>74</v>
      </c>
      <c r="AU150" s="200" t="s">
        <v>80</v>
      </c>
      <c r="AY150" s="199" t="s">
        <v>137</v>
      </c>
      <c r="BK150" s="201">
        <f>SUM(BK151:BK157)</f>
        <v>0</v>
      </c>
    </row>
    <row r="151" s="1" customFormat="1" ht="25.5" customHeight="1">
      <c r="B151" s="169"/>
      <c r="C151" s="205" t="s">
        <v>233</v>
      </c>
      <c r="D151" s="205" t="s">
        <v>138</v>
      </c>
      <c r="E151" s="206" t="s">
        <v>234</v>
      </c>
      <c r="F151" s="207" t="s">
        <v>235</v>
      </c>
      <c r="G151" s="207"/>
      <c r="H151" s="207"/>
      <c r="I151" s="207"/>
      <c r="J151" s="208" t="s">
        <v>141</v>
      </c>
      <c r="K151" s="209">
        <v>244</v>
      </c>
      <c r="L151" s="210">
        <v>0</v>
      </c>
      <c r="M151" s="210"/>
      <c r="N151" s="209">
        <f>ROUND(L151*K151,3)</f>
        <v>0</v>
      </c>
      <c r="O151" s="209"/>
      <c r="P151" s="209"/>
      <c r="Q151" s="209"/>
      <c r="R151" s="173"/>
      <c r="T151" s="211" t="s">
        <v>5</v>
      </c>
      <c r="U151" s="54" t="s">
        <v>42</v>
      </c>
      <c r="V151" s="45"/>
      <c r="W151" s="212">
        <f>V151*K151</f>
        <v>0</v>
      </c>
      <c r="X151" s="212">
        <v>0.10820000000000001</v>
      </c>
      <c r="Y151" s="212">
        <f>X151*K151</f>
        <v>26.4008</v>
      </c>
      <c r="Z151" s="212">
        <v>0</v>
      </c>
      <c r="AA151" s="213">
        <f>Z151*K151</f>
        <v>0</v>
      </c>
      <c r="AR151" s="20" t="s">
        <v>142</v>
      </c>
      <c r="AT151" s="20" t="s">
        <v>138</v>
      </c>
      <c r="AU151" s="20" t="s">
        <v>116</v>
      </c>
      <c r="AY151" s="20" t="s">
        <v>137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116</v>
      </c>
      <c r="BK151" s="214">
        <f>ROUND(L151*K151,3)</f>
        <v>0</v>
      </c>
      <c r="BL151" s="20" t="s">
        <v>142</v>
      </c>
      <c r="BM151" s="20" t="s">
        <v>236</v>
      </c>
    </row>
    <row r="152" s="1" customFormat="1" ht="25.5" customHeight="1">
      <c r="B152" s="169"/>
      <c r="C152" s="205" t="s">
        <v>237</v>
      </c>
      <c r="D152" s="205" t="s">
        <v>138</v>
      </c>
      <c r="E152" s="206" t="s">
        <v>238</v>
      </c>
      <c r="F152" s="207" t="s">
        <v>239</v>
      </c>
      <c r="G152" s="207"/>
      <c r="H152" s="207"/>
      <c r="I152" s="207"/>
      <c r="J152" s="208" t="s">
        <v>141</v>
      </c>
      <c r="K152" s="209">
        <v>205</v>
      </c>
      <c r="L152" s="210">
        <v>0</v>
      </c>
      <c r="M152" s="210"/>
      <c r="N152" s="209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0.30993999999999999</v>
      </c>
      <c r="Y152" s="212">
        <f>X152*K152</f>
        <v>63.537700000000001</v>
      </c>
      <c r="Z152" s="212">
        <v>0</v>
      </c>
      <c r="AA152" s="213">
        <f>Z152*K152</f>
        <v>0</v>
      </c>
      <c r="AR152" s="20" t="s">
        <v>142</v>
      </c>
      <c r="AT152" s="20" t="s">
        <v>138</v>
      </c>
      <c r="AU152" s="20" t="s">
        <v>116</v>
      </c>
      <c r="AY152" s="20" t="s">
        <v>137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116</v>
      </c>
      <c r="BK152" s="214">
        <f>ROUND(L152*K152,3)</f>
        <v>0</v>
      </c>
      <c r="BL152" s="20" t="s">
        <v>142</v>
      </c>
      <c r="BM152" s="20" t="s">
        <v>240</v>
      </c>
    </row>
    <row r="153" s="1" customFormat="1" ht="25.5" customHeight="1">
      <c r="B153" s="169"/>
      <c r="C153" s="205" t="s">
        <v>241</v>
      </c>
      <c r="D153" s="205" t="s">
        <v>138</v>
      </c>
      <c r="E153" s="206" t="s">
        <v>238</v>
      </c>
      <c r="F153" s="207" t="s">
        <v>239</v>
      </c>
      <c r="G153" s="207"/>
      <c r="H153" s="207"/>
      <c r="I153" s="207"/>
      <c r="J153" s="208" t="s">
        <v>141</v>
      </c>
      <c r="K153" s="209">
        <v>205</v>
      </c>
      <c r="L153" s="210">
        <v>0</v>
      </c>
      <c r="M153" s="210"/>
      <c r="N153" s="209">
        <f>ROUND(L153*K153,3)</f>
        <v>0</v>
      </c>
      <c r="O153" s="209"/>
      <c r="P153" s="209"/>
      <c r="Q153" s="209"/>
      <c r="R153" s="173"/>
      <c r="T153" s="211" t="s">
        <v>5</v>
      </c>
      <c r="U153" s="54" t="s">
        <v>42</v>
      </c>
      <c r="V153" s="45"/>
      <c r="W153" s="212">
        <f>V153*K153</f>
        <v>0</v>
      </c>
      <c r="X153" s="212">
        <v>0.30993999999999999</v>
      </c>
      <c r="Y153" s="212">
        <f>X153*K153</f>
        <v>63.537700000000001</v>
      </c>
      <c r="Z153" s="212">
        <v>0</v>
      </c>
      <c r="AA153" s="213">
        <f>Z153*K153</f>
        <v>0</v>
      </c>
      <c r="AR153" s="20" t="s">
        <v>142</v>
      </c>
      <c r="AT153" s="20" t="s">
        <v>138</v>
      </c>
      <c r="AU153" s="20" t="s">
        <v>116</v>
      </c>
      <c r="AY153" s="20" t="s">
        <v>137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116</v>
      </c>
      <c r="BK153" s="214">
        <f>ROUND(L153*K153,3)</f>
        <v>0</v>
      </c>
      <c r="BL153" s="20" t="s">
        <v>142</v>
      </c>
      <c r="BM153" s="20" t="s">
        <v>242</v>
      </c>
    </row>
    <row r="154" s="1" customFormat="1" ht="25.5" customHeight="1">
      <c r="B154" s="169"/>
      <c r="C154" s="205" t="s">
        <v>243</v>
      </c>
      <c r="D154" s="205" t="s">
        <v>138</v>
      </c>
      <c r="E154" s="206" t="s">
        <v>244</v>
      </c>
      <c r="F154" s="207" t="s">
        <v>245</v>
      </c>
      <c r="G154" s="207"/>
      <c r="H154" s="207"/>
      <c r="I154" s="207"/>
      <c r="J154" s="208" t="s">
        <v>141</v>
      </c>
      <c r="K154" s="209">
        <v>132</v>
      </c>
      <c r="L154" s="210">
        <v>0</v>
      </c>
      <c r="M154" s="210"/>
      <c r="N154" s="209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0.4108</v>
      </c>
      <c r="Y154" s="212">
        <f>X154*K154</f>
        <v>54.2256</v>
      </c>
      <c r="Z154" s="212">
        <v>0</v>
      </c>
      <c r="AA154" s="213">
        <f>Z154*K154</f>
        <v>0</v>
      </c>
      <c r="AR154" s="20" t="s">
        <v>142</v>
      </c>
      <c r="AT154" s="20" t="s">
        <v>138</v>
      </c>
      <c r="AU154" s="20" t="s">
        <v>116</v>
      </c>
      <c r="AY154" s="20" t="s">
        <v>137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116</v>
      </c>
      <c r="BK154" s="214">
        <f>ROUND(L154*K154,3)</f>
        <v>0</v>
      </c>
      <c r="BL154" s="20" t="s">
        <v>142</v>
      </c>
      <c r="BM154" s="20" t="s">
        <v>246</v>
      </c>
    </row>
    <row r="155" s="1" customFormat="1" ht="38.25" customHeight="1">
      <c r="B155" s="169"/>
      <c r="C155" s="205" t="s">
        <v>247</v>
      </c>
      <c r="D155" s="205" t="s">
        <v>138</v>
      </c>
      <c r="E155" s="206" t="s">
        <v>248</v>
      </c>
      <c r="F155" s="207" t="s">
        <v>249</v>
      </c>
      <c r="G155" s="207"/>
      <c r="H155" s="207"/>
      <c r="I155" s="207"/>
      <c r="J155" s="208" t="s">
        <v>141</v>
      </c>
      <c r="K155" s="209">
        <v>450</v>
      </c>
      <c r="L155" s="210">
        <v>0</v>
      </c>
      <c r="M155" s="210"/>
      <c r="N155" s="209">
        <f>ROUND(L155*K155,3)</f>
        <v>0</v>
      </c>
      <c r="O155" s="209"/>
      <c r="P155" s="209"/>
      <c r="Q155" s="209"/>
      <c r="R155" s="173"/>
      <c r="T155" s="211" t="s">
        <v>5</v>
      </c>
      <c r="U155" s="54" t="s">
        <v>42</v>
      </c>
      <c r="V155" s="45"/>
      <c r="W155" s="212">
        <f>V155*K155</f>
        <v>0</v>
      </c>
      <c r="X155" s="212">
        <v>0.00071000000000000002</v>
      </c>
      <c r="Y155" s="212">
        <f>X155*K155</f>
        <v>0.31950000000000001</v>
      </c>
      <c r="Z155" s="212">
        <v>0</v>
      </c>
      <c r="AA155" s="213">
        <f>Z155*K155</f>
        <v>0</v>
      </c>
      <c r="AR155" s="20" t="s">
        <v>142</v>
      </c>
      <c r="AT155" s="20" t="s">
        <v>138</v>
      </c>
      <c r="AU155" s="20" t="s">
        <v>116</v>
      </c>
      <c r="AY155" s="20" t="s">
        <v>137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116</v>
      </c>
      <c r="BK155" s="214">
        <f>ROUND(L155*K155,3)</f>
        <v>0</v>
      </c>
      <c r="BL155" s="20" t="s">
        <v>142</v>
      </c>
      <c r="BM155" s="20" t="s">
        <v>250</v>
      </c>
    </row>
    <row r="156" s="1" customFormat="1" ht="51" customHeight="1">
      <c r="B156" s="169"/>
      <c r="C156" s="205" t="s">
        <v>251</v>
      </c>
      <c r="D156" s="205" t="s">
        <v>138</v>
      </c>
      <c r="E156" s="206" t="s">
        <v>252</v>
      </c>
      <c r="F156" s="207" t="s">
        <v>253</v>
      </c>
      <c r="G156" s="207"/>
      <c r="H156" s="207"/>
      <c r="I156" s="207"/>
      <c r="J156" s="208" t="s">
        <v>141</v>
      </c>
      <c r="K156" s="209">
        <v>450</v>
      </c>
      <c r="L156" s="210">
        <v>0</v>
      </c>
      <c r="M156" s="210"/>
      <c r="N156" s="209">
        <f>ROUND(L156*K156,3)</f>
        <v>0</v>
      </c>
      <c r="O156" s="209"/>
      <c r="P156" s="209"/>
      <c r="Q156" s="209"/>
      <c r="R156" s="173"/>
      <c r="T156" s="211" t="s">
        <v>5</v>
      </c>
      <c r="U156" s="54" t="s">
        <v>42</v>
      </c>
      <c r="V156" s="45"/>
      <c r="W156" s="212">
        <f>V156*K156</f>
        <v>0</v>
      </c>
      <c r="X156" s="212">
        <v>0.10373</v>
      </c>
      <c r="Y156" s="212">
        <f>X156*K156</f>
        <v>46.6785</v>
      </c>
      <c r="Z156" s="212">
        <v>0</v>
      </c>
      <c r="AA156" s="213">
        <f>Z156*K156</f>
        <v>0</v>
      </c>
      <c r="AR156" s="20" t="s">
        <v>142</v>
      </c>
      <c r="AT156" s="20" t="s">
        <v>138</v>
      </c>
      <c r="AU156" s="20" t="s">
        <v>116</v>
      </c>
      <c r="AY156" s="20" t="s">
        <v>137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116</v>
      </c>
      <c r="BK156" s="214">
        <f>ROUND(L156*K156,3)</f>
        <v>0</v>
      </c>
      <c r="BL156" s="20" t="s">
        <v>142</v>
      </c>
      <c r="BM156" s="20" t="s">
        <v>254</v>
      </c>
    </row>
    <row r="157" s="1" customFormat="1" ht="38.25" customHeight="1">
      <c r="B157" s="169"/>
      <c r="C157" s="205" t="s">
        <v>255</v>
      </c>
      <c r="D157" s="205" t="s">
        <v>138</v>
      </c>
      <c r="E157" s="206" t="s">
        <v>256</v>
      </c>
      <c r="F157" s="207" t="s">
        <v>257</v>
      </c>
      <c r="G157" s="207"/>
      <c r="H157" s="207"/>
      <c r="I157" s="207"/>
      <c r="J157" s="208" t="s">
        <v>141</v>
      </c>
      <c r="K157" s="209">
        <v>450</v>
      </c>
      <c r="L157" s="210">
        <v>0</v>
      </c>
      <c r="M157" s="210"/>
      <c r="N157" s="209">
        <f>ROUND(L157*K157,3)</f>
        <v>0</v>
      </c>
      <c r="O157" s="209"/>
      <c r="P157" s="209"/>
      <c r="Q157" s="209"/>
      <c r="R157" s="173"/>
      <c r="T157" s="211" t="s">
        <v>5</v>
      </c>
      <c r="U157" s="54" t="s">
        <v>42</v>
      </c>
      <c r="V157" s="45"/>
      <c r="W157" s="212">
        <f>V157*K157</f>
        <v>0</v>
      </c>
      <c r="X157" s="212">
        <v>0.10373</v>
      </c>
      <c r="Y157" s="212">
        <f>X157*K157</f>
        <v>46.6785</v>
      </c>
      <c r="Z157" s="212">
        <v>0</v>
      </c>
      <c r="AA157" s="213">
        <f>Z157*K157</f>
        <v>0</v>
      </c>
      <c r="AR157" s="20" t="s">
        <v>142</v>
      </c>
      <c r="AT157" s="20" t="s">
        <v>138</v>
      </c>
      <c r="AU157" s="20" t="s">
        <v>116</v>
      </c>
      <c r="AY157" s="20" t="s">
        <v>137</v>
      </c>
      <c r="BE157" s="129">
        <f>IF(U157="základná",N157,0)</f>
        <v>0</v>
      </c>
      <c r="BF157" s="129">
        <f>IF(U157="znížená",N157,0)</f>
        <v>0</v>
      </c>
      <c r="BG157" s="129">
        <f>IF(U157="zákl. prenesená",N157,0)</f>
        <v>0</v>
      </c>
      <c r="BH157" s="129">
        <f>IF(U157="zníž. prenesená",N157,0)</f>
        <v>0</v>
      </c>
      <c r="BI157" s="129">
        <f>IF(U157="nulová",N157,0)</f>
        <v>0</v>
      </c>
      <c r="BJ157" s="20" t="s">
        <v>116</v>
      </c>
      <c r="BK157" s="214">
        <f>ROUND(L157*K157,3)</f>
        <v>0</v>
      </c>
      <c r="BL157" s="20" t="s">
        <v>142</v>
      </c>
      <c r="BM157" s="20" t="s">
        <v>258</v>
      </c>
    </row>
    <row r="158" s="9" customFormat="1" ht="29.88" customHeight="1">
      <c r="B158" s="191"/>
      <c r="C158" s="192"/>
      <c r="D158" s="202" t="s">
        <v>107</v>
      </c>
      <c r="E158" s="202"/>
      <c r="F158" s="202"/>
      <c r="G158" s="202"/>
      <c r="H158" s="202"/>
      <c r="I158" s="202"/>
      <c r="J158" s="202"/>
      <c r="K158" s="202"/>
      <c r="L158" s="202"/>
      <c r="M158" s="202"/>
      <c r="N158" s="221">
        <f>BK158</f>
        <v>0</v>
      </c>
      <c r="O158" s="222"/>
      <c r="P158" s="222"/>
      <c r="Q158" s="222"/>
      <c r="R158" s="195"/>
      <c r="T158" s="196"/>
      <c r="U158" s="192"/>
      <c r="V158" s="192"/>
      <c r="W158" s="197">
        <f>SUM(W159:W177)</f>
        <v>0</v>
      </c>
      <c r="X158" s="192"/>
      <c r="Y158" s="197">
        <f>SUM(Y159:Y177)</f>
        <v>26.425108799999997</v>
      </c>
      <c r="Z158" s="192"/>
      <c r="AA158" s="198">
        <f>SUM(AA159:AA177)</f>
        <v>5.2800000000000002</v>
      </c>
      <c r="AR158" s="199" t="s">
        <v>80</v>
      </c>
      <c r="AT158" s="200" t="s">
        <v>74</v>
      </c>
      <c r="AU158" s="200" t="s">
        <v>80</v>
      </c>
      <c r="AY158" s="199" t="s">
        <v>137</v>
      </c>
      <c r="BK158" s="201">
        <f>SUM(BK159:BK177)</f>
        <v>0</v>
      </c>
    </row>
    <row r="159" s="1" customFormat="1" ht="38.25" customHeight="1">
      <c r="B159" s="169"/>
      <c r="C159" s="205" t="s">
        <v>259</v>
      </c>
      <c r="D159" s="205" t="s">
        <v>138</v>
      </c>
      <c r="E159" s="206" t="s">
        <v>260</v>
      </c>
      <c r="F159" s="207" t="s">
        <v>261</v>
      </c>
      <c r="G159" s="207"/>
      <c r="H159" s="207"/>
      <c r="I159" s="207"/>
      <c r="J159" s="208" t="s">
        <v>227</v>
      </c>
      <c r="K159" s="209">
        <v>198</v>
      </c>
      <c r="L159" s="210">
        <v>0</v>
      </c>
      <c r="M159" s="210"/>
      <c r="N159" s="209">
        <f>ROUND(L159*K159,3)</f>
        <v>0</v>
      </c>
      <c r="O159" s="209"/>
      <c r="P159" s="209"/>
      <c r="Q159" s="209"/>
      <c r="R159" s="173"/>
      <c r="T159" s="211" t="s">
        <v>5</v>
      </c>
      <c r="U159" s="54" t="s">
        <v>42</v>
      </c>
      <c r="V159" s="45"/>
      <c r="W159" s="212">
        <f>V159*K159</f>
        <v>0</v>
      </c>
      <c r="X159" s="212">
        <v>0.00011</v>
      </c>
      <c r="Y159" s="212">
        <f>X159*K159</f>
        <v>0.021780000000000001</v>
      </c>
      <c r="Z159" s="212">
        <v>0</v>
      </c>
      <c r="AA159" s="213">
        <f>Z159*K159</f>
        <v>0</v>
      </c>
      <c r="AR159" s="20" t="s">
        <v>201</v>
      </c>
      <c r="AT159" s="20" t="s">
        <v>138</v>
      </c>
      <c r="AU159" s="20" t="s">
        <v>116</v>
      </c>
      <c r="AY159" s="20" t="s">
        <v>137</v>
      </c>
      <c r="BE159" s="129">
        <f>IF(U159="základná",N159,0)</f>
        <v>0</v>
      </c>
      <c r="BF159" s="129">
        <f>IF(U159="znížená",N159,0)</f>
        <v>0</v>
      </c>
      <c r="BG159" s="129">
        <f>IF(U159="zákl. prenesená",N159,0)</f>
        <v>0</v>
      </c>
      <c r="BH159" s="129">
        <f>IF(U159="zníž. prenesená",N159,0)</f>
        <v>0</v>
      </c>
      <c r="BI159" s="129">
        <f>IF(U159="nulová",N159,0)</f>
        <v>0</v>
      </c>
      <c r="BJ159" s="20" t="s">
        <v>116</v>
      </c>
      <c r="BK159" s="214">
        <f>ROUND(L159*K159,3)</f>
        <v>0</v>
      </c>
      <c r="BL159" s="20" t="s">
        <v>201</v>
      </c>
      <c r="BM159" s="20" t="s">
        <v>262</v>
      </c>
    </row>
    <row r="160" s="1" customFormat="1" ht="38.25" customHeight="1">
      <c r="B160" s="169"/>
      <c r="C160" s="205" t="s">
        <v>263</v>
      </c>
      <c r="D160" s="205" t="s">
        <v>138</v>
      </c>
      <c r="E160" s="206" t="s">
        <v>264</v>
      </c>
      <c r="F160" s="207" t="s">
        <v>265</v>
      </c>
      <c r="G160" s="207"/>
      <c r="H160" s="207"/>
      <c r="I160" s="207"/>
      <c r="J160" s="208" t="s">
        <v>227</v>
      </c>
      <c r="K160" s="209">
        <v>103</v>
      </c>
      <c r="L160" s="210">
        <v>0</v>
      </c>
      <c r="M160" s="210"/>
      <c r="N160" s="209">
        <f>ROUND(L160*K160,3)</f>
        <v>0</v>
      </c>
      <c r="O160" s="209"/>
      <c r="P160" s="209"/>
      <c r="Q160" s="209"/>
      <c r="R160" s="173"/>
      <c r="T160" s="211" t="s">
        <v>5</v>
      </c>
      <c r="U160" s="54" t="s">
        <v>42</v>
      </c>
      <c r="V160" s="45"/>
      <c r="W160" s="212">
        <f>V160*K160</f>
        <v>0</v>
      </c>
      <c r="X160" s="212">
        <v>0.00011</v>
      </c>
      <c r="Y160" s="212">
        <f>X160*K160</f>
        <v>0.01133</v>
      </c>
      <c r="Z160" s="212">
        <v>0</v>
      </c>
      <c r="AA160" s="213">
        <f>Z160*K160</f>
        <v>0</v>
      </c>
      <c r="AR160" s="20" t="s">
        <v>201</v>
      </c>
      <c r="AT160" s="20" t="s">
        <v>138</v>
      </c>
      <c r="AU160" s="20" t="s">
        <v>116</v>
      </c>
      <c r="AY160" s="20" t="s">
        <v>137</v>
      </c>
      <c r="BE160" s="129">
        <f>IF(U160="základná",N160,0)</f>
        <v>0</v>
      </c>
      <c r="BF160" s="129">
        <f>IF(U160="znížená",N160,0)</f>
        <v>0</v>
      </c>
      <c r="BG160" s="129">
        <f>IF(U160="zákl. prenesená",N160,0)</f>
        <v>0</v>
      </c>
      <c r="BH160" s="129">
        <f>IF(U160="zníž. prenesená",N160,0)</f>
        <v>0</v>
      </c>
      <c r="BI160" s="129">
        <f>IF(U160="nulová",N160,0)</f>
        <v>0</v>
      </c>
      <c r="BJ160" s="20" t="s">
        <v>116</v>
      </c>
      <c r="BK160" s="214">
        <f>ROUND(L160*K160,3)</f>
        <v>0</v>
      </c>
      <c r="BL160" s="20" t="s">
        <v>201</v>
      </c>
      <c r="BM160" s="20" t="s">
        <v>266</v>
      </c>
    </row>
    <row r="161" s="1" customFormat="1" ht="38.25" customHeight="1">
      <c r="B161" s="169"/>
      <c r="C161" s="205" t="s">
        <v>267</v>
      </c>
      <c r="D161" s="205" t="s">
        <v>138</v>
      </c>
      <c r="E161" s="206" t="s">
        <v>268</v>
      </c>
      <c r="F161" s="207" t="s">
        <v>269</v>
      </c>
      <c r="G161" s="207"/>
      <c r="H161" s="207"/>
      <c r="I161" s="207"/>
      <c r="J161" s="208" t="s">
        <v>227</v>
      </c>
      <c r="K161" s="209">
        <v>90</v>
      </c>
      <c r="L161" s="210">
        <v>0</v>
      </c>
      <c r="M161" s="210"/>
      <c r="N161" s="209">
        <f>ROUND(L161*K161,3)</f>
        <v>0</v>
      </c>
      <c r="O161" s="209"/>
      <c r="P161" s="209"/>
      <c r="Q161" s="209"/>
      <c r="R161" s="173"/>
      <c r="T161" s="211" t="s">
        <v>5</v>
      </c>
      <c r="U161" s="54" t="s">
        <v>42</v>
      </c>
      <c r="V161" s="45"/>
      <c r="W161" s="212">
        <f>V161*K161</f>
        <v>0</v>
      </c>
      <c r="X161" s="212">
        <v>0.12656000000000001</v>
      </c>
      <c r="Y161" s="212">
        <f>X161*K161</f>
        <v>11.3904</v>
      </c>
      <c r="Z161" s="212">
        <v>0</v>
      </c>
      <c r="AA161" s="213">
        <f>Z161*K161</f>
        <v>0</v>
      </c>
      <c r="AR161" s="20" t="s">
        <v>142</v>
      </c>
      <c r="AT161" s="20" t="s">
        <v>138</v>
      </c>
      <c r="AU161" s="20" t="s">
        <v>116</v>
      </c>
      <c r="AY161" s="20" t="s">
        <v>137</v>
      </c>
      <c r="BE161" s="129">
        <f>IF(U161="základná",N161,0)</f>
        <v>0</v>
      </c>
      <c r="BF161" s="129">
        <f>IF(U161="znížená",N161,0)</f>
        <v>0</v>
      </c>
      <c r="BG161" s="129">
        <f>IF(U161="zákl. prenesená",N161,0)</f>
        <v>0</v>
      </c>
      <c r="BH161" s="129">
        <f>IF(U161="zníž. prenesená",N161,0)</f>
        <v>0</v>
      </c>
      <c r="BI161" s="129">
        <f>IF(U161="nulová",N161,0)</f>
        <v>0</v>
      </c>
      <c r="BJ161" s="20" t="s">
        <v>116</v>
      </c>
      <c r="BK161" s="214">
        <f>ROUND(L161*K161,3)</f>
        <v>0</v>
      </c>
      <c r="BL161" s="20" t="s">
        <v>142</v>
      </c>
      <c r="BM161" s="20" t="s">
        <v>270</v>
      </c>
    </row>
    <row r="162" s="1" customFormat="1" ht="25.5" customHeight="1">
      <c r="B162" s="169"/>
      <c r="C162" s="215" t="s">
        <v>271</v>
      </c>
      <c r="D162" s="215" t="s">
        <v>192</v>
      </c>
      <c r="E162" s="216" t="s">
        <v>272</v>
      </c>
      <c r="F162" s="217" t="s">
        <v>273</v>
      </c>
      <c r="G162" s="217"/>
      <c r="H162" s="217"/>
      <c r="I162" s="217"/>
      <c r="J162" s="218" t="s">
        <v>274</v>
      </c>
      <c r="K162" s="219">
        <v>90.900000000000006</v>
      </c>
      <c r="L162" s="220">
        <v>0</v>
      </c>
      <c r="M162" s="220"/>
      <c r="N162" s="219">
        <f>ROUND(L162*K162,3)</f>
        <v>0</v>
      </c>
      <c r="O162" s="209"/>
      <c r="P162" s="209"/>
      <c r="Q162" s="209"/>
      <c r="R162" s="173"/>
      <c r="T162" s="211" t="s">
        <v>5</v>
      </c>
      <c r="U162" s="54" t="s">
        <v>42</v>
      </c>
      <c r="V162" s="45"/>
      <c r="W162" s="212">
        <f>V162*K162</f>
        <v>0</v>
      </c>
      <c r="X162" s="212">
        <v>0.048000000000000001</v>
      </c>
      <c r="Y162" s="212">
        <f>X162*K162</f>
        <v>4.3632</v>
      </c>
      <c r="Z162" s="212">
        <v>0</v>
      </c>
      <c r="AA162" s="213">
        <f>Z162*K162</f>
        <v>0</v>
      </c>
      <c r="AR162" s="20" t="s">
        <v>167</v>
      </c>
      <c r="AT162" s="20" t="s">
        <v>192</v>
      </c>
      <c r="AU162" s="20" t="s">
        <v>116</v>
      </c>
      <c r="AY162" s="20" t="s">
        <v>137</v>
      </c>
      <c r="BE162" s="129">
        <f>IF(U162="základná",N162,0)</f>
        <v>0</v>
      </c>
      <c r="BF162" s="129">
        <f>IF(U162="znížená",N162,0)</f>
        <v>0</v>
      </c>
      <c r="BG162" s="129">
        <f>IF(U162="zákl. prenesená",N162,0)</f>
        <v>0</v>
      </c>
      <c r="BH162" s="129">
        <f>IF(U162="zníž. prenesená",N162,0)</f>
        <v>0</v>
      </c>
      <c r="BI162" s="129">
        <f>IF(U162="nulová",N162,0)</f>
        <v>0</v>
      </c>
      <c r="BJ162" s="20" t="s">
        <v>116</v>
      </c>
      <c r="BK162" s="214">
        <f>ROUND(L162*K162,3)</f>
        <v>0</v>
      </c>
      <c r="BL162" s="20" t="s">
        <v>142</v>
      </c>
      <c r="BM162" s="20" t="s">
        <v>275</v>
      </c>
    </row>
    <row r="163" s="1" customFormat="1" ht="38.25" customHeight="1">
      <c r="B163" s="169"/>
      <c r="C163" s="205" t="s">
        <v>276</v>
      </c>
      <c r="D163" s="205" t="s">
        <v>138</v>
      </c>
      <c r="E163" s="206" t="s">
        <v>277</v>
      </c>
      <c r="F163" s="207" t="s">
        <v>278</v>
      </c>
      <c r="G163" s="207"/>
      <c r="H163" s="207"/>
      <c r="I163" s="207"/>
      <c r="J163" s="208" t="s">
        <v>150</v>
      </c>
      <c r="K163" s="209">
        <v>4.3200000000000003</v>
      </c>
      <c r="L163" s="210">
        <v>0</v>
      </c>
      <c r="M163" s="210"/>
      <c r="N163" s="209">
        <f>ROUND(L163*K163,3)</f>
        <v>0</v>
      </c>
      <c r="O163" s="209"/>
      <c r="P163" s="209"/>
      <c r="Q163" s="209"/>
      <c r="R163" s="173"/>
      <c r="T163" s="211" t="s">
        <v>5</v>
      </c>
      <c r="U163" s="54" t="s">
        <v>42</v>
      </c>
      <c r="V163" s="45"/>
      <c r="W163" s="212">
        <f>V163*K163</f>
        <v>0</v>
      </c>
      <c r="X163" s="212">
        <v>2.2010900000000002</v>
      </c>
      <c r="Y163" s="212">
        <f>X163*K163</f>
        <v>9.5087088000000008</v>
      </c>
      <c r="Z163" s="212">
        <v>0</v>
      </c>
      <c r="AA163" s="213">
        <f>Z163*K163</f>
        <v>0</v>
      </c>
      <c r="AR163" s="20" t="s">
        <v>142</v>
      </c>
      <c r="AT163" s="20" t="s">
        <v>138</v>
      </c>
      <c r="AU163" s="20" t="s">
        <v>116</v>
      </c>
      <c r="AY163" s="20" t="s">
        <v>137</v>
      </c>
      <c r="BE163" s="129">
        <f>IF(U163="základná",N163,0)</f>
        <v>0</v>
      </c>
      <c r="BF163" s="129">
        <f>IF(U163="znížená",N163,0)</f>
        <v>0</v>
      </c>
      <c r="BG163" s="129">
        <f>IF(U163="zákl. prenesená",N163,0)</f>
        <v>0</v>
      </c>
      <c r="BH163" s="129">
        <f>IF(U163="zníž. prenesená",N163,0)</f>
        <v>0</v>
      </c>
      <c r="BI163" s="129">
        <f>IF(U163="nulová",N163,0)</f>
        <v>0</v>
      </c>
      <c r="BJ163" s="20" t="s">
        <v>116</v>
      </c>
      <c r="BK163" s="214">
        <f>ROUND(L163*K163,3)</f>
        <v>0</v>
      </c>
      <c r="BL163" s="20" t="s">
        <v>142</v>
      </c>
      <c r="BM163" s="20" t="s">
        <v>279</v>
      </c>
    </row>
    <row r="164" s="1" customFormat="1" ht="25.5" customHeight="1">
      <c r="B164" s="169"/>
      <c r="C164" s="205" t="s">
        <v>280</v>
      </c>
      <c r="D164" s="205" t="s">
        <v>138</v>
      </c>
      <c r="E164" s="206" t="s">
        <v>281</v>
      </c>
      <c r="F164" s="207" t="s">
        <v>282</v>
      </c>
      <c r="G164" s="207"/>
      <c r="H164" s="207"/>
      <c r="I164" s="207"/>
      <c r="J164" s="208" t="s">
        <v>274</v>
      </c>
      <c r="K164" s="209">
        <v>2</v>
      </c>
      <c r="L164" s="210">
        <v>0</v>
      </c>
      <c r="M164" s="210"/>
      <c r="N164" s="209">
        <f>ROUND(L164*K164,3)</f>
        <v>0</v>
      </c>
      <c r="O164" s="209"/>
      <c r="P164" s="209"/>
      <c r="Q164" s="209"/>
      <c r="R164" s="173"/>
      <c r="T164" s="211" t="s">
        <v>5</v>
      </c>
      <c r="U164" s="54" t="s">
        <v>42</v>
      </c>
      <c r="V164" s="45"/>
      <c r="W164" s="212">
        <f>V164*K164</f>
        <v>0</v>
      </c>
      <c r="X164" s="212">
        <v>0.20089000000000001</v>
      </c>
      <c r="Y164" s="212">
        <f>X164*K164</f>
        <v>0.40178000000000003</v>
      </c>
      <c r="Z164" s="212">
        <v>0</v>
      </c>
      <c r="AA164" s="213">
        <f>Z164*K164</f>
        <v>0</v>
      </c>
      <c r="AR164" s="20" t="s">
        <v>142</v>
      </c>
      <c r="AT164" s="20" t="s">
        <v>138</v>
      </c>
      <c r="AU164" s="20" t="s">
        <v>116</v>
      </c>
      <c r="AY164" s="20" t="s">
        <v>137</v>
      </c>
      <c r="BE164" s="129">
        <f>IF(U164="základná",N164,0)</f>
        <v>0</v>
      </c>
      <c r="BF164" s="129">
        <f>IF(U164="znížená",N164,0)</f>
        <v>0</v>
      </c>
      <c r="BG164" s="129">
        <f>IF(U164="zákl. prenesená",N164,0)</f>
        <v>0</v>
      </c>
      <c r="BH164" s="129">
        <f>IF(U164="zníž. prenesená",N164,0)</f>
        <v>0</v>
      </c>
      <c r="BI164" s="129">
        <f>IF(U164="nulová",N164,0)</f>
        <v>0</v>
      </c>
      <c r="BJ164" s="20" t="s">
        <v>116</v>
      </c>
      <c r="BK164" s="214">
        <f>ROUND(L164*K164,3)</f>
        <v>0</v>
      </c>
      <c r="BL164" s="20" t="s">
        <v>142</v>
      </c>
      <c r="BM164" s="20" t="s">
        <v>283</v>
      </c>
    </row>
    <row r="165" s="1" customFormat="1" ht="38.25" customHeight="1">
      <c r="B165" s="169"/>
      <c r="C165" s="215" t="s">
        <v>284</v>
      </c>
      <c r="D165" s="215" t="s">
        <v>192</v>
      </c>
      <c r="E165" s="216" t="s">
        <v>285</v>
      </c>
      <c r="F165" s="217" t="s">
        <v>286</v>
      </c>
      <c r="G165" s="217"/>
      <c r="H165" s="217"/>
      <c r="I165" s="217"/>
      <c r="J165" s="218" t="s">
        <v>274</v>
      </c>
      <c r="K165" s="219">
        <v>2</v>
      </c>
      <c r="L165" s="220">
        <v>0</v>
      </c>
      <c r="M165" s="220"/>
      <c r="N165" s="219">
        <f>ROUND(L165*K165,3)</f>
        <v>0</v>
      </c>
      <c r="O165" s="209"/>
      <c r="P165" s="209"/>
      <c r="Q165" s="209"/>
      <c r="R165" s="173"/>
      <c r="T165" s="211" t="s">
        <v>5</v>
      </c>
      <c r="U165" s="54" t="s">
        <v>42</v>
      </c>
      <c r="V165" s="45"/>
      <c r="W165" s="212">
        <f>V165*K165</f>
        <v>0</v>
      </c>
      <c r="X165" s="212">
        <v>0.044999999999999998</v>
      </c>
      <c r="Y165" s="212">
        <f>X165*K165</f>
        <v>0.089999999999999997</v>
      </c>
      <c r="Z165" s="212">
        <v>0</v>
      </c>
      <c r="AA165" s="213">
        <f>Z165*K165</f>
        <v>0</v>
      </c>
      <c r="AR165" s="20" t="s">
        <v>167</v>
      </c>
      <c r="AT165" s="20" t="s">
        <v>192</v>
      </c>
      <c r="AU165" s="20" t="s">
        <v>116</v>
      </c>
      <c r="AY165" s="20" t="s">
        <v>137</v>
      </c>
      <c r="BE165" s="129">
        <f>IF(U165="základná",N165,0)</f>
        <v>0</v>
      </c>
      <c r="BF165" s="129">
        <f>IF(U165="znížená",N165,0)</f>
        <v>0</v>
      </c>
      <c r="BG165" s="129">
        <f>IF(U165="zákl. prenesená",N165,0)</f>
        <v>0</v>
      </c>
      <c r="BH165" s="129">
        <f>IF(U165="zníž. prenesená",N165,0)</f>
        <v>0</v>
      </c>
      <c r="BI165" s="129">
        <f>IF(U165="nulová",N165,0)</f>
        <v>0</v>
      </c>
      <c r="BJ165" s="20" t="s">
        <v>116</v>
      </c>
      <c r="BK165" s="214">
        <f>ROUND(L165*K165,3)</f>
        <v>0</v>
      </c>
      <c r="BL165" s="20" t="s">
        <v>142</v>
      </c>
      <c r="BM165" s="20" t="s">
        <v>287</v>
      </c>
    </row>
    <row r="166" s="1" customFormat="1" ht="25.5" customHeight="1">
      <c r="B166" s="169"/>
      <c r="C166" s="205" t="s">
        <v>288</v>
      </c>
      <c r="D166" s="205" t="s">
        <v>138</v>
      </c>
      <c r="E166" s="206" t="s">
        <v>289</v>
      </c>
      <c r="F166" s="207" t="s">
        <v>290</v>
      </c>
      <c r="G166" s="207"/>
      <c r="H166" s="207"/>
      <c r="I166" s="207"/>
      <c r="J166" s="208" t="s">
        <v>291</v>
      </c>
      <c r="K166" s="209">
        <v>2</v>
      </c>
      <c r="L166" s="210">
        <v>0</v>
      </c>
      <c r="M166" s="210"/>
      <c r="N166" s="209">
        <f>ROUND(L166*K166,3)</f>
        <v>0</v>
      </c>
      <c r="O166" s="209"/>
      <c r="P166" s="209"/>
      <c r="Q166" s="209"/>
      <c r="R166" s="173"/>
      <c r="T166" s="211" t="s">
        <v>5</v>
      </c>
      <c r="U166" s="54" t="s">
        <v>42</v>
      </c>
      <c r="V166" s="45"/>
      <c r="W166" s="212">
        <f>V166*K166</f>
        <v>0</v>
      </c>
      <c r="X166" s="212">
        <v>0.071739999999999998</v>
      </c>
      <c r="Y166" s="212">
        <f>X166*K166</f>
        <v>0.14348</v>
      </c>
      <c r="Z166" s="212">
        <v>0</v>
      </c>
      <c r="AA166" s="213">
        <f>Z166*K166</f>
        <v>0</v>
      </c>
      <c r="AR166" s="20" t="s">
        <v>142</v>
      </c>
      <c r="AT166" s="20" t="s">
        <v>138</v>
      </c>
      <c r="AU166" s="20" t="s">
        <v>116</v>
      </c>
      <c r="AY166" s="20" t="s">
        <v>137</v>
      </c>
      <c r="BE166" s="129">
        <f>IF(U166="základná",N166,0)</f>
        <v>0</v>
      </c>
      <c r="BF166" s="129">
        <f>IF(U166="znížená",N166,0)</f>
        <v>0</v>
      </c>
      <c r="BG166" s="129">
        <f>IF(U166="zákl. prenesená",N166,0)</f>
        <v>0</v>
      </c>
      <c r="BH166" s="129">
        <f>IF(U166="zníž. prenesená",N166,0)</f>
        <v>0</v>
      </c>
      <c r="BI166" s="129">
        <f>IF(U166="nulová",N166,0)</f>
        <v>0</v>
      </c>
      <c r="BJ166" s="20" t="s">
        <v>116</v>
      </c>
      <c r="BK166" s="214">
        <f>ROUND(L166*K166,3)</f>
        <v>0</v>
      </c>
      <c r="BL166" s="20" t="s">
        <v>142</v>
      </c>
      <c r="BM166" s="20" t="s">
        <v>292</v>
      </c>
    </row>
    <row r="167" s="1" customFormat="1" ht="38.25" customHeight="1">
      <c r="B167" s="169"/>
      <c r="C167" s="215" t="s">
        <v>293</v>
      </c>
      <c r="D167" s="215" t="s">
        <v>192</v>
      </c>
      <c r="E167" s="216" t="s">
        <v>294</v>
      </c>
      <c r="F167" s="217" t="s">
        <v>295</v>
      </c>
      <c r="G167" s="217"/>
      <c r="H167" s="217"/>
      <c r="I167" s="217"/>
      <c r="J167" s="218" t="s">
        <v>296</v>
      </c>
      <c r="K167" s="219">
        <v>1</v>
      </c>
      <c r="L167" s="220">
        <v>0</v>
      </c>
      <c r="M167" s="220"/>
      <c r="N167" s="219">
        <f>ROUND(L167*K167,3)</f>
        <v>0</v>
      </c>
      <c r="O167" s="209"/>
      <c r="P167" s="209"/>
      <c r="Q167" s="209"/>
      <c r="R167" s="173"/>
      <c r="T167" s="211" t="s">
        <v>5</v>
      </c>
      <c r="U167" s="54" t="s">
        <v>42</v>
      </c>
      <c r="V167" s="45"/>
      <c r="W167" s="212">
        <f>V167*K167</f>
        <v>0</v>
      </c>
      <c r="X167" s="212">
        <v>1.0000000000000001E-05</v>
      </c>
      <c r="Y167" s="212">
        <f>X167*K167</f>
        <v>1.0000000000000001E-05</v>
      </c>
      <c r="Z167" s="212">
        <v>0</v>
      </c>
      <c r="AA167" s="213">
        <f>Z167*K167</f>
        <v>0</v>
      </c>
      <c r="AR167" s="20" t="s">
        <v>167</v>
      </c>
      <c r="AT167" s="20" t="s">
        <v>192</v>
      </c>
      <c r="AU167" s="20" t="s">
        <v>116</v>
      </c>
      <c r="AY167" s="20" t="s">
        <v>137</v>
      </c>
      <c r="BE167" s="129">
        <f>IF(U167="základná",N167,0)</f>
        <v>0</v>
      </c>
      <c r="BF167" s="129">
        <f>IF(U167="znížená",N167,0)</f>
        <v>0</v>
      </c>
      <c r="BG167" s="129">
        <f>IF(U167="zákl. prenesená",N167,0)</f>
        <v>0</v>
      </c>
      <c r="BH167" s="129">
        <f>IF(U167="zníž. prenesená",N167,0)</f>
        <v>0</v>
      </c>
      <c r="BI167" s="129">
        <f>IF(U167="nulová",N167,0)</f>
        <v>0</v>
      </c>
      <c r="BJ167" s="20" t="s">
        <v>116</v>
      </c>
      <c r="BK167" s="214">
        <f>ROUND(L167*K167,3)</f>
        <v>0</v>
      </c>
      <c r="BL167" s="20" t="s">
        <v>142</v>
      </c>
      <c r="BM167" s="20" t="s">
        <v>297</v>
      </c>
    </row>
    <row r="168" s="1" customFormat="1" ht="25.5" customHeight="1">
      <c r="B168" s="169"/>
      <c r="C168" s="215" t="s">
        <v>298</v>
      </c>
      <c r="D168" s="215" t="s">
        <v>192</v>
      </c>
      <c r="E168" s="216" t="s">
        <v>299</v>
      </c>
      <c r="F168" s="217" t="s">
        <v>300</v>
      </c>
      <c r="G168" s="217"/>
      <c r="H168" s="217"/>
      <c r="I168" s="217"/>
      <c r="J168" s="218" t="s">
        <v>296</v>
      </c>
      <c r="K168" s="219">
        <v>1</v>
      </c>
      <c r="L168" s="220">
        <v>0</v>
      </c>
      <c r="M168" s="220"/>
      <c r="N168" s="219">
        <f>ROUND(L168*K168,3)</f>
        <v>0</v>
      </c>
      <c r="O168" s="209"/>
      <c r="P168" s="209"/>
      <c r="Q168" s="209"/>
      <c r="R168" s="173"/>
      <c r="T168" s="211" t="s">
        <v>5</v>
      </c>
      <c r="U168" s="54" t="s">
        <v>42</v>
      </c>
      <c r="V168" s="45"/>
      <c r="W168" s="212">
        <f>V168*K168</f>
        <v>0</v>
      </c>
      <c r="X168" s="212">
        <v>1.0000000000000001E-05</v>
      </c>
      <c r="Y168" s="212">
        <f>X168*K168</f>
        <v>1.0000000000000001E-05</v>
      </c>
      <c r="Z168" s="212">
        <v>0</v>
      </c>
      <c r="AA168" s="213">
        <f>Z168*K168</f>
        <v>0</v>
      </c>
      <c r="AR168" s="20" t="s">
        <v>167</v>
      </c>
      <c r="AT168" s="20" t="s">
        <v>192</v>
      </c>
      <c r="AU168" s="20" t="s">
        <v>116</v>
      </c>
      <c r="AY168" s="20" t="s">
        <v>137</v>
      </c>
      <c r="BE168" s="129">
        <f>IF(U168="základná",N168,0)</f>
        <v>0</v>
      </c>
      <c r="BF168" s="129">
        <f>IF(U168="znížená",N168,0)</f>
        <v>0</v>
      </c>
      <c r="BG168" s="129">
        <f>IF(U168="zákl. prenesená",N168,0)</f>
        <v>0</v>
      </c>
      <c r="BH168" s="129">
        <f>IF(U168="zníž. prenesená",N168,0)</f>
        <v>0</v>
      </c>
      <c r="BI168" s="129">
        <f>IF(U168="nulová",N168,0)</f>
        <v>0</v>
      </c>
      <c r="BJ168" s="20" t="s">
        <v>116</v>
      </c>
      <c r="BK168" s="214">
        <f>ROUND(L168*K168,3)</f>
        <v>0</v>
      </c>
      <c r="BL168" s="20" t="s">
        <v>142</v>
      </c>
      <c r="BM168" s="20" t="s">
        <v>301</v>
      </c>
    </row>
    <row r="169" s="1" customFormat="1" ht="25.5" customHeight="1">
      <c r="B169" s="169"/>
      <c r="C169" s="215" t="s">
        <v>302</v>
      </c>
      <c r="D169" s="215" t="s">
        <v>192</v>
      </c>
      <c r="E169" s="216" t="s">
        <v>303</v>
      </c>
      <c r="F169" s="217" t="s">
        <v>304</v>
      </c>
      <c r="G169" s="217"/>
      <c r="H169" s="217"/>
      <c r="I169" s="217"/>
      <c r="J169" s="218" t="s">
        <v>296</v>
      </c>
      <c r="K169" s="219">
        <v>1</v>
      </c>
      <c r="L169" s="220">
        <v>0</v>
      </c>
      <c r="M169" s="220"/>
      <c r="N169" s="219">
        <f>ROUND(L169*K169,3)</f>
        <v>0</v>
      </c>
      <c r="O169" s="209"/>
      <c r="P169" s="209"/>
      <c r="Q169" s="209"/>
      <c r="R169" s="173"/>
      <c r="T169" s="211" t="s">
        <v>5</v>
      </c>
      <c r="U169" s="54" t="s">
        <v>42</v>
      </c>
      <c r="V169" s="45"/>
      <c r="W169" s="212">
        <f>V169*K169</f>
        <v>0</v>
      </c>
      <c r="X169" s="212">
        <v>1.0000000000000001E-05</v>
      </c>
      <c r="Y169" s="212">
        <f>X169*K169</f>
        <v>1.0000000000000001E-05</v>
      </c>
      <c r="Z169" s="212">
        <v>0</v>
      </c>
      <c r="AA169" s="213">
        <f>Z169*K169</f>
        <v>0</v>
      </c>
      <c r="AR169" s="20" t="s">
        <v>167</v>
      </c>
      <c r="AT169" s="20" t="s">
        <v>192</v>
      </c>
      <c r="AU169" s="20" t="s">
        <v>116</v>
      </c>
      <c r="AY169" s="20" t="s">
        <v>137</v>
      </c>
      <c r="BE169" s="129">
        <f>IF(U169="základná",N169,0)</f>
        <v>0</v>
      </c>
      <c r="BF169" s="129">
        <f>IF(U169="znížená",N169,0)</f>
        <v>0</v>
      </c>
      <c r="BG169" s="129">
        <f>IF(U169="zákl. prenesená",N169,0)</f>
        <v>0</v>
      </c>
      <c r="BH169" s="129">
        <f>IF(U169="zníž. prenesená",N169,0)</f>
        <v>0</v>
      </c>
      <c r="BI169" s="129">
        <f>IF(U169="nulová",N169,0)</f>
        <v>0</v>
      </c>
      <c r="BJ169" s="20" t="s">
        <v>116</v>
      </c>
      <c r="BK169" s="214">
        <f>ROUND(L169*K169,3)</f>
        <v>0</v>
      </c>
      <c r="BL169" s="20" t="s">
        <v>142</v>
      </c>
      <c r="BM169" s="20" t="s">
        <v>305</v>
      </c>
    </row>
    <row r="170" s="1" customFormat="1" ht="25.5" customHeight="1">
      <c r="B170" s="169"/>
      <c r="C170" s="205" t="s">
        <v>306</v>
      </c>
      <c r="D170" s="205" t="s">
        <v>138</v>
      </c>
      <c r="E170" s="206" t="s">
        <v>307</v>
      </c>
      <c r="F170" s="207" t="s">
        <v>308</v>
      </c>
      <c r="G170" s="207"/>
      <c r="H170" s="207"/>
      <c r="I170" s="207"/>
      <c r="J170" s="208" t="s">
        <v>141</v>
      </c>
      <c r="K170" s="209">
        <v>80</v>
      </c>
      <c r="L170" s="210">
        <v>0</v>
      </c>
      <c r="M170" s="210"/>
      <c r="N170" s="209">
        <f>ROUND(L170*K170,3)</f>
        <v>0</v>
      </c>
      <c r="O170" s="209"/>
      <c r="P170" s="209"/>
      <c r="Q170" s="209"/>
      <c r="R170" s="173"/>
      <c r="T170" s="211" t="s">
        <v>5</v>
      </c>
      <c r="U170" s="54" t="s">
        <v>42</v>
      </c>
      <c r="V170" s="45"/>
      <c r="W170" s="212">
        <f>V170*K170</f>
        <v>0</v>
      </c>
      <c r="X170" s="212">
        <v>0.0061799999999999997</v>
      </c>
      <c r="Y170" s="212">
        <f>X170*K170</f>
        <v>0.49439999999999995</v>
      </c>
      <c r="Z170" s="212">
        <v>0</v>
      </c>
      <c r="AA170" s="213">
        <f>Z170*K170</f>
        <v>0</v>
      </c>
      <c r="AR170" s="20" t="s">
        <v>142</v>
      </c>
      <c r="AT170" s="20" t="s">
        <v>138</v>
      </c>
      <c r="AU170" s="20" t="s">
        <v>116</v>
      </c>
      <c r="AY170" s="20" t="s">
        <v>137</v>
      </c>
      <c r="BE170" s="129">
        <f>IF(U170="základná",N170,0)</f>
        <v>0</v>
      </c>
      <c r="BF170" s="129">
        <f>IF(U170="znížená",N170,0)</f>
        <v>0</v>
      </c>
      <c r="BG170" s="129">
        <f>IF(U170="zákl. prenesená",N170,0)</f>
        <v>0</v>
      </c>
      <c r="BH170" s="129">
        <f>IF(U170="zníž. prenesená",N170,0)</f>
        <v>0</v>
      </c>
      <c r="BI170" s="129">
        <f>IF(U170="nulová",N170,0)</f>
        <v>0</v>
      </c>
      <c r="BJ170" s="20" t="s">
        <v>116</v>
      </c>
      <c r="BK170" s="214">
        <f>ROUND(L170*K170,3)</f>
        <v>0</v>
      </c>
      <c r="BL170" s="20" t="s">
        <v>142</v>
      </c>
      <c r="BM170" s="20" t="s">
        <v>309</v>
      </c>
    </row>
    <row r="171" s="1" customFormat="1" ht="25.5" customHeight="1">
      <c r="B171" s="169"/>
      <c r="C171" s="205" t="s">
        <v>310</v>
      </c>
      <c r="D171" s="205" t="s">
        <v>138</v>
      </c>
      <c r="E171" s="206" t="s">
        <v>311</v>
      </c>
      <c r="F171" s="207" t="s">
        <v>312</v>
      </c>
      <c r="G171" s="207"/>
      <c r="H171" s="207"/>
      <c r="I171" s="207"/>
      <c r="J171" s="208" t="s">
        <v>150</v>
      </c>
      <c r="K171" s="209">
        <v>2.3999999999999999</v>
      </c>
      <c r="L171" s="210">
        <v>0</v>
      </c>
      <c r="M171" s="210"/>
      <c r="N171" s="209">
        <f>ROUND(L171*K171,3)</f>
        <v>0</v>
      </c>
      <c r="O171" s="209"/>
      <c r="P171" s="209"/>
      <c r="Q171" s="209"/>
      <c r="R171" s="173"/>
      <c r="T171" s="211" t="s">
        <v>5</v>
      </c>
      <c r="U171" s="54" t="s">
        <v>42</v>
      </c>
      <c r="V171" s="45"/>
      <c r="W171" s="212">
        <f>V171*K171</f>
        <v>0</v>
      </c>
      <c r="X171" s="212">
        <v>0</v>
      </c>
      <c r="Y171" s="212">
        <f>X171*K171</f>
        <v>0</v>
      </c>
      <c r="Z171" s="212">
        <v>2.2000000000000002</v>
      </c>
      <c r="AA171" s="213">
        <f>Z171*K171</f>
        <v>5.2800000000000002</v>
      </c>
      <c r="AR171" s="20" t="s">
        <v>142</v>
      </c>
      <c r="AT171" s="20" t="s">
        <v>138</v>
      </c>
      <c r="AU171" s="20" t="s">
        <v>116</v>
      </c>
      <c r="AY171" s="20" t="s">
        <v>137</v>
      </c>
      <c r="BE171" s="129">
        <f>IF(U171="základná",N171,0)</f>
        <v>0</v>
      </c>
      <c r="BF171" s="129">
        <f>IF(U171="znížená",N171,0)</f>
        <v>0</v>
      </c>
      <c r="BG171" s="129">
        <f>IF(U171="zákl. prenesená",N171,0)</f>
        <v>0</v>
      </c>
      <c r="BH171" s="129">
        <f>IF(U171="zníž. prenesená",N171,0)</f>
        <v>0</v>
      </c>
      <c r="BI171" s="129">
        <f>IF(U171="nulová",N171,0)</f>
        <v>0</v>
      </c>
      <c r="BJ171" s="20" t="s">
        <v>116</v>
      </c>
      <c r="BK171" s="214">
        <f>ROUND(L171*K171,3)</f>
        <v>0</v>
      </c>
      <c r="BL171" s="20" t="s">
        <v>142</v>
      </c>
      <c r="BM171" s="20" t="s">
        <v>313</v>
      </c>
    </row>
    <row r="172" s="1" customFormat="1" ht="38.25" customHeight="1">
      <c r="B172" s="169"/>
      <c r="C172" s="205" t="s">
        <v>314</v>
      </c>
      <c r="D172" s="205" t="s">
        <v>138</v>
      </c>
      <c r="E172" s="206" t="s">
        <v>315</v>
      </c>
      <c r="F172" s="207" t="s">
        <v>316</v>
      </c>
      <c r="G172" s="207"/>
      <c r="H172" s="207"/>
      <c r="I172" s="207"/>
      <c r="J172" s="208" t="s">
        <v>317</v>
      </c>
      <c r="K172" s="209">
        <v>115.547</v>
      </c>
      <c r="L172" s="210">
        <v>0</v>
      </c>
      <c r="M172" s="210"/>
      <c r="N172" s="209">
        <f>ROUND(L172*K172,3)</f>
        <v>0</v>
      </c>
      <c r="O172" s="209"/>
      <c r="P172" s="209"/>
      <c r="Q172" s="209"/>
      <c r="R172" s="173"/>
      <c r="T172" s="211" t="s">
        <v>5</v>
      </c>
      <c r="U172" s="54" t="s">
        <v>42</v>
      </c>
      <c r="V172" s="45"/>
      <c r="W172" s="212">
        <f>V172*K172</f>
        <v>0</v>
      </c>
      <c r="X172" s="212">
        <v>0</v>
      </c>
      <c r="Y172" s="212">
        <f>X172*K172</f>
        <v>0</v>
      </c>
      <c r="Z172" s="212">
        <v>0</v>
      </c>
      <c r="AA172" s="213">
        <f>Z172*K172</f>
        <v>0</v>
      </c>
      <c r="AR172" s="20" t="s">
        <v>142</v>
      </c>
      <c r="AT172" s="20" t="s">
        <v>138</v>
      </c>
      <c r="AU172" s="20" t="s">
        <v>116</v>
      </c>
      <c r="AY172" s="20" t="s">
        <v>137</v>
      </c>
      <c r="BE172" s="129">
        <f>IF(U172="základná",N172,0)</f>
        <v>0</v>
      </c>
      <c r="BF172" s="129">
        <f>IF(U172="znížená",N172,0)</f>
        <v>0</v>
      </c>
      <c r="BG172" s="129">
        <f>IF(U172="zákl. prenesená",N172,0)</f>
        <v>0</v>
      </c>
      <c r="BH172" s="129">
        <f>IF(U172="zníž. prenesená",N172,0)</f>
        <v>0</v>
      </c>
      <c r="BI172" s="129">
        <f>IF(U172="nulová",N172,0)</f>
        <v>0</v>
      </c>
      <c r="BJ172" s="20" t="s">
        <v>116</v>
      </c>
      <c r="BK172" s="214">
        <f>ROUND(L172*K172,3)</f>
        <v>0</v>
      </c>
      <c r="BL172" s="20" t="s">
        <v>142</v>
      </c>
      <c r="BM172" s="20" t="s">
        <v>318</v>
      </c>
    </row>
    <row r="173" s="1" customFormat="1" ht="25.5" customHeight="1">
      <c r="B173" s="169"/>
      <c r="C173" s="205" t="s">
        <v>319</v>
      </c>
      <c r="D173" s="205" t="s">
        <v>138</v>
      </c>
      <c r="E173" s="206" t="s">
        <v>320</v>
      </c>
      <c r="F173" s="207" t="s">
        <v>321</v>
      </c>
      <c r="G173" s="207"/>
      <c r="H173" s="207"/>
      <c r="I173" s="207"/>
      <c r="J173" s="208" t="s">
        <v>317</v>
      </c>
      <c r="K173" s="209">
        <v>577.73500000000001</v>
      </c>
      <c r="L173" s="210">
        <v>0</v>
      </c>
      <c r="M173" s="210"/>
      <c r="N173" s="209">
        <f>ROUND(L173*K173,3)</f>
        <v>0</v>
      </c>
      <c r="O173" s="209"/>
      <c r="P173" s="209"/>
      <c r="Q173" s="209"/>
      <c r="R173" s="173"/>
      <c r="T173" s="211" t="s">
        <v>5</v>
      </c>
      <c r="U173" s="54" t="s">
        <v>42</v>
      </c>
      <c r="V173" s="45"/>
      <c r="W173" s="212">
        <f>V173*K173</f>
        <v>0</v>
      </c>
      <c r="X173" s="212">
        <v>0</v>
      </c>
      <c r="Y173" s="212">
        <f>X173*K173</f>
        <v>0</v>
      </c>
      <c r="Z173" s="212">
        <v>0</v>
      </c>
      <c r="AA173" s="213">
        <f>Z173*K173</f>
        <v>0</v>
      </c>
      <c r="AR173" s="20" t="s">
        <v>142</v>
      </c>
      <c r="AT173" s="20" t="s">
        <v>138</v>
      </c>
      <c r="AU173" s="20" t="s">
        <v>116</v>
      </c>
      <c r="AY173" s="20" t="s">
        <v>137</v>
      </c>
      <c r="BE173" s="129">
        <f>IF(U173="základná",N173,0)</f>
        <v>0</v>
      </c>
      <c r="BF173" s="129">
        <f>IF(U173="znížená",N173,0)</f>
        <v>0</v>
      </c>
      <c r="BG173" s="129">
        <f>IF(U173="zákl. prenesená",N173,0)</f>
        <v>0</v>
      </c>
      <c r="BH173" s="129">
        <f>IF(U173="zníž. prenesená",N173,0)</f>
        <v>0</v>
      </c>
      <c r="BI173" s="129">
        <f>IF(U173="nulová",N173,0)</f>
        <v>0</v>
      </c>
      <c r="BJ173" s="20" t="s">
        <v>116</v>
      </c>
      <c r="BK173" s="214">
        <f>ROUND(L173*K173,3)</f>
        <v>0</v>
      </c>
      <c r="BL173" s="20" t="s">
        <v>142</v>
      </c>
      <c r="BM173" s="20" t="s">
        <v>322</v>
      </c>
    </row>
    <row r="174" s="1" customFormat="1" ht="38.25" customHeight="1">
      <c r="B174" s="169"/>
      <c r="C174" s="205" t="s">
        <v>323</v>
      </c>
      <c r="D174" s="205" t="s">
        <v>138</v>
      </c>
      <c r="E174" s="206" t="s">
        <v>324</v>
      </c>
      <c r="F174" s="207" t="s">
        <v>325</v>
      </c>
      <c r="G174" s="207"/>
      <c r="H174" s="207"/>
      <c r="I174" s="207"/>
      <c r="J174" s="208" t="s">
        <v>317</v>
      </c>
      <c r="K174" s="209">
        <v>115.547</v>
      </c>
      <c r="L174" s="210">
        <v>0</v>
      </c>
      <c r="M174" s="210"/>
      <c r="N174" s="209">
        <f>ROUND(L174*K174,3)</f>
        <v>0</v>
      </c>
      <c r="O174" s="209"/>
      <c r="P174" s="209"/>
      <c r="Q174" s="209"/>
      <c r="R174" s="173"/>
      <c r="T174" s="211" t="s">
        <v>5</v>
      </c>
      <c r="U174" s="54" t="s">
        <v>42</v>
      </c>
      <c r="V174" s="45"/>
      <c r="W174" s="212">
        <f>V174*K174</f>
        <v>0</v>
      </c>
      <c r="X174" s="212">
        <v>0</v>
      </c>
      <c r="Y174" s="212">
        <f>X174*K174</f>
        <v>0</v>
      </c>
      <c r="Z174" s="212">
        <v>0</v>
      </c>
      <c r="AA174" s="213">
        <f>Z174*K174</f>
        <v>0</v>
      </c>
      <c r="AR174" s="20" t="s">
        <v>142</v>
      </c>
      <c r="AT174" s="20" t="s">
        <v>138</v>
      </c>
      <c r="AU174" s="20" t="s">
        <v>116</v>
      </c>
      <c r="AY174" s="20" t="s">
        <v>137</v>
      </c>
      <c r="BE174" s="129">
        <f>IF(U174="základná",N174,0)</f>
        <v>0</v>
      </c>
      <c r="BF174" s="129">
        <f>IF(U174="znížená",N174,0)</f>
        <v>0</v>
      </c>
      <c r="BG174" s="129">
        <f>IF(U174="zákl. prenesená",N174,0)</f>
        <v>0</v>
      </c>
      <c r="BH174" s="129">
        <f>IF(U174="zníž. prenesená",N174,0)</f>
        <v>0</v>
      </c>
      <c r="BI174" s="129">
        <f>IF(U174="nulová",N174,0)</f>
        <v>0</v>
      </c>
      <c r="BJ174" s="20" t="s">
        <v>116</v>
      </c>
      <c r="BK174" s="214">
        <f>ROUND(L174*K174,3)</f>
        <v>0</v>
      </c>
      <c r="BL174" s="20" t="s">
        <v>142</v>
      </c>
      <c r="BM174" s="20" t="s">
        <v>326</v>
      </c>
    </row>
    <row r="175" s="1" customFormat="1" ht="25.5" customHeight="1">
      <c r="B175" s="169"/>
      <c r="C175" s="205" t="s">
        <v>327</v>
      </c>
      <c r="D175" s="205" t="s">
        <v>138</v>
      </c>
      <c r="E175" s="206" t="s">
        <v>328</v>
      </c>
      <c r="F175" s="207" t="s">
        <v>329</v>
      </c>
      <c r="G175" s="207"/>
      <c r="H175" s="207"/>
      <c r="I175" s="207"/>
      <c r="J175" s="208" t="s">
        <v>317</v>
      </c>
      <c r="K175" s="209">
        <v>5.4000000000000004</v>
      </c>
      <c r="L175" s="210">
        <v>0</v>
      </c>
      <c r="M175" s="210"/>
      <c r="N175" s="209">
        <f>ROUND(L175*K175,3)</f>
        <v>0</v>
      </c>
      <c r="O175" s="209"/>
      <c r="P175" s="209"/>
      <c r="Q175" s="209"/>
      <c r="R175" s="173"/>
      <c r="T175" s="211" t="s">
        <v>5</v>
      </c>
      <c r="U175" s="54" t="s">
        <v>42</v>
      </c>
      <c r="V175" s="45"/>
      <c r="W175" s="212">
        <f>V175*K175</f>
        <v>0</v>
      </c>
      <c r="X175" s="212">
        <v>0</v>
      </c>
      <c r="Y175" s="212">
        <f>X175*K175</f>
        <v>0</v>
      </c>
      <c r="Z175" s="212">
        <v>0</v>
      </c>
      <c r="AA175" s="213">
        <f>Z175*K175</f>
        <v>0</v>
      </c>
      <c r="AR175" s="20" t="s">
        <v>142</v>
      </c>
      <c r="AT175" s="20" t="s">
        <v>138</v>
      </c>
      <c r="AU175" s="20" t="s">
        <v>116</v>
      </c>
      <c r="AY175" s="20" t="s">
        <v>137</v>
      </c>
      <c r="BE175" s="129">
        <f>IF(U175="základná",N175,0)</f>
        <v>0</v>
      </c>
      <c r="BF175" s="129">
        <f>IF(U175="znížená",N175,0)</f>
        <v>0</v>
      </c>
      <c r="BG175" s="129">
        <f>IF(U175="zákl. prenesená",N175,0)</f>
        <v>0</v>
      </c>
      <c r="BH175" s="129">
        <f>IF(U175="zníž. prenesená",N175,0)</f>
        <v>0</v>
      </c>
      <c r="BI175" s="129">
        <f>IF(U175="nulová",N175,0)</f>
        <v>0</v>
      </c>
      <c r="BJ175" s="20" t="s">
        <v>116</v>
      </c>
      <c r="BK175" s="214">
        <f>ROUND(L175*K175,3)</f>
        <v>0</v>
      </c>
      <c r="BL175" s="20" t="s">
        <v>142</v>
      </c>
      <c r="BM175" s="20" t="s">
        <v>330</v>
      </c>
    </row>
    <row r="176" s="1" customFormat="1" ht="38.25" customHeight="1">
      <c r="B176" s="169"/>
      <c r="C176" s="205" t="s">
        <v>331</v>
      </c>
      <c r="D176" s="205" t="s">
        <v>138</v>
      </c>
      <c r="E176" s="206" t="s">
        <v>332</v>
      </c>
      <c r="F176" s="207" t="s">
        <v>333</v>
      </c>
      <c r="G176" s="207"/>
      <c r="H176" s="207"/>
      <c r="I176" s="207"/>
      <c r="J176" s="208" t="s">
        <v>317</v>
      </c>
      <c r="K176" s="209">
        <v>57.023000000000003</v>
      </c>
      <c r="L176" s="210">
        <v>0</v>
      </c>
      <c r="M176" s="210"/>
      <c r="N176" s="209">
        <f>ROUND(L176*K176,3)</f>
        <v>0</v>
      </c>
      <c r="O176" s="209"/>
      <c r="P176" s="209"/>
      <c r="Q176" s="209"/>
      <c r="R176" s="173"/>
      <c r="T176" s="211" t="s">
        <v>5</v>
      </c>
      <c r="U176" s="54" t="s">
        <v>42</v>
      </c>
      <c r="V176" s="45"/>
      <c r="W176" s="212">
        <f>V176*K176</f>
        <v>0</v>
      </c>
      <c r="X176" s="212">
        <v>0</v>
      </c>
      <c r="Y176" s="212">
        <f>X176*K176</f>
        <v>0</v>
      </c>
      <c r="Z176" s="212">
        <v>0</v>
      </c>
      <c r="AA176" s="213">
        <f>Z176*K176</f>
        <v>0</v>
      </c>
      <c r="AR176" s="20" t="s">
        <v>142</v>
      </c>
      <c r="AT176" s="20" t="s">
        <v>138</v>
      </c>
      <c r="AU176" s="20" t="s">
        <v>116</v>
      </c>
      <c r="AY176" s="20" t="s">
        <v>137</v>
      </c>
      <c r="BE176" s="129">
        <f>IF(U176="základná",N176,0)</f>
        <v>0</v>
      </c>
      <c r="BF176" s="129">
        <f>IF(U176="znížená",N176,0)</f>
        <v>0</v>
      </c>
      <c r="BG176" s="129">
        <f>IF(U176="zákl. prenesená",N176,0)</f>
        <v>0</v>
      </c>
      <c r="BH176" s="129">
        <f>IF(U176="zníž. prenesená",N176,0)</f>
        <v>0</v>
      </c>
      <c r="BI176" s="129">
        <f>IF(U176="nulová",N176,0)</f>
        <v>0</v>
      </c>
      <c r="BJ176" s="20" t="s">
        <v>116</v>
      </c>
      <c r="BK176" s="214">
        <f>ROUND(L176*K176,3)</f>
        <v>0</v>
      </c>
      <c r="BL176" s="20" t="s">
        <v>142</v>
      </c>
      <c r="BM176" s="20" t="s">
        <v>334</v>
      </c>
    </row>
    <row r="177" s="1" customFormat="1" ht="25.5" customHeight="1">
      <c r="B177" s="169"/>
      <c r="C177" s="205" t="s">
        <v>335</v>
      </c>
      <c r="D177" s="205" t="s">
        <v>138</v>
      </c>
      <c r="E177" s="206" t="s">
        <v>336</v>
      </c>
      <c r="F177" s="207" t="s">
        <v>337</v>
      </c>
      <c r="G177" s="207"/>
      <c r="H177" s="207"/>
      <c r="I177" s="207"/>
      <c r="J177" s="208" t="s">
        <v>317</v>
      </c>
      <c r="K177" s="209">
        <v>52.799999999999997</v>
      </c>
      <c r="L177" s="210">
        <v>0</v>
      </c>
      <c r="M177" s="210"/>
      <c r="N177" s="209">
        <f>ROUND(L177*K177,3)</f>
        <v>0</v>
      </c>
      <c r="O177" s="209"/>
      <c r="P177" s="209"/>
      <c r="Q177" s="209"/>
      <c r="R177" s="173"/>
      <c r="T177" s="211" t="s">
        <v>5</v>
      </c>
      <c r="U177" s="54" t="s">
        <v>42</v>
      </c>
      <c r="V177" s="45"/>
      <c r="W177" s="212">
        <f>V177*K177</f>
        <v>0</v>
      </c>
      <c r="X177" s="212">
        <v>0</v>
      </c>
      <c r="Y177" s="212">
        <f>X177*K177</f>
        <v>0</v>
      </c>
      <c r="Z177" s="212">
        <v>0</v>
      </c>
      <c r="AA177" s="213">
        <f>Z177*K177</f>
        <v>0</v>
      </c>
      <c r="AR177" s="20" t="s">
        <v>142</v>
      </c>
      <c r="AT177" s="20" t="s">
        <v>138</v>
      </c>
      <c r="AU177" s="20" t="s">
        <v>116</v>
      </c>
      <c r="AY177" s="20" t="s">
        <v>137</v>
      </c>
      <c r="BE177" s="129">
        <f>IF(U177="základná",N177,0)</f>
        <v>0</v>
      </c>
      <c r="BF177" s="129">
        <f>IF(U177="znížená",N177,0)</f>
        <v>0</v>
      </c>
      <c r="BG177" s="129">
        <f>IF(U177="zákl. prenesená",N177,0)</f>
        <v>0</v>
      </c>
      <c r="BH177" s="129">
        <f>IF(U177="zníž. prenesená",N177,0)</f>
        <v>0</v>
      </c>
      <c r="BI177" s="129">
        <f>IF(U177="nulová",N177,0)</f>
        <v>0</v>
      </c>
      <c r="BJ177" s="20" t="s">
        <v>116</v>
      </c>
      <c r="BK177" s="214">
        <f>ROUND(L177*K177,3)</f>
        <v>0</v>
      </c>
      <c r="BL177" s="20" t="s">
        <v>142</v>
      </c>
      <c r="BM177" s="20" t="s">
        <v>338</v>
      </c>
    </row>
    <row r="178" s="9" customFormat="1" ht="29.88" customHeight="1">
      <c r="B178" s="191"/>
      <c r="C178" s="192"/>
      <c r="D178" s="202" t="s">
        <v>108</v>
      </c>
      <c r="E178" s="202"/>
      <c r="F178" s="202"/>
      <c r="G178" s="202"/>
      <c r="H178" s="202"/>
      <c r="I178" s="202"/>
      <c r="J178" s="202"/>
      <c r="K178" s="202"/>
      <c r="L178" s="202"/>
      <c r="M178" s="202"/>
      <c r="N178" s="221">
        <f>BK178</f>
        <v>0</v>
      </c>
      <c r="O178" s="222"/>
      <c r="P178" s="222"/>
      <c r="Q178" s="222"/>
      <c r="R178" s="195"/>
      <c r="T178" s="196"/>
      <c r="U178" s="192"/>
      <c r="V178" s="192"/>
      <c r="W178" s="197">
        <f>W179</f>
        <v>0</v>
      </c>
      <c r="X178" s="192"/>
      <c r="Y178" s="197">
        <f>Y179</f>
        <v>0</v>
      </c>
      <c r="Z178" s="192"/>
      <c r="AA178" s="198">
        <f>AA179</f>
        <v>0</v>
      </c>
      <c r="AR178" s="199" t="s">
        <v>80</v>
      </c>
      <c r="AT178" s="200" t="s">
        <v>74</v>
      </c>
      <c r="AU178" s="200" t="s">
        <v>80</v>
      </c>
      <c r="AY178" s="199" t="s">
        <v>137</v>
      </c>
      <c r="BK178" s="201">
        <f>BK179</f>
        <v>0</v>
      </c>
    </row>
    <row r="179" s="1" customFormat="1" ht="38.25" customHeight="1">
      <c r="B179" s="169"/>
      <c r="C179" s="205" t="s">
        <v>339</v>
      </c>
      <c r="D179" s="205" t="s">
        <v>138</v>
      </c>
      <c r="E179" s="206" t="s">
        <v>340</v>
      </c>
      <c r="F179" s="207" t="s">
        <v>341</v>
      </c>
      <c r="G179" s="207"/>
      <c r="H179" s="207"/>
      <c r="I179" s="207"/>
      <c r="J179" s="208" t="s">
        <v>317</v>
      </c>
      <c r="K179" s="209">
        <v>361.21699999999998</v>
      </c>
      <c r="L179" s="210">
        <v>0</v>
      </c>
      <c r="M179" s="210"/>
      <c r="N179" s="209">
        <f>ROUND(L179*K179,3)</f>
        <v>0</v>
      </c>
      <c r="O179" s="209"/>
      <c r="P179" s="209"/>
      <c r="Q179" s="209"/>
      <c r="R179" s="173"/>
      <c r="T179" s="211" t="s">
        <v>5</v>
      </c>
      <c r="U179" s="54" t="s">
        <v>42</v>
      </c>
      <c r="V179" s="45"/>
      <c r="W179" s="212">
        <f>V179*K179</f>
        <v>0</v>
      </c>
      <c r="X179" s="212">
        <v>0</v>
      </c>
      <c r="Y179" s="212">
        <f>X179*K179</f>
        <v>0</v>
      </c>
      <c r="Z179" s="212">
        <v>0</v>
      </c>
      <c r="AA179" s="213">
        <f>Z179*K179</f>
        <v>0</v>
      </c>
      <c r="AR179" s="20" t="s">
        <v>142</v>
      </c>
      <c r="AT179" s="20" t="s">
        <v>138</v>
      </c>
      <c r="AU179" s="20" t="s">
        <v>116</v>
      </c>
      <c r="AY179" s="20" t="s">
        <v>137</v>
      </c>
      <c r="BE179" s="129">
        <f>IF(U179="základná",N179,0)</f>
        <v>0</v>
      </c>
      <c r="BF179" s="129">
        <f>IF(U179="znížená",N179,0)</f>
        <v>0</v>
      </c>
      <c r="BG179" s="129">
        <f>IF(U179="zákl. prenesená",N179,0)</f>
        <v>0</v>
      </c>
      <c r="BH179" s="129">
        <f>IF(U179="zníž. prenesená",N179,0)</f>
        <v>0</v>
      </c>
      <c r="BI179" s="129">
        <f>IF(U179="nulová",N179,0)</f>
        <v>0</v>
      </c>
      <c r="BJ179" s="20" t="s">
        <v>116</v>
      </c>
      <c r="BK179" s="214">
        <f>ROUND(L179*K179,3)</f>
        <v>0</v>
      </c>
      <c r="BL179" s="20" t="s">
        <v>142</v>
      </c>
      <c r="BM179" s="20" t="s">
        <v>342</v>
      </c>
    </row>
    <row r="180" s="9" customFormat="1" ht="37.44" customHeight="1">
      <c r="B180" s="191"/>
      <c r="C180" s="192"/>
      <c r="D180" s="193" t="s">
        <v>109</v>
      </c>
      <c r="E180" s="193"/>
      <c r="F180" s="193"/>
      <c r="G180" s="193"/>
      <c r="H180" s="193"/>
      <c r="I180" s="193"/>
      <c r="J180" s="193"/>
      <c r="K180" s="193"/>
      <c r="L180" s="193"/>
      <c r="M180" s="193"/>
      <c r="N180" s="223">
        <f>BK180</f>
        <v>0</v>
      </c>
      <c r="O180" s="224"/>
      <c r="P180" s="224"/>
      <c r="Q180" s="224"/>
      <c r="R180" s="195"/>
      <c r="T180" s="196"/>
      <c r="U180" s="192"/>
      <c r="V180" s="192"/>
      <c r="W180" s="197">
        <f>W181</f>
        <v>0</v>
      </c>
      <c r="X180" s="192"/>
      <c r="Y180" s="197">
        <f>Y181</f>
        <v>10.625349999999999</v>
      </c>
      <c r="Z180" s="192"/>
      <c r="AA180" s="198">
        <f>AA181</f>
        <v>0.317</v>
      </c>
      <c r="AR180" s="199" t="s">
        <v>116</v>
      </c>
      <c r="AT180" s="200" t="s">
        <v>74</v>
      </c>
      <c r="AU180" s="200" t="s">
        <v>75</v>
      </c>
      <c r="AY180" s="199" t="s">
        <v>137</v>
      </c>
      <c r="BK180" s="201">
        <f>BK181</f>
        <v>0</v>
      </c>
    </row>
    <row r="181" s="9" customFormat="1" ht="19.92" customHeight="1">
      <c r="B181" s="191"/>
      <c r="C181" s="192"/>
      <c r="D181" s="202" t="s">
        <v>110</v>
      </c>
      <c r="E181" s="202"/>
      <c r="F181" s="202"/>
      <c r="G181" s="202"/>
      <c r="H181" s="202"/>
      <c r="I181" s="202"/>
      <c r="J181" s="202"/>
      <c r="K181" s="202"/>
      <c r="L181" s="202"/>
      <c r="M181" s="202"/>
      <c r="N181" s="203">
        <f>BK181</f>
        <v>0</v>
      </c>
      <c r="O181" s="204"/>
      <c r="P181" s="204"/>
      <c r="Q181" s="204"/>
      <c r="R181" s="195"/>
      <c r="T181" s="196"/>
      <c r="U181" s="192"/>
      <c r="V181" s="192"/>
      <c r="W181" s="197">
        <f>SUM(W182:W195)</f>
        <v>0</v>
      </c>
      <c r="X181" s="192"/>
      <c r="Y181" s="197">
        <f>SUM(Y182:Y195)</f>
        <v>10.625349999999999</v>
      </c>
      <c r="Z181" s="192"/>
      <c r="AA181" s="198">
        <f>SUM(AA182:AA195)</f>
        <v>0.317</v>
      </c>
      <c r="AR181" s="199" t="s">
        <v>116</v>
      </c>
      <c r="AT181" s="200" t="s">
        <v>74</v>
      </c>
      <c r="AU181" s="200" t="s">
        <v>80</v>
      </c>
      <c r="AY181" s="199" t="s">
        <v>137</v>
      </c>
      <c r="BK181" s="201">
        <f>SUM(BK182:BK195)</f>
        <v>0</v>
      </c>
    </row>
    <row r="182" s="1" customFormat="1" ht="25.5" customHeight="1">
      <c r="B182" s="169"/>
      <c r="C182" s="205" t="s">
        <v>343</v>
      </c>
      <c r="D182" s="205" t="s">
        <v>138</v>
      </c>
      <c r="E182" s="206" t="s">
        <v>344</v>
      </c>
      <c r="F182" s="207" t="s">
        <v>345</v>
      </c>
      <c r="G182" s="207"/>
      <c r="H182" s="207"/>
      <c r="I182" s="207"/>
      <c r="J182" s="208" t="s">
        <v>274</v>
      </c>
      <c r="K182" s="209">
        <v>18</v>
      </c>
      <c r="L182" s="210">
        <v>0</v>
      </c>
      <c r="M182" s="210"/>
      <c r="N182" s="209">
        <f>ROUND(L182*K182,3)</f>
        <v>0</v>
      </c>
      <c r="O182" s="209"/>
      <c r="P182" s="209"/>
      <c r="Q182" s="209"/>
      <c r="R182" s="173"/>
      <c r="T182" s="211" t="s">
        <v>5</v>
      </c>
      <c r="U182" s="54" t="s">
        <v>42</v>
      </c>
      <c r="V182" s="45"/>
      <c r="W182" s="212">
        <f>V182*K182</f>
        <v>0</v>
      </c>
      <c r="X182" s="212">
        <v>0.00050000000000000001</v>
      </c>
      <c r="Y182" s="212">
        <f>X182*K182</f>
        <v>0.0090000000000000011</v>
      </c>
      <c r="Z182" s="212">
        <v>0</v>
      </c>
      <c r="AA182" s="213">
        <f>Z182*K182</f>
        <v>0</v>
      </c>
      <c r="AR182" s="20" t="s">
        <v>201</v>
      </c>
      <c r="AT182" s="20" t="s">
        <v>138</v>
      </c>
      <c r="AU182" s="20" t="s">
        <v>116</v>
      </c>
      <c r="AY182" s="20" t="s">
        <v>137</v>
      </c>
      <c r="BE182" s="129">
        <f>IF(U182="základná",N182,0)</f>
        <v>0</v>
      </c>
      <c r="BF182" s="129">
        <f>IF(U182="znížená",N182,0)</f>
        <v>0</v>
      </c>
      <c r="BG182" s="129">
        <f>IF(U182="zákl. prenesená",N182,0)</f>
        <v>0</v>
      </c>
      <c r="BH182" s="129">
        <f>IF(U182="zníž. prenesená",N182,0)</f>
        <v>0</v>
      </c>
      <c r="BI182" s="129">
        <f>IF(U182="nulová",N182,0)</f>
        <v>0</v>
      </c>
      <c r="BJ182" s="20" t="s">
        <v>116</v>
      </c>
      <c r="BK182" s="214">
        <f>ROUND(L182*K182,3)</f>
        <v>0</v>
      </c>
      <c r="BL182" s="20" t="s">
        <v>201</v>
      </c>
      <c r="BM182" s="20" t="s">
        <v>346</v>
      </c>
    </row>
    <row r="183" s="1" customFormat="1" ht="25.5" customHeight="1">
      <c r="B183" s="169"/>
      <c r="C183" s="205" t="s">
        <v>347</v>
      </c>
      <c r="D183" s="205" t="s">
        <v>138</v>
      </c>
      <c r="E183" s="206" t="s">
        <v>348</v>
      </c>
      <c r="F183" s="207" t="s">
        <v>349</v>
      </c>
      <c r="G183" s="207"/>
      <c r="H183" s="207"/>
      <c r="I183" s="207"/>
      <c r="J183" s="208" t="s">
        <v>227</v>
      </c>
      <c r="K183" s="209">
        <v>18</v>
      </c>
      <c r="L183" s="210">
        <v>0</v>
      </c>
      <c r="M183" s="210"/>
      <c r="N183" s="209">
        <f>ROUND(L183*K183,3)</f>
        <v>0</v>
      </c>
      <c r="O183" s="209"/>
      <c r="P183" s="209"/>
      <c r="Q183" s="209"/>
      <c r="R183" s="173"/>
      <c r="T183" s="211" t="s">
        <v>5</v>
      </c>
      <c r="U183" s="54" t="s">
        <v>42</v>
      </c>
      <c r="V183" s="45"/>
      <c r="W183" s="212">
        <f>V183*K183</f>
        <v>0</v>
      </c>
      <c r="X183" s="212">
        <v>0</v>
      </c>
      <c r="Y183" s="212">
        <f>X183*K183</f>
        <v>0</v>
      </c>
      <c r="Z183" s="212">
        <v>0</v>
      </c>
      <c r="AA183" s="213">
        <f>Z183*K183</f>
        <v>0</v>
      </c>
      <c r="AR183" s="20" t="s">
        <v>201</v>
      </c>
      <c r="AT183" s="20" t="s">
        <v>138</v>
      </c>
      <c r="AU183" s="20" t="s">
        <v>116</v>
      </c>
      <c r="AY183" s="20" t="s">
        <v>137</v>
      </c>
      <c r="BE183" s="129">
        <f>IF(U183="základná",N183,0)</f>
        <v>0</v>
      </c>
      <c r="BF183" s="129">
        <f>IF(U183="znížená",N183,0)</f>
        <v>0</v>
      </c>
      <c r="BG183" s="129">
        <f>IF(U183="zákl. prenesená",N183,0)</f>
        <v>0</v>
      </c>
      <c r="BH183" s="129">
        <f>IF(U183="zníž. prenesená",N183,0)</f>
        <v>0</v>
      </c>
      <c r="BI183" s="129">
        <f>IF(U183="nulová",N183,0)</f>
        <v>0</v>
      </c>
      <c r="BJ183" s="20" t="s">
        <v>116</v>
      </c>
      <c r="BK183" s="214">
        <f>ROUND(L183*K183,3)</f>
        <v>0</v>
      </c>
      <c r="BL183" s="20" t="s">
        <v>201</v>
      </c>
      <c r="BM183" s="20" t="s">
        <v>350</v>
      </c>
    </row>
    <row r="184" s="1" customFormat="1" ht="38.25" customHeight="1">
      <c r="B184" s="169"/>
      <c r="C184" s="205" t="s">
        <v>351</v>
      </c>
      <c r="D184" s="205" t="s">
        <v>138</v>
      </c>
      <c r="E184" s="206" t="s">
        <v>352</v>
      </c>
      <c r="F184" s="207" t="s">
        <v>353</v>
      </c>
      <c r="G184" s="207"/>
      <c r="H184" s="207"/>
      <c r="I184" s="207"/>
      <c r="J184" s="208" t="s">
        <v>227</v>
      </c>
      <c r="K184" s="209">
        <v>40</v>
      </c>
      <c r="L184" s="210">
        <v>0</v>
      </c>
      <c r="M184" s="210"/>
      <c r="N184" s="209">
        <f>ROUND(L184*K184,3)</f>
        <v>0</v>
      </c>
      <c r="O184" s="209"/>
      <c r="P184" s="209"/>
      <c r="Q184" s="209"/>
      <c r="R184" s="173"/>
      <c r="T184" s="211" t="s">
        <v>5</v>
      </c>
      <c r="U184" s="54" t="s">
        <v>42</v>
      </c>
      <c r="V184" s="45"/>
      <c r="W184" s="212">
        <f>V184*K184</f>
        <v>0</v>
      </c>
      <c r="X184" s="212">
        <v>0</v>
      </c>
      <c r="Y184" s="212">
        <f>X184*K184</f>
        <v>0</v>
      </c>
      <c r="Z184" s="212">
        <v>0</v>
      </c>
      <c r="AA184" s="213">
        <f>Z184*K184</f>
        <v>0</v>
      </c>
      <c r="AR184" s="20" t="s">
        <v>201</v>
      </c>
      <c r="AT184" s="20" t="s">
        <v>138</v>
      </c>
      <c r="AU184" s="20" t="s">
        <v>116</v>
      </c>
      <c r="AY184" s="20" t="s">
        <v>137</v>
      </c>
      <c r="BE184" s="129">
        <f>IF(U184="základná",N184,0)</f>
        <v>0</v>
      </c>
      <c r="BF184" s="129">
        <f>IF(U184="znížená",N184,0)</f>
        <v>0</v>
      </c>
      <c r="BG184" s="129">
        <f>IF(U184="zákl. prenesená",N184,0)</f>
        <v>0</v>
      </c>
      <c r="BH184" s="129">
        <f>IF(U184="zníž. prenesená",N184,0)</f>
        <v>0</v>
      </c>
      <c r="BI184" s="129">
        <f>IF(U184="nulová",N184,0)</f>
        <v>0</v>
      </c>
      <c r="BJ184" s="20" t="s">
        <v>116</v>
      </c>
      <c r="BK184" s="214">
        <f>ROUND(L184*K184,3)</f>
        <v>0</v>
      </c>
      <c r="BL184" s="20" t="s">
        <v>201</v>
      </c>
      <c r="BM184" s="20" t="s">
        <v>354</v>
      </c>
    </row>
    <row r="185" s="1" customFormat="1" ht="25.5" customHeight="1">
      <c r="B185" s="169"/>
      <c r="C185" s="215" t="s">
        <v>355</v>
      </c>
      <c r="D185" s="215" t="s">
        <v>192</v>
      </c>
      <c r="E185" s="216" t="s">
        <v>356</v>
      </c>
      <c r="F185" s="217" t="s">
        <v>357</v>
      </c>
      <c r="G185" s="217"/>
      <c r="H185" s="217"/>
      <c r="I185" s="217"/>
      <c r="J185" s="218" t="s">
        <v>227</v>
      </c>
      <c r="K185" s="219">
        <v>40</v>
      </c>
      <c r="L185" s="220">
        <v>0</v>
      </c>
      <c r="M185" s="220"/>
      <c r="N185" s="219">
        <f>ROUND(L185*K185,3)</f>
        <v>0</v>
      </c>
      <c r="O185" s="209"/>
      <c r="P185" s="209"/>
      <c r="Q185" s="209"/>
      <c r="R185" s="173"/>
      <c r="T185" s="211" t="s">
        <v>5</v>
      </c>
      <c r="U185" s="54" t="s">
        <v>42</v>
      </c>
      <c r="V185" s="45"/>
      <c r="W185" s="212">
        <f>V185*K185</f>
        <v>0</v>
      </c>
      <c r="X185" s="212">
        <v>0.02375</v>
      </c>
      <c r="Y185" s="212">
        <f>X185*K185</f>
        <v>0.94999999999999996</v>
      </c>
      <c r="Z185" s="212">
        <v>0</v>
      </c>
      <c r="AA185" s="213">
        <f>Z185*K185</f>
        <v>0</v>
      </c>
      <c r="AR185" s="20" t="s">
        <v>263</v>
      </c>
      <c r="AT185" s="20" t="s">
        <v>192</v>
      </c>
      <c r="AU185" s="20" t="s">
        <v>116</v>
      </c>
      <c r="AY185" s="20" t="s">
        <v>137</v>
      </c>
      <c r="BE185" s="129">
        <f>IF(U185="základná",N185,0)</f>
        <v>0</v>
      </c>
      <c r="BF185" s="129">
        <f>IF(U185="znížená",N185,0)</f>
        <v>0</v>
      </c>
      <c r="BG185" s="129">
        <f>IF(U185="zákl. prenesená",N185,0)</f>
        <v>0</v>
      </c>
      <c r="BH185" s="129">
        <f>IF(U185="zníž. prenesená",N185,0)</f>
        <v>0</v>
      </c>
      <c r="BI185" s="129">
        <f>IF(U185="nulová",N185,0)</f>
        <v>0</v>
      </c>
      <c r="BJ185" s="20" t="s">
        <v>116</v>
      </c>
      <c r="BK185" s="214">
        <f>ROUND(L185*K185,3)</f>
        <v>0</v>
      </c>
      <c r="BL185" s="20" t="s">
        <v>201</v>
      </c>
      <c r="BM185" s="20" t="s">
        <v>358</v>
      </c>
    </row>
    <row r="186" s="1" customFormat="1" ht="25.5" customHeight="1">
      <c r="B186" s="169"/>
      <c r="C186" s="215" t="s">
        <v>359</v>
      </c>
      <c r="D186" s="215" t="s">
        <v>192</v>
      </c>
      <c r="E186" s="216" t="s">
        <v>360</v>
      </c>
      <c r="F186" s="217" t="s">
        <v>361</v>
      </c>
      <c r="G186" s="217"/>
      <c r="H186" s="217"/>
      <c r="I186" s="217"/>
      <c r="J186" s="218" t="s">
        <v>274</v>
      </c>
      <c r="K186" s="219">
        <v>18</v>
      </c>
      <c r="L186" s="220">
        <v>0</v>
      </c>
      <c r="M186" s="220"/>
      <c r="N186" s="219">
        <f>ROUND(L186*K186,3)</f>
        <v>0</v>
      </c>
      <c r="O186" s="209"/>
      <c r="P186" s="209"/>
      <c r="Q186" s="209"/>
      <c r="R186" s="173"/>
      <c r="T186" s="211" t="s">
        <v>5</v>
      </c>
      <c r="U186" s="54" t="s">
        <v>42</v>
      </c>
      <c r="V186" s="45"/>
      <c r="W186" s="212">
        <f>V186*K186</f>
        <v>0</v>
      </c>
      <c r="X186" s="212">
        <v>0.02375</v>
      </c>
      <c r="Y186" s="212">
        <f>X186*K186</f>
        <v>0.42749999999999999</v>
      </c>
      <c r="Z186" s="212">
        <v>0</v>
      </c>
      <c r="AA186" s="213">
        <f>Z186*K186</f>
        <v>0</v>
      </c>
      <c r="AR186" s="20" t="s">
        <v>263</v>
      </c>
      <c r="AT186" s="20" t="s">
        <v>192</v>
      </c>
      <c r="AU186" s="20" t="s">
        <v>116</v>
      </c>
      <c r="AY186" s="20" t="s">
        <v>137</v>
      </c>
      <c r="BE186" s="129">
        <f>IF(U186="základná",N186,0)</f>
        <v>0</v>
      </c>
      <c r="BF186" s="129">
        <f>IF(U186="znížená",N186,0)</f>
        <v>0</v>
      </c>
      <c r="BG186" s="129">
        <f>IF(U186="zákl. prenesená",N186,0)</f>
        <v>0</v>
      </c>
      <c r="BH186" s="129">
        <f>IF(U186="zníž. prenesená",N186,0)</f>
        <v>0</v>
      </c>
      <c r="BI186" s="129">
        <f>IF(U186="nulová",N186,0)</f>
        <v>0</v>
      </c>
      <c r="BJ186" s="20" t="s">
        <v>116</v>
      </c>
      <c r="BK186" s="214">
        <f>ROUND(L186*K186,3)</f>
        <v>0</v>
      </c>
      <c r="BL186" s="20" t="s">
        <v>201</v>
      </c>
      <c r="BM186" s="20" t="s">
        <v>362</v>
      </c>
    </row>
    <row r="187" s="1" customFormat="1" ht="25.5" customHeight="1">
      <c r="B187" s="169"/>
      <c r="C187" s="215" t="s">
        <v>363</v>
      </c>
      <c r="D187" s="215" t="s">
        <v>192</v>
      </c>
      <c r="E187" s="216" t="s">
        <v>364</v>
      </c>
      <c r="F187" s="217" t="s">
        <v>365</v>
      </c>
      <c r="G187" s="217"/>
      <c r="H187" s="217"/>
      <c r="I187" s="217"/>
      <c r="J187" s="218" t="s">
        <v>274</v>
      </c>
      <c r="K187" s="219">
        <v>16</v>
      </c>
      <c r="L187" s="220">
        <v>0</v>
      </c>
      <c r="M187" s="220"/>
      <c r="N187" s="219">
        <f>ROUND(L187*K187,3)</f>
        <v>0</v>
      </c>
      <c r="O187" s="209"/>
      <c r="P187" s="209"/>
      <c r="Q187" s="209"/>
      <c r="R187" s="173"/>
      <c r="T187" s="211" t="s">
        <v>5</v>
      </c>
      <c r="U187" s="54" t="s">
        <v>42</v>
      </c>
      <c r="V187" s="45"/>
      <c r="W187" s="212">
        <f>V187*K187</f>
        <v>0</v>
      </c>
      <c r="X187" s="212">
        <v>0.02375</v>
      </c>
      <c r="Y187" s="212">
        <f>X187*K187</f>
        <v>0.38</v>
      </c>
      <c r="Z187" s="212">
        <v>0</v>
      </c>
      <c r="AA187" s="213">
        <f>Z187*K187</f>
        <v>0</v>
      </c>
      <c r="AR187" s="20" t="s">
        <v>263</v>
      </c>
      <c r="AT187" s="20" t="s">
        <v>192</v>
      </c>
      <c r="AU187" s="20" t="s">
        <v>116</v>
      </c>
      <c r="AY187" s="20" t="s">
        <v>137</v>
      </c>
      <c r="BE187" s="129">
        <f>IF(U187="základná",N187,0)</f>
        <v>0</v>
      </c>
      <c r="BF187" s="129">
        <f>IF(U187="znížená",N187,0)</f>
        <v>0</v>
      </c>
      <c r="BG187" s="129">
        <f>IF(U187="zákl. prenesená",N187,0)</f>
        <v>0</v>
      </c>
      <c r="BH187" s="129">
        <f>IF(U187="zníž. prenesená",N187,0)</f>
        <v>0</v>
      </c>
      <c r="BI187" s="129">
        <f>IF(U187="nulová",N187,0)</f>
        <v>0</v>
      </c>
      <c r="BJ187" s="20" t="s">
        <v>116</v>
      </c>
      <c r="BK187" s="214">
        <f>ROUND(L187*K187,3)</f>
        <v>0</v>
      </c>
      <c r="BL187" s="20" t="s">
        <v>201</v>
      </c>
      <c r="BM187" s="20" t="s">
        <v>366</v>
      </c>
    </row>
    <row r="188" s="1" customFormat="1" ht="25.5" customHeight="1">
      <c r="B188" s="169"/>
      <c r="C188" s="215" t="s">
        <v>367</v>
      </c>
      <c r="D188" s="215" t="s">
        <v>192</v>
      </c>
      <c r="E188" s="216" t="s">
        <v>368</v>
      </c>
      <c r="F188" s="217" t="s">
        <v>369</v>
      </c>
      <c r="G188" s="217"/>
      <c r="H188" s="217"/>
      <c r="I188" s="217"/>
      <c r="J188" s="218" t="s">
        <v>274</v>
      </c>
      <c r="K188" s="219">
        <v>4</v>
      </c>
      <c r="L188" s="220">
        <v>0</v>
      </c>
      <c r="M188" s="220"/>
      <c r="N188" s="219">
        <f>ROUND(L188*K188,3)</f>
        <v>0</v>
      </c>
      <c r="O188" s="209"/>
      <c r="P188" s="209"/>
      <c r="Q188" s="209"/>
      <c r="R188" s="173"/>
      <c r="T188" s="211" t="s">
        <v>5</v>
      </c>
      <c r="U188" s="54" t="s">
        <v>42</v>
      </c>
      <c r="V188" s="45"/>
      <c r="W188" s="212">
        <f>V188*K188</f>
        <v>0</v>
      </c>
      <c r="X188" s="212">
        <v>0.02375</v>
      </c>
      <c r="Y188" s="212">
        <f>X188*K188</f>
        <v>0.095000000000000001</v>
      </c>
      <c r="Z188" s="212">
        <v>0</v>
      </c>
      <c r="AA188" s="213">
        <f>Z188*K188</f>
        <v>0</v>
      </c>
      <c r="AR188" s="20" t="s">
        <v>263</v>
      </c>
      <c r="AT188" s="20" t="s">
        <v>192</v>
      </c>
      <c r="AU188" s="20" t="s">
        <v>116</v>
      </c>
      <c r="AY188" s="20" t="s">
        <v>137</v>
      </c>
      <c r="BE188" s="129">
        <f>IF(U188="základná",N188,0)</f>
        <v>0</v>
      </c>
      <c r="BF188" s="129">
        <f>IF(U188="znížená",N188,0)</f>
        <v>0</v>
      </c>
      <c r="BG188" s="129">
        <f>IF(U188="zákl. prenesená",N188,0)</f>
        <v>0</v>
      </c>
      <c r="BH188" s="129">
        <f>IF(U188="zníž. prenesená",N188,0)</f>
        <v>0</v>
      </c>
      <c r="BI188" s="129">
        <f>IF(U188="nulová",N188,0)</f>
        <v>0</v>
      </c>
      <c r="BJ188" s="20" t="s">
        <v>116</v>
      </c>
      <c r="BK188" s="214">
        <f>ROUND(L188*K188,3)</f>
        <v>0</v>
      </c>
      <c r="BL188" s="20" t="s">
        <v>201</v>
      </c>
      <c r="BM188" s="20" t="s">
        <v>370</v>
      </c>
    </row>
    <row r="189" s="1" customFormat="1" ht="16.5" customHeight="1">
      <c r="B189" s="169"/>
      <c r="C189" s="215" t="s">
        <v>371</v>
      </c>
      <c r="D189" s="215" t="s">
        <v>192</v>
      </c>
      <c r="E189" s="216" t="s">
        <v>372</v>
      </c>
      <c r="F189" s="217" t="s">
        <v>373</v>
      </c>
      <c r="G189" s="217"/>
      <c r="H189" s="217"/>
      <c r="I189" s="217"/>
      <c r="J189" s="218" t="s">
        <v>227</v>
      </c>
      <c r="K189" s="219">
        <v>350</v>
      </c>
      <c r="L189" s="220">
        <v>0</v>
      </c>
      <c r="M189" s="220"/>
      <c r="N189" s="219">
        <f>ROUND(L189*K189,3)</f>
        <v>0</v>
      </c>
      <c r="O189" s="209"/>
      <c r="P189" s="209"/>
      <c r="Q189" s="209"/>
      <c r="R189" s="173"/>
      <c r="T189" s="211" t="s">
        <v>5</v>
      </c>
      <c r="U189" s="54" t="s">
        <v>42</v>
      </c>
      <c r="V189" s="45"/>
      <c r="W189" s="212">
        <f>V189*K189</f>
        <v>0</v>
      </c>
      <c r="X189" s="212">
        <v>0.02375</v>
      </c>
      <c r="Y189" s="212">
        <f>X189*K189</f>
        <v>8.3125</v>
      </c>
      <c r="Z189" s="212">
        <v>0</v>
      </c>
      <c r="AA189" s="213">
        <f>Z189*K189</f>
        <v>0</v>
      </c>
      <c r="AR189" s="20" t="s">
        <v>263</v>
      </c>
      <c r="AT189" s="20" t="s">
        <v>192</v>
      </c>
      <c r="AU189" s="20" t="s">
        <v>116</v>
      </c>
      <c r="AY189" s="20" t="s">
        <v>137</v>
      </c>
      <c r="BE189" s="129">
        <f>IF(U189="základná",N189,0)</f>
        <v>0</v>
      </c>
      <c r="BF189" s="129">
        <f>IF(U189="znížená",N189,0)</f>
        <v>0</v>
      </c>
      <c r="BG189" s="129">
        <f>IF(U189="zákl. prenesená",N189,0)</f>
        <v>0</v>
      </c>
      <c r="BH189" s="129">
        <f>IF(U189="zníž. prenesená",N189,0)</f>
        <v>0</v>
      </c>
      <c r="BI189" s="129">
        <f>IF(U189="nulová",N189,0)</f>
        <v>0</v>
      </c>
      <c r="BJ189" s="20" t="s">
        <v>116</v>
      </c>
      <c r="BK189" s="214">
        <f>ROUND(L189*K189,3)</f>
        <v>0</v>
      </c>
      <c r="BL189" s="20" t="s">
        <v>201</v>
      </c>
      <c r="BM189" s="20" t="s">
        <v>374</v>
      </c>
    </row>
    <row r="190" s="1" customFormat="1" ht="16.5" customHeight="1">
      <c r="B190" s="169"/>
      <c r="C190" s="215" t="s">
        <v>375</v>
      </c>
      <c r="D190" s="215" t="s">
        <v>192</v>
      </c>
      <c r="E190" s="216" t="s">
        <v>376</v>
      </c>
      <c r="F190" s="217" t="s">
        <v>377</v>
      </c>
      <c r="G190" s="217"/>
      <c r="H190" s="217"/>
      <c r="I190" s="217"/>
      <c r="J190" s="218" t="s">
        <v>274</v>
      </c>
      <c r="K190" s="219">
        <v>10</v>
      </c>
      <c r="L190" s="220">
        <v>0</v>
      </c>
      <c r="M190" s="220"/>
      <c r="N190" s="219">
        <f>ROUND(L190*K190,3)</f>
        <v>0</v>
      </c>
      <c r="O190" s="209"/>
      <c r="P190" s="209"/>
      <c r="Q190" s="209"/>
      <c r="R190" s="173"/>
      <c r="T190" s="211" t="s">
        <v>5</v>
      </c>
      <c r="U190" s="54" t="s">
        <v>42</v>
      </c>
      <c r="V190" s="45"/>
      <c r="W190" s="212">
        <f>V190*K190</f>
        <v>0</v>
      </c>
      <c r="X190" s="212">
        <v>0.02375</v>
      </c>
      <c r="Y190" s="212">
        <f>X190*K190</f>
        <v>0.23749999999999999</v>
      </c>
      <c r="Z190" s="212">
        <v>0</v>
      </c>
      <c r="AA190" s="213">
        <f>Z190*K190</f>
        <v>0</v>
      </c>
      <c r="AR190" s="20" t="s">
        <v>263</v>
      </c>
      <c r="AT190" s="20" t="s">
        <v>192</v>
      </c>
      <c r="AU190" s="20" t="s">
        <v>116</v>
      </c>
      <c r="AY190" s="20" t="s">
        <v>137</v>
      </c>
      <c r="BE190" s="129">
        <f>IF(U190="základná",N190,0)</f>
        <v>0</v>
      </c>
      <c r="BF190" s="129">
        <f>IF(U190="znížená",N190,0)</f>
        <v>0</v>
      </c>
      <c r="BG190" s="129">
        <f>IF(U190="zákl. prenesená",N190,0)</f>
        <v>0</v>
      </c>
      <c r="BH190" s="129">
        <f>IF(U190="zníž. prenesená",N190,0)</f>
        <v>0</v>
      </c>
      <c r="BI190" s="129">
        <f>IF(U190="nulová",N190,0)</f>
        <v>0</v>
      </c>
      <c r="BJ190" s="20" t="s">
        <v>116</v>
      </c>
      <c r="BK190" s="214">
        <f>ROUND(L190*K190,3)</f>
        <v>0</v>
      </c>
      <c r="BL190" s="20" t="s">
        <v>201</v>
      </c>
      <c r="BM190" s="20" t="s">
        <v>378</v>
      </c>
    </row>
    <row r="191" s="1" customFormat="1" ht="16.5" customHeight="1">
      <c r="B191" s="169"/>
      <c r="C191" s="215" t="s">
        <v>379</v>
      </c>
      <c r="D191" s="215" t="s">
        <v>192</v>
      </c>
      <c r="E191" s="216" t="s">
        <v>380</v>
      </c>
      <c r="F191" s="217" t="s">
        <v>381</v>
      </c>
      <c r="G191" s="217"/>
      <c r="H191" s="217"/>
      <c r="I191" s="217"/>
      <c r="J191" s="218" t="s">
        <v>274</v>
      </c>
      <c r="K191" s="219">
        <v>8</v>
      </c>
      <c r="L191" s="220">
        <v>0</v>
      </c>
      <c r="M191" s="220"/>
      <c r="N191" s="219">
        <f>ROUND(L191*K191,3)</f>
        <v>0</v>
      </c>
      <c r="O191" s="209"/>
      <c r="P191" s="209"/>
      <c r="Q191" s="209"/>
      <c r="R191" s="173"/>
      <c r="T191" s="211" t="s">
        <v>5</v>
      </c>
      <c r="U191" s="54" t="s">
        <v>42</v>
      </c>
      <c r="V191" s="45"/>
      <c r="W191" s="212">
        <f>V191*K191</f>
        <v>0</v>
      </c>
      <c r="X191" s="212">
        <v>0.02375</v>
      </c>
      <c r="Y191" s="212">
        <f>X191*K191</f>
        <v>0.19</v>
      </c>
      <c r="Z191" s="212">
        <v>0</v>
      </c>
      <c r="AA191" s="213">
        <f>Z191*K191</f>
        <v>0</v>
      </c>
      <c r="AR191" s="20" t="s">
        <v>263</v>
      </c>
      <c r="AT191" s="20" t="s">
        <v>192</v>
      </c>
      <c r="AU191" s="20" t="s">
        <v>116</v>
      </c>
      <c r="AY191" s="20" t="s">
        <v>137</v>
      </c>
      <c r="BE191" s="129">
        <f>IF(U191="základná",N191,0)</f>
        <v>0</v>
      </c>
      <c r="BF191" s="129">
        <f>IF(U191="znížená",N191,0)</f>
        <v>0</v>
      </c>
      <c r="BG191" s="129">
        <f>IF(U191="zákl. prenesená",N191,0)</f>
        <v>0</v>
      </c>
      <c r="BH191" s="129">
        <f>IF(U191="zníž. prenesená",N191,0)</f>
        <v>0</v>
      </c>
      <c r="BI191" s="129">
        <f>IF(U191="nulová",N191,0)</f>
        <v>0</v>
      </c>
      <c r="BJ191" s="20" t="s">
        <v>116</v>
      </c>
      <c r="BK191" s="214">
        <f>ROUND(L191*K191,3)</f>
        <v>0</v>
      </c>
      <c r="BL191" s="20" t="s">
        <v>201</v>
      </c>
      <c r="BM191" s="20" t="s">
        <v>382</v>
      </c>
    </row>
    <row r="192" s="1" customFormat="1" ht="38.25" customHeight="1">
      <c r="B192" s="169"/>
      <c r="C192" s="215" t="s">
        <v>383</v>
      </c>
      <c r="D192" s="215" t="s">
        <v>192</v>
      </c>
      <c r="E192" s="216" t="s">
        <v>384</v>
      </c>
      <c r="F192" s="217" t="s">
        <v>385</v>
      </c>
      <c r="G192" s="217"/>
      <c r="H192" s="217"/>
      <c r="I192" s="217"/>
      <c r="J192" s="218" t="s">
        <v>386</v>
      </c>
      <c r="K192" s="219">
        <v>1</v>
      </c>
      <c r="L192" s="220">
        <v>0</v>
      </c>
      <c r="M192" s="220"/>
      <c r="N192" s="219">
        <f>ROUND(L192*K192,3)</f>
        <v>0</v>
      </c>
      <c r="O192" s="209"/>
      <c r="P192" s="209"/>
      <c r="Q192" s="209"/>
      <c r="R192" s="173"/>
      <c r="T192" s="211" t="s">
        <v>5</v>
      </c>
      <c r="U192" s="54" t="s">
        <v>42</v>
      </c>
      <c r="V192" s="45"/>
      <c r="W192" s="212">
        <f>V192*K192</f>
        <v>0</v>
      </c>
      <c r="X192" s="212">
        <v>0.02375</v>
      </c>
      <c r="Y192" s="212">
        <f>X192*K192</f>
        <v>0.02375</v>
      </c>
      <c r="Z192" s="212">
        <v>0</v>
      </c>
      <c r="AA192" s="213">
        <f>Z192*K192</f>
        <v>0</v>
      </c>
      <c r="AR192" s="20" t="s">
        <v>263</v>
      </c>
      <c r="AT192" s="20" t="s">
        <v>192</v>
      </c>
      <c r="AU192" s="20" t="s">
        <v>116</v>
      </c>
      <c r="AY192" s="20" t="s">
        <v>137</v>
      </c>
      <c r="BE192" s="129">
        <f>IF(U192="základná",N192,0)</f>
        <v>0</v>
      </c>
      <c r="BF192" s="129">
        <f>IF(U192="znížená",N192,0)</f>
        <v>0</v>
      </c>
      <c r="BG192" s="129">
        <f>IF(U192="zákl. prenesená",N192,0)</f>
        <v>0</v>
      </c>
      <c r="BH192" s="129">
        <f>IF(U192="zníž. prenesená",N192,0)</f>
        <v>0</v>
      </c>
      <c r="BI192" s="129">
        <f>IF(U192="nulová",N192,0)</f>
        <v>0</v>
      </c>
      <c r="BJ192" s="20" t="s">
        <v>116</v>
      </c>
      <c r="BK192" s="214">
        <f>ROUND(L192*K192,3)</f>
        <v>0</v>
      </c>
      <c r="BL192" s="20" t="s">
        <v>201</v>
      </c>
      <c r="BM192" s="20" t="s">
        <v>387</v>
      </c>
    </row>
    <row r="193" s="1" customFormat="1" ht="38.25" customHeight="1">
      <c r="B193" s="169"/>
      <c r="C193" s="205" t="s">
        <v>388</v>
      </c>
      <c r="D193" s="205" t="s">
        <v>138</v>
      </c>
      <c r="E193" s="206" t="s">
        <v>389</v>
      </c>
      <c r="F193" s="207" t="s">
        <v>390</v>
      </c>
      <c r="G193" s="207"/>
      <c r="H193" s="207"/>
      <c r="I193" s="207"/>
      <c r="J193" s="208" t="s">
        <v>227</v>
      </c>
      <c r="K193" s="209">
        <v>35</v>
      </c>
      <c r="L193" s="210">
        <v>0</v>
      </c>
      <c r="M193" s="210"/>
      <c r="N193" s="209">
        <f>ROUND(L193*K193,3)</f>
        <v>0</v>
      </c>
      <c r="O193" s="209"/>
      <c r="P193" s="209"/>
      <c r="Q193" s="209"/>
      <c r="R193" s="173"/>
      <c r="T193" s="211" t="s">
        <v>5</v>
      </c>
      <c r="U193" s="54" t="s">
        <v>42</v>
      </c>
      <c r="V193" s="45"/>
      <c r="W193" s="212">
        <f>V193*K193</f>
        <v>0</v>
      </c>
      <c r="X193" s="212">
        <v>0</v>
      </c>
      <c r="Y193" s="212">
        <f>X193*K193</f>
        <v>0</v>
      </c>
      <c r="Z193" s="212">
        <v>0.0089999999999999993</v>
      </c>
      <c r="AA193" s="213">
        <f>Z193*K193</f>
        <v>0.315</v>
      </c>
      <c r="AR193" s="20" t="s">
        <v>201</v>
      </c>
      <c r="AT193" s="20" t="s">
        <v>138</v>
      </c>
      <c r="AU193" s="20" t="s">
        <v>116</v>
      </c>
      <c r="AY193" s="20" t="s">
        <v>137</v>
      </c>
      <c r="BE193" s="129">
        <f>IF(U193="základná",N193,0)</f>
        <v>0</v>
      </c>
      <c r="BF193" s="129">
        <f>IF(U193="znížená",N193,0)</f>
        <v>0</v>
      </c>
      <c r="BG193" s="129">
        <f>IF(U193="zákl. prenesená",N193,0)</f>
        <v>0</v>
      </c>
      <c r="BH193" s="129">
        <f>IF(U193="zníž. prenesená",N193,0)</f>
        <v>0</v>
      </c>
      <c r="BI193" s="129">
        <f>IF(U193="nulová",N193,0)</f>
        <v>0</v>
      </c>
      <c r="BJ193" s="20" t="s">
        <v>116</v>
      </c>
      <c r="BK193" s="214">
        <f>ROUND(L193*K193,3)</f>
        <v>0</v>
      </c>
      <c r="BL193" s="20" t="s">
        <v>201</v>
      </c>
      <c r="BM193" s="20" t="s">
        <v>391</v>
      </c>
    </row>
    <row r="194" s="1" customFormat="1" ht="51" customHeight="1">
      <c r="B194" s="169"/>
      <c r="C194" s="205" t="s">
        <v>392</v>
      </c>
      <c r="D194" s="205" t="s">
        <v>138</v>
      </c>
      <c r="E194" s="206" t="s">
        <v>393</v>
      </c>
      <c r="F194" s="207" t="s">
        <v>394</v>
      </c>
      <c r="G194" s="207"/>
      <c r="H194" s="207"/>
      <c r="I194" s="207"/>
      <c r="J194" s="208" t="s">
        <v>274</v>
      </c>
      <c r="K194" s="209">
        <v>2</v>
      </c>
      <c r="L194" s="210">
        <v>0</v>
      </c>
      <c r="M194" s="210"/>
      <c r="N194" s="209">
        <f>ROUND(L194*K194,3)</f>
        <v>0</v>
      </c>
      <c r="O194" s="209"/>
      <c r="P194" s="209"/>
      <c r="Q194" s="209"/>
      <c r="R194" s="173"/>
      <c r="T194" s="211" t="s">
        <v>5</v>
      </c>
      <c r="U194" s="54" t="s">
        <v>42</v>
      </c>
      <c r="V194" s="45"/>
      <c r="W194" s="212">
        <f>V194*K194</f>
        <v>0</v>
      </c>
      <c r="X194" s="212">
        <v>5.0000000000000002E-05</v>
      </c>
      <c r="Y194" s="212">
        <f>X194*K194</f>
        <v>0.00010000000000000001</v>
      </c>
      <c r="Z194" s="212">
        <v>0.001</v>
      </c>
      <c r="AA194" s="213">
        <f>Z194*K194</f>
        <v>0.002</v>
      </c>
      <c r="AR194" s="20" t="s">
        <v>201</v>
      </c>
      <c r="AT194" s="20" t="s">
        <v>138</v>
      </c>
      <c r="AU194" s="20" t="s">
        <v>116</v>
      </c>
      <c r="AY194" s="20" t="s">
        <v>137</v>
      </c>
      <c r="BE194" s="129">
        <f>IF(U194="základná",N194,0)</f>
        <v>0</v>
      </c>
      <c r="BF194" s="129">
        <f>IF(U194="znížená",N194,0)</f>
        <v>0</v>
      </c>
      <c r="BG194" s="129">
        <f>IF(U194="zákl. prenesená",N194,0)</f>
        <v>0</v>
      </c>
      <c r="BH194" s="129">
        <f>IF(U194="zníž. prenesená",N194,0)</f>
        <v>0</v>
      </c>
      <c r="BI194" s="129">
        <f>IF(U194="nulová",N194,0)</f>
        <v>0</v>
      </c>
      <c r="BJ194" s="20" t="s">
        <v>116</v>
      </c>
      <c r="BK194" s="214">
        <f>ROUND(L194*K194,3)</f>
        <v>0</v>
      </c>
      <c r="BL194" s="20" t="s">
        <v>201</v>
      </c>
      <c r="BM194" s="20" t="s">
        <v>395</v>
      </c>
    </row>
    <row r="195" s="1" customFormat="1" ht="38.25" customHeight="1">
      <c r="B195" s="169"/>
      <c r="C195" s="205" t="s">
        <v>396</v>
      </c>
      <c r="D195" s="205" t="s">
        <v>138</v>
      </c>
      <c r="E195" s="206" t="s">
        <v>397</v>
      </c>
      <c r="F195" s="207" t="s">
        <v>398</v>
      </c>
      <c r="G195" s="207"/>
      <c r="H195" s="207"/>
      <c r="I195" s="207"/>
      <c r="J195" s="208" t="s">
        <v>317</v>
      </c>
      <c r="K195" s="209">
        <v>10.625</v>
      </c>
      <c r="L195" s="210">
        <v>0</v>
      </c>
      <c r="M195" s="210"/>
      <c r="N195" s="209">
        <f>ROUND(L195*K195,3)</f>
        <v>0</v>
      </c>
      <c r="O195" s="209"/>
      <c r="P195" s="209"/>
      <c r="Q195" s="209"/>
      <c r="R195" s="173"/>
      <c r="T195" s="211" t="s">
        <v>5</v>
      </c>
      <c r="U195" s="54" t="s">
        <v>42</v>
      </c>
      <c r="V195" s="45"/>
      <c r="W195" s="212">
        <f>V195*K195</f>
        <v>0</v>
      </c>
      <c r="X195" s="212">
        <v>0</v>
      </c>
      <c r="Y195" s="212">
        <f>X195*K195</f>
        <v>0</v>
      </c>
      <c r="Z195" s="212">
        <v>0</v>
      </c>
      <c r="AA195" s="213">
        <f>Z195*K195</f>
        <v>0</v>
      </c>
      <c r="AR195" s="20" t="s">
        <v>201</v>
      </c>
      <c r="AT195" s="20" t="s">
        <v>138</v>
      </c>
      <c r="AU195" s="20" t="s">
        <v>116</v>
      </c>
      <c r="AY195" s="20" t="s">
        <v>137</v>
      </c>
      <c r="BE195" s="129">
        <f>IF(U195="základná",N195,0)</f>
        <v>0</v>
      </c>
      <c r="BF195" s="129">
        <f>IF(U195="znížená",N195,0)</f>
        <v>0</v>
      </c>
      <c r="BG195" s="129">
        <f>IF(U195="zákl. prenesená",N195,0)</f>
        <v>0</v>
      </c>
      <c r="BH195" s="129">
        <f>IF(U195="zníž. prenesená",N195,0)</f>
        <v>0</v>
      </c>
      <c r="BI195" s="129">
        <f>IF(U195="nulová",N195,0)</f>
        <v>0</v>
      </c>
      <c r="BJ195" s="20" t="s">
        <v>116</v>
      </c>
      <c r="BK195" s="214">
        <f>ROUND(L195*K195,3)</f>
        <v>0</v>
      </c>
      <c r="BL195" s="20" t="s">
        <v>201</v>
      </c>
      <c r="BM195" s="20" t="s">
        <v>399</v>
      </c>
    </row>
    <row r="196" s="9" customFormat="1" ht="37.44" customHeight="1">
      <c r="B196" s="191"/>
      <c r="C196" s="192"/>
      <c r="D196" s="193" t="s">
        <v>111</v>
      </c>
      <c r="E196" s="193"/>
      <c r="F196" s="193"/>
      <c r="G196" s="193"/>
      <c r="H196" s="193"/>
      <c r="I196" s="193"/>
      <c r="J196" s="193"/>
      <c r="K196" s="193"/>
      <c r="L196" s="193"/>
      <c r="M196" s="193"/>
      <c r="N196" s="225">
        <f>BK196</f>
        <v>0</v>
      </c>
      <c r="O196" s="226"/>
      <c r="P196" s="226"/>
      <c r="Q196" s="226"/>
      <c r="R196" s="195"/>
      <c r="T196" s="196"/>
      <c r="U196" s="192"/>
      <c r="V196" s="192"/>
      <c r="W196" s="197">
        <f>W197</f>
        <v>0</v>
      </c>
      <c r="X196" s="192"/>
      <c r="Y196" s="197">
        <f>Y197</f>
        <v>0</v>
      </c>
      <c r="Z196" s="192"/>
      <c r="AA196" s="198">
        <f>AA197</f>
        <v>0</v>
      </c>
      <c r="AR196" s="199" t="s">
        <v>155</v>
      </c>
      <c r="AT196" s="200" t="s">
        <v>74</v>
      </c>
      <c r="AU196" s="200" t="s">
        <v>75</v>
      </c>
      <c r="AY196" s="199" t="s">
        <v>137</v>
      </c>
      <c r="BK196" s="201">
        <f>BK197</f>
        <v>0</v>
      </c>
    </row>
    <row r="197" s="1" customFormat="1" ht="25.5" customHeight="1">
      <c r="B197" s="169"/>
      <c r="C197" s="205" t="s">
        <v>400</v>
      </c>
      <c r="D197" s="205" t="s">
        <v>138</v>
      </c>
      <c r="E197" s="206" t="s">
        <v>401</v>
      </c>
      <c r="F197" s="207" t="s">
        <v>402</v>
      </c>
      <c r="G197" s="207"/>
      <c r="H197" s="207"/>
      <c r="I197" s="207"/>
      <c r="J197" s="208" t="s">
        <v>386</v>
      </c>
      <c r="K197" s="209">
        <v>1</v>
      </c>
      <c r="L197" s="210">
        <v>0</v>
      </c>
      <c r="M197" s="210"/>
      <c r="N197" s="209">
        <f>ROUND(L197*K197,3)</f>
        <v>0</v>
      </c>
      <c r="O197" s="209"/>
      <c r="P197" s="209"/>
      <c r="Q197" s="209"/>
      <c r="R197" s="173"/>
      <c r="T197" s="211" t="s">
        <v>5</v>
      </c>
      <c r="U197" s="54" t="s">
        <v>42</v>
      </c>
      <c r="V197" s="45"/>
      <c r="W197" s="212">
        <f>V197*K197</f>
        <v>0</v>
      </c>
      <c r="X197" s="212">
        <v>0</v>
      </c>
      <c r="Y197" s="212">
        <f>X197*K197</f>
        <v>0</v>
      </c>
      <c r="Z197" s="212">
        <v>0</v>
      </c>
      <c r="AA197" s="213">
        <f>Z197*K197</f>
        <v>0</v>
      </c>
      <c r="AR197" s="20" t="s">
        <v>403</v>
      </c>
      <c r="AT197" s="20" t="s">
        <v>138</v>
      </c>
      <c r="AU197" s="20" t="s">
        <v>80</v>
      </c>
      <c r="AY197" s="20" t="s">
        <v>137</v>
      </c>
      <c r="BE197" s="129">
        <f>IF(U197="základná",N197,0)</f>
        <v>0</v>
      </c>
      <c r="BF197" s="129">
        <f>IF(U197="znížená",N197,0)</f>
        <v>0</v>
      </c>
      <c r="BG197" s="129">
        <f>IF(U197="zákl. prenesená",N197,0)</f>
        <v>0</v>
      </c>
      <c r="BH197" s="129">
        <f>IF(U197="zníž. prenesená",N197,0)</f>
        <v>0</v>
      </c>
      <c r="BI197" s="129">
        <f>IF(U197="nulová",N197,0)</f>
        <v>0</v>
      </c>
      <c r="BJ197" s="20" t="s">
        <v>116</v>
      </c>
      <c r="BK197" s="214">
        <f>ROUND(L197*K197,3)</f>
        <v>0</v>
      </c>
      <c r="BL197" s="20" t="s">
        <v>403</v>
      </c>
      <c r="BM197" s="20" t="s">
        <v>404</v>
      </c>
    </row>
    <row r="198" s="1" customFormat="1" ht="49.92" customHeight="1">
      <c r="B198" s="44"/>
      <c r="C198" s="45"/>
      <c r="D198" s="193" t="s">
        <v>405</v>
      </c>
      <c r="E198" s="45"/>
      <c r="F198" s="45"/>
      <c r="G198" s="45"/>
      <c r="H198" s="45"/>
      <c r="I198" s="45"/>
      <c r="J198" s="45"/>
      <c r="K198" s="45"/>
      <c r="L198" s="45"/>
      <c r="M198" s="45"/>
      <c r="N198" s="225">
        <f>BK198</f>
        <v>0</v>
      </c>
      <c r="O198" s="226"/>
      <c r="P198" s="226"/>
      <c r="Q198" s="226"/>
      <c r="R198" s="46"/>
      <c r="T198" s="227"/>
      <c r="U198" s="45"/>
      <c r="V198" s="45"/>
      <c r="W198" s="45"/>
      <c r="X198" s="45"/>
      <c r="Y198" s="45"/>
      <c r="Z198" s="45"/>
      <c r="AA198" s="92"/>
      <c r="AT198" s="20" t="s">
        <v>74</v>
      </c>
      <c r="AU198" s="20" t="s">
        <v>75</v>
      </c>
      <c r="AY198" s="20" t="s">
        <v>406</v>
      </c>
      <c r="BK198" s="214">
        <f>SUM(BK199:BK203)</f>
        <v>0</v>
      </c>
    </row>
    <row r="199" s="1" customFormat="1" ht="22.32" customHeight="1">
      <c r="B199" s="44"/>
      <c r="C199" s="228" t="s">
        <v>5</v>
      </c>
      <c r="D199" s="228" t="s">
        <v>138</v>
      </c>
      <c r="E199" s="229" t="s">
        <v>5</v>
      </c>
      <c r="F199" s="230" t="s">
        <v>5</v>
      </c>
      <c r="G199" s="230"/>
      <c r="H199" s="230"/>
      <c r="I199" s="230"/>
      <c r="J199" s="231" t="s">
        <v>5</v>
      </c>
      <c r="K199" s="210"/>
      <c r="L199" s="210"/>
      <c r="M199" s="232"/>
      <c r="N199" s="232">
        <f>BK199</f>
        <v>0</v>
      </c>
      <c r="O199" s="232"/>
      <c r="P199" s="232"/>
      <c r="Q199" s="232"/>
      <c r="R199" s="46"/>
      <c r="T199" s="211" t="s">
        <v>5</v>
      </c>
      <c r="U199" s="233" t="s">
        <v>42</v>
      </c>
      <c r="V199" s="45"/>
      <c r="W199" s="45"/>
      <c r="X199" s="45"/>
      <c r="Y199" s="45"/>
      <c r="Z199" s="45"/>
      <c r="AA199" s="92"/>
      <c r="AT199" s="20" t="s">
        <v>406</v>
      </c>
      <c r="AU199" s="20" t="s">
        <v>80</v>
      </c>
      <c r="AY199" s="20" t="s">
        <v>406</v>
      </c>
      <c r="BE199" s="129">
        <f>IF(U199="základná",N199,0)</f>
        <v>0</v>
      </c>
      <c r="BF199" s="129">
        <f>IF(U199="znížená",N199,0)</f>
        <v>0</v>
      </c>
      <c r="BG199" s="129">
        <f>IF(U199="zákl. prenesená",N199,0)</f>
        <v>0</v>
      </c>
      <c r="BH199" s="129">
        <f>IF(U199="zníž. prenesená",N199,0)</f>
        <v>0</v>
      </c>
      <c r="BI199" s="129">
        <f>IF(U199="nulová",N199,0)</f>
        <v>0</v>
      </c>
      <c r="BJ199" s="20" t="s">
        <v>116</v>
      </c>
      <c r="BK199" s="214">
        <f>L199*K199</f>
        <v>0</v>
      </c>
    </row>
    <row r="200" s="1" customFormat="1" ht="22.32" customHeight="1">
      <c r="B200" s="44"/>
      <c r="C200" s="228" t="s">
        <v>5</v>
      </c>
      <c r="D200" s="228" t="s">
        <v>138</v>
      </c>
      <c r="E200" s="229" t="s">
        <v>5</v>
      </c>
      <c r="F200" s="230" t="s">
        <v>5</v>
      </c>
      <c r="G200" s="230"/>
      <c r="H200" s="230"/>
      <c r="I200" s="230"/>
      <c r="J200" s="231" t="s">
        <v>5</v>
      </c>
      <c r="K200" s="210"/>
      <c r="L200" s="210"/>
      <c r="M200" s="232"/>
      <c r="N200" s="232">
        <f>BK200</f>
        <v>0</v>
      </c>
      <c r="O200" s="232"/>
      <c r="P200" s="232"/>
      <c r="Q200" s="232"/>
      <c r="R200" s="46"/>
      <c r="T200" s="211" t="s">
        <v>5</v>
      </c>
      <c r="U200" s="233" t="s">
        <v>42</v>
      </c>
      <c r="V200" s="45"/>
      <c r="W200" s="45"/>
      <c r="X200" s="45"/>
      <c r="Y200" s="45"/>
      <c r="Z200" s="45"/>
      <c r="AA200" s="92"/>
      <c r="AT200" s="20" t="s">
        <v>406</v>
      </c>
      <c r="AU200" s="20" t="s">
        <v>80</v>
      </c>
      <c r="AY200" s="20" t="s">
        <v>406</v>
      </c>
      <c r="BE200" s="129">
        <f>IF(U200="základná",N200,0)</f>
        <v>0</v>
      </c>
      <c r="BF200" s="129">
        <f>IF(U200="znížená",N200,0)</f>
        <v>0</v>
      </c>
      <c r="BG200" s="129">
        <f>IF(U200="zákl. prenesená",N200,0)</f>
        <v>0</v>
      </c>
      <c r="BH200" s="129">
        <f>IF(U200="zníž. prenesená",N200,0)</f>
        <v>0</v>
      </c>
      <c r="BI200" s="129">
        <f>IF(U200="nulová",N200,0)</f>
        <v>0</v>
      </c>
      <c r="BJ200" s="20" t="s">
        <v>116</v>
      </c>
      <c r="BK200" s="214">
        <f>L200*K200</f>
        <v>0</v>
      </c>
    </row>
    <row r="201" s="1" customFormat="1" ht="22.32" customHeight="1">
      <c r="B201" s="44"/>
      <c r="C201" s="228" t="s">
        <v>5</v>
      </c>
      <c r="D201" s="228" t="s">
        <v>138</v>
      </c>
      <c r="E201" s="229" t="s">
        <v>5</v>
      </c>
      <c r="F201" s="230" t="s">
        <v>5</v>
      </c>
      <c r="G201" s="230"/>
      <c r="H201" s="230"/>
      <c r="I201" s="230"/>
      <c r="J201" s="231" t="s">
        <v>5</v>
      </c>
      <c r="K201" s="210"/>
      <c r="L201" s="210"/>
      <c r="M201" s="232"/>
      <c r="N201" s="232">
        <f>BK201</f>
        <v>0</v>
      </c>
      <c r="O201" s="232"/>
      <c r="P201" s="232"/>
      <c r="Q201" s="232"/>
      <c r="R201" s="46"/>
      <c r="T201" s="211" t="s">
        <v>5</v>
      </c>
      <c r="U201" s="233" t="s">
        <v>42</v>
      </c>
      <c r="V201" s="45"/>
      <c r="W201" s="45"/>
      <c r="X201" s="45"/>
      <c r="Y201" s="45"/>
      <c r="Z201" s="45"/>
      <c r="AA201" s="92"/>
      <c r="AT201" s="20" t="s">
        <v>406</v>
      </c>
      <c r="AU201" s="20" t="s">
        <v>80</v>
      </c>
      <c r="AY201" s="20" t="s">
        <v>406</v>
      </c>
      <c r="BE201" s="129">
        <f>IF(U201="základná",N201,0)</f>
        <v>0</v>
      </c>
      <c r="BF201" s="129">
        <f>IF(U201="znížená",N201,0)</f>
        <v>0</v>
      </c>
      <c r="BG201" s="129">
        <f>IF(U201="zákl. prenesená",N201,0)</f>
        <v>0</v>
      </c>
      <c r="BH201" s="129">
        <f>IF(U201="zníž. prenesená",N201,0)</f>
        <v>0</v>
      </c>
      <c r="BI201" s="129">
        <f>IF(U201="nulová",N201,0)</f>
        <v>0</v>
      </c>
      <c r="BJ201" s="20" t="s">
        <v>116</v>
      </c>
      <c r="BK201" s="214">
        <f>L201*K201</f>
        <v>0</v>
      </c>
    </row>
    <row r="202" s="1" customFormat="1" ht="22.32" customHeight="1">
      <c r="B202" s="44"/>
      <c r="C202" s="228" t="s">
        <v>5</v>
      </c>
      <c r="D202" s="228" t="s">
        <v>138</v>
      </c>
      <c r="E202" s="229" t="s">
        <v>5</v>
      </c>
      <c r="F202" s="230" t="s">
        <v>5</v>
      </c>
      <c r="G202" s="230"/>
      <c r="H202" s="230"/>
      <c r="I202" s="230"/>
      <c r="J202" s="231" t="s">
        <v>5</v>
      </c>
      <c r="K202" s="210"/>
      <c r="L202" s="210"/>
      <c r="M202" s="232"/>
      <c r="N202" s="232">
        <f>BK202</f>
        <v>0</v>
      </c>
      <c r="O202" s="232"/>
      <c r="P202" s="232"/>
      <c r="Q202" s="232"/>
      <c r="R202" s="46"/>
      <c r="T202" s="211" t="s">
        <v>5</v>
      </c>
      <c r="U202" s="233" t="s">
        <v>42</v>
      </c>
      <c r="V202" s="45"/>
      <c r="W202" s="45"/>
      <c r="X202" s="45"/>
      <c r="Y202" s="45"/>
      <c r="Z202" s="45"/>
      <c r="AA202" s="92"/>
      <c r="AT202" s="20" t="s">
        <v>406</v>
      </c>
      <c r="AU202" s="20" t="s">
        <v>80</v>
      </c>
      <c r="AY202" s="20" t="s">
        <v>406</v>
      </c>
      <c r="BE202" s="129">
        <f>IF(U202="základná",N202,0)</f>
        <v>0</v>
      </c>
      <c r="BF202" s="129">
        <f>IF(U202="znížená",N202,0)</f>
        <v>0</v>
      </c>
      <c r="BG202" s="129">
        <f>IF(U202="zákl. prenesená",N202,0)</f>
        <v>0</v>
      </c>
      <c r="BH202" s="129">
        <f>IF(U202="zníž. prenesená",N202,0)</f>
        <v>0</v>
      </c>
      <c r="BI202" s="129">
        <f>IF(U202="nulová",N202,0)</f>
        <v>0</v>
      </c>
      <c r="BJ202" s="20" t="s">
        <v>116</v>
      </c>
      <c r="BK202" s="214">
        <f>L202*K202</f>
        <v>0</v>
      </c>
    </row>
    <row r="203" s="1" customFormat="1" ht="22.32" customHeight="1">
      <c r="B203" s="44"/>
      <c r="C203" s="228" t="s">
        <v>5</v>
      </c>
      <c r="D203" s="228" t="s">
        <v>138</v>
      </c>
      <c r="E203" s="229" t="s">
        <v>5</v>
      </c>
      <c r="F203" s="230" t="s">
        <v>5</v>
      </c>
      <c r="G203" s="230"/>
      <c r="H203" s="230"/>
      <c r="I203" s="230"/>
      <c r="J203" s="231" t="s">
        <v>5</v>
      </c>
      <c r="K203" s="210"/>
      <c r="L203" s="210"/>
      <c r="M203" s="232"/>
      <c r="N203" s="232">
        <f>BK203</f>
        <v>0</v>
      </c>
      <c r="O203" s="232"/>
      <c r="P203" s="232"/>
      <c r="Q203" s="232"/>
      <c r="R203" s="46"/>
      <c r="T203" s="211" t="s">
        <v>5</v>
      </c>
      <c r="U203" s="233" t="s">
        <v>42</v>
      </c>
      <c r="V203" s="70"/>
      <c r="W203" s="70"/>
      <c r="X203" s="70"/>
      <c r="Y203" s="70"/>
      <c r="Z203" s="70"/>
      <c r="AA203" s="72"/>
      <c r="AT203" s="20" t="s">
        <v>406</v>
      </c>
      <c r="AU203" s="20" t="s">
        <v>80</v>
      </c>
      <c r="AY203" s="20" t="s">
        <v>406</v>
      </c>
      <c r="BE203" s="129">
        <f>IF(U203="základná",N203,0)</f>
        <v>0</v>
      </c>
      <c r="BF203" s="129">
        <f>IF(U203="znížená",N203,0)</f>
        <v>0</v>
      </c>
      <c r="BG203" s="129">
        <f>IF(U203="zákl. prenesená",N203,0)</f>
        <v>0</v>
      </c>
      <c r="BH203" s="129">
        <f>IF(U203="zníž. prenesená",N203,0)</f>
        <v>0</v>
      </c>
      <c r="BI203" s="129">
        <f>IF(U203="nulová",N203,0)</f>
        <v>0</v>
      </c>
      <c r="BJ203" s="20" t="s">
        <v>116</v>
      </c>
      <c r="BK203" s="214">
        <f>L203*K203</f>
        <v>0</v>
      </c>
    </row>
    <row r="204" s="1" customFormat="1" ht="6.96" customHeight="1">
      <c r="B204" s="73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5"/>
    </row>
  </sheetData>
  <mergeCells count="290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9:Q99"/>
    <mergeCell ref="D100:H100"/>
    <mergeCell ref="N100:Q100"/>
    <mergeCell ref="D101:H101"/>
    <mergeCell ref="N101:Q101"/>
    <mergeCell ref="D102:H102"/>
    <mergeCell ref="N102:Q102"/>
    <mergeCell ref="D103:H103"/>
    <mergeCell ref="N103:Q103"/>
    <mergeCell ref="D104:H104"/>
    <mergeCell ref="N104:Q104"/>
    <mergeCell ref="N105:Q105"/>
    <mergeCell ref="L107:Q107"/>
    <mergeCell ref="C113:Q113"/>
    <mergeCell ref="F115:P115"/>
    <mergeCell ref="M117:P117"/>
    <mergeCell ref="M119:Q119"/>
    <mergeCell ref="M120:Q120"/>
    <mergeCell ref="F122:I122"/>
    <mergeCell ref="L122:M122"/>
    <mergeCell ref="N122:Q122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7:I167"/>
    <mergeCell ref="L167:M167"/>
    <mergeCell ref="N167:Q167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2:I172"/>
    <mergeCell ref="L172:M172"/>
    <mergeCell ref="N172:Q172"/>
    <mergeCell ref="F173:I173"/>
    <mergeCell ref="L173:M173"/>
    <mergeCell ref="N173:Q173"/>
    <mergeCell ref="F174:I174"/>
    <mergeCell ref="L174:M174"/>
    <mergeCell ref="N174:Q174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9:I179"/>
    <mergeCell ref="L179:M179"/>
    <mergeCell ref="N179:Q179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1:I191"/>
    <mergeCell ref="L191:M191"/>
    <mergeCell ref="N191:Q191"/>
    <mergeCell ref="F192:I192"/>
    <mergeCell ref="L192:M192"/>
    <mergeCell ref="N192:Q192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7:I197"/>
    <mergeCell ref="L197:M197"/>
    <mergeCell ref="N197:Q197"/>
    <mergeCell ref="F199:I199"/>
    <mergeCell ref="L199:M199"/>
    <mergeCell ref="N199:Q199"/>
    <mergeCell ref="F200:I200"/>
    <mergeCell ref="L200:M200"/>
    <mergeCell ref="N200:Q200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N123:Q123"/>
    <mergeCell ref="N124:Q124"/>
    <mergeCell ref="N125:Q125"/>
    <mergeCell ref="N143:Q143"/>
    <mergeCell ref="N150:Q150"/>
    <mergeCell ref="N158:Q158"/>
    <mergeCell ref="N178:Q178"/>
    <mergeCell ref="N180:Q180"/>
    <mergeCell ref="N181:Q181"/>
    <mergeCell ref="N196:Q196"/>
    <mergeCell ref="N198:Q198"/>
    <mergeCell ref="H1:K1"/>
    <mergeCell ref="S2:AC2"/>
  </mergeCells>
  <dataValidations count="2">
    <dataValidation type="list" allowBlank="1" showInputMessage="1" showErrorMessage="1" error="Povolené sú hodnoty K, M." sqref="D199:D204">
      <formula1>"K, M"</formula1>
    </dataValidation>
    <dataValidation type="list" allowBlank="1" showInputMessage="1" showErrorMessage="1" error="Povolené sú hodnoty základná, znížená, nulová." sqref="U199:U20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2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2018-06-01T09:48:15Z</dcterms:created>
  <dcterms:modified xsi:type="dcterms:W3CDTF">2018-06-01T09:48:18Z</dcterms:modified>
</cp:coreProperties>
</file>