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077 - Oprava krajnic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'2018-077 - Oprava krajnic...'!$C$4:$Q$70,'2018-077 - Oprava krajnic...'!$C$76:$Q$105,'2018-077 - Oprava krajnic...'!$C$111:$Q$148</definedName>
    <definedName name="_xlnm.Print_Titles" localSheetId="1">'2018-077 - Oprava krajnic...'!$120:$120</definedName>
  </definedNames>
  <calcPr/>
</workbook>
</file>

<file path=xl/calcChain.xml><?xml version="1.0" encoding="utf-8"?>
<calcChain xmlns="http://schemas.openxmlformats.org/spreadsheetml/2006/main">
  <c i="1" r="AY88"/>
  <c r="AX88"/>
  <c i="2" r="BI148"/>
  <c r="BH148"/>
  <c r="BG148"/>
  <c r="BE148"/>
  <c r="BK148"/>
  <c r="N148"/>
  <c r="BF148"/>
  <c r="BI147"/>
  <c r="BH147"/>
  <c r="BG147"/>
  <c r="BE147"/>
  <c r="BK147"/>
  <c r="N147"/>
  <c r="BF147"/>
  <c r="BI146"/>
  <c r="BH146"/>
  <c r="BG146"/>
  <c r="BE146"/>
  <c r="BK146"/>
  <c r="N146"/>
  <c r="BF146"/>
  <c r="BI145"/>
  <c r="BH145"/>
  <c r="BG145"/>
  <c r="BE145"/>
  <c r="BK145"/>
  <c r="N145"/>
  <c r="BF145"/>
  <c r="BI144"/>
  <c r="BH144"/>
  <c r="BG144"/>
  <c r="BE144"/>
  <c r="BK144"/>
  <c r="BK143"/>
  <c r="N143"/>
  <c r="N144"/>
  <c r="BF144"/>
  <c r="N95"/>
  <c r="BI142"/>
  <c r="BH142"/>
  <c r="BG142"/>
  <c r="BE142"/>
  <c r="AA142"/>
  <c r="AA141"/>
  <c r="AA140"/>
  <c r="Y142"/>
  <c r="Y141"/>
  <c r="Y140"/>
  <c r="W142"/>
  <c r="W141"/>
  <c r="W140"/>
  <c r="BK142"/>
  <c r="BK141"/>
  <c r="N141"/>
  <c r="BK140"/>
  <c r="N140"/>
  <c r="N142"/>
  <c r="BF142"/>
  <c r="N94"/>
  <c r="N93"/>
  <c r="BI139"/>
  <c r="BH139"/>
  <c r="BG139"/>
  <c r="BE139"/>
  <c r="AA139"/>
  <c r="Y139"/>
  <c r="W139"/>
  <c r="BK139"/>
  <c r="N139"/>
  <c r="BF139"/>
  <c r="BI138"/>
  <c r="BH138"/>
  <c r="BG138"/>
  <c r="BE138"/>
  <c r="AA138"/>
  <c r="AA137"/>
  <c r="Y138"/>
  <c r="Y137"/>
  <c r="W138"/>
  <c r="W137"/>
  <c r="BK138"/>
  <c r="BK137"/>
  <c r="N137"/>
  <c r="N138"/>
  <c r="BF138"/>
  <c r="N92"/>
  <c r="BI136"/>
  <c r="BH136"/>
  <c r="BG136"/>
  <c r="BE136"/>
  <c r="AA136"/>
  <c r="Y136"/>
  <c r="W136"/>
  <c r="BK136"/>
  <c r="N136"/>
  <c r="BF136"/>
  <c r="BI135"/>
  <c r="BH135"/>
  <c r="BG135"/>
  <c r="BE135"/>
  <c r="AA135"/>
  <c r="Y135"/>
  <c r="W135"/>
  <c r="BK135"/>
  <c r="N135"/>
  <c r="BF135"/>
  <c r="BI134"/>
  <c r="BH134"/>
  <c r="BG134"/>
  <c r="BE134"/>
  <c r="AA134"/>
  <c r="AA133"/>
  <c r="Y134"/>
  <c r="Y133"/>
  <c r="W134"/>
  <c r="W133"/>
  <c r="BK134"/>
  <c r="BK133"/>
  <c r="N133"/>
  <c r="N134"/>
  <c r="BF134"/>
  <c r="N91"/>
  <c r="BI132"/>
  <c r="BH132"/>
  <c r="BG132"/>
  <c r="BE132"/>
  <c r="AA132"/>
  <c r="AA131"/>
  <c r="Y132"/>
  <c r="Y131"/>
  <c r="W132"/>
  <c r="W131"/>
  <c r="BK132"/>
  <c r="BK131"/>
  <c r="N131"/>
  <c r="N132"/>
  <c r="BF132"/>
  <c r="N90"/>
  <c r="BI130"/>
  <c r="BH130"/>
  <c r="BG130"/>
  <c r="BE130"/>
  <c r="AA130"/>
  <c r="Y130"/>
  <c r="W130"/>
  <c r="BK130"/>
  <c r="N130"/>
  <c r="BF130"/>
  <c r="BI129"/>
  <c r="BH129"/>
  <c r="BG129"/>
  <c r="BE129"/>
  <c r="AA129"/>
  <c r="Y129"/>
  <c r="W129"/>
  <c r="BK129"/>
  <c r="N129"/>
  <c r="BF129"/>
  <c r="BI128"/>
  <c r="BH128"/>
  <c r="BG128"/>
  <c r="BE128"/>
  <c r="AA128"/>
  <c r="Y128"/>
  <c r="W128"/>
  <c r="BK128"/>
  <c r="N128"/>
  <c r="BF128"/>
  <c r="BI127"/>
  <c r="BH127"/>
  <c r="BG127"/>
  <c r="BE127"/>
  <c r="AA127"/>
  <c r="Y127"/>
  <c r="W127"/>
  <c r="BK127"/>
  <c r="N127"/>
  <c r="BF127"/>
  <c r="BI126"/>
  <c r="BH126"/>
  <c r="BG126"/>
  <c r="BE126"/>
  <c r="AA126"/>
  <c r="Y126"/>
  <c r="W126"/>
  <c r="BK126"/>
  <c r="N126"/>
  <c r="BF126"/>
  <c r="BI125"/>
  <c r="BH125"/>
  <c r="BG125"/>
  <c r="BE125"/>
  <c r="AA125"/>
  <c r="Y125"/>
  <c r="W125"/>
  <c r="BK125"/>
  <c r="N125"/>
  <c r="BF125"/>
  <c r="BI124"/>
  <c r="BH124"/>
  <c r="BG124"/>
  <c r="BE124"/>
  <c r="AA124"/>
  <c r="AA123"/>
  <c r="AA122"/>
  <c r="AA121"/>
  <c r="Y124"/>
  <c r="Y123"/>
  <c r="Y122"/>
  <c r="Y121"/>
  <c r="W124"/>
  <c r="W123"/>
  <c r="W122"/>
  <c r="W121"/>
  <c i="1" r="AU88"/>
  <c i="2" r="BK124"/>
  <c r="BK123"/>
  <c r="N123"/>
  <c r="BK122"/>
  <c r="N122"/>
  <c r="BK121"/>
  <c r="N121"/>
  <c r="N87"/>
  <c r="N124"/>
  <c r="BF124"/>
  <c r="N89"/>
  <c r="N88"/>
  <c r="F117"/>
  <c r="F115"/>
  <c r="F113"/>
  <c r="BI103"/>
  <c r="BH103"/>
  <c r="BG103"/>
  <c r="BE103"/>
  <c r="N103"/>
  <c r="BF103"/>
  <c r="BI102"/>
  <c r="BH102"/>
  <c r="BG102"/>
  <c r="BE102"/>
  <c r="N102"/>
  <c r="BF102"/>
  <c r="BI101"/>
  <c r="BH101"/>
  <c r="BG101"/>
  <c r="BE101"/>
  <c r="N101"/>
  <c r="BF101"/>
  <c r="BI100"/>
  <c r="BH100"/>
  <c r="BG100"/>
  <c r="BE100"/>
  <c r="N100"/>
  <c r="BF100"/>
  <c r="BI99"/>
  <c r="BH99"/>
  <c r="BG99"/>
  <c r="BE99"/>
  <c r="N99"/>
  <c r="BF99"/>
  <c r="BI98"/>
  <c r="H35"/>
  <c i="1" r="BD88"/>
  <c i="2" r="BH98"/>
  <c r="H34"/>
  <c i="1" r="BC88"/>
  <c i="2" r="BG98"/>
  <c r="H33"/>
  <c i="1" r="BB88"/>
  <c i="2" r="BE98"/>
  <c r="M31"/>
  <c i="1" r="AV88"/>
  <c i="2" r="H31"/>
  <c i="1" r="AZ88"/>
  <c i="2" r="N98"/>
  <c r="N97"/>
  <c r="L105"/>
  <c r="BF98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18"/>
  <c r="M83"/>
  <c r="O19"/>
  <c r="O17"/>
  <c r="E17"/>
  <c r="M117"/>
  <c r="M82"/>
  <c r="O16"/>
  <c r="O14"/>
  <c r="E14"/>
  <c r="F118"/>
  <c r="F83"/>
  <c r="O13"/>
  <c r="O8"/>
  <c r="M115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<sst xmlns="http://schemas.openxmlformats.org/spreadsheetml/2006/main">
  <si>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</si>
  <si>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</si>
  <si>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</si>
  <si>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</si>
  <si>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</si>
  <si>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</si>
  <si>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</si>
  <si>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</si>
  <si>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</si>
  <si>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</si>
  <si>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</si>
  <si>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</si>
  <si>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</si>
  <si>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</si>
  <si>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</si>
  <si>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2018-077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</si>
  <si>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</si>
  <si>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</si>
  <si>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Oprava krajnice cesty na Námesti SNP úsek od Školskej po Komenského ul. dl. 170 m</t>
  </si>
  <si>
    <t>JKSO:</t>
  </si>
  <si>
    <t>KS:</t>
  </si>
  <si>
    <t>Miesto:</t>
  </si>
  <si>
    <t xml:space="preserve"> </t>
  </si>
  <si>
    <t>Dátum:</t>
  </si>
  <si>
    <t>16. 5. 2018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</si>
  <si>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</si>
  <si>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</si>
  <si>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</si>
  <si>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</si>
  <si>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</si>
  <si>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</si>
  <si>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</si>
  <si>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</si>
  <si>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</si>
  <si>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</si>
  <si>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</si>
  <si>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</si>
  <si>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</si>
  <si>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</si>
  <si>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</si>
  <si>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</si>
  <si>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</si>
  <si>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</si>
  <si>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</si>
  <si>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</si>
  <si>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</si>
  <si>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</si>
  <si>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</si>
  <si>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</si>
  <si>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</si>
  <si>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</si>
  <si>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</si>
  <si>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</si>
  <si>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</si>
  <si>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</si>
  <si>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</si>
  <si>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</si>
  <si>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</si>
  <si>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</si>
  <si>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</si>
  <si>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</si>
  <si>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</si>
  <si>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</si>
  <si>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</si>
  <si>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</si>
  <si>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</si>
  <si>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</si>
  <si>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</si>
  <si>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</si>
  <si>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</si>
  <si>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</si>
  <si>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</si>
  <si>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</si>
  <si>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</si>
  <si>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</si>
  <si>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</si>
  <si>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</si>
  <si>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{c86dac39-219e-40f3-894f-7e542ac63b1e}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</si>
  <si>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</si>
  <si>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</si>
  <si>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</si>
  <si>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</si>
  <si>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</si>
  <si>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</si>
  <si>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</si>
  <si>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</si>
  <si>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</si>
  <si>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</si>
  <si>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</si>
  <si>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</si>
  <si>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</si>
  <si>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</si>
  <si>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</si>
  <si>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</si>
  <si>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</si>
  <si>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</si>
  <si>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</si>
  <si>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</si>
  <si>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</si>
  <si>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</si>
  <si>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</si>
  <si>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</si>
  <si>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</si>
  <si>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</si>
  <si>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</si>
  <si>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4 - Vodorovné konštrukcie</t>
  </si>
  <si>
    <t xml:space="preserve">    9 - Ostatné konštrukcie a práce-búranie</t>
  </si>
  <si>
    <t xml:space="preserve">    99 - Presun hmôt HSV</t>
  </si>
  <si>
    <t>VRN - Vedľajšie rozpočtové náklady</t>
  </si>
  <si>
    <t xml:space="preserve">    VRN03 - Vytýčenie inžinierskych sietí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</si>
  <si>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</si>
  <si>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</si>
  <si>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</si>
  <si>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</si>
  <si>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</si>
  <si>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</si>
  <si>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</si>
  <si>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</si>
  <si>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</si>
  <si>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</si>
  <si>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</si>
  <si>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</si>
  <si>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</si>
  <si>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</si>
  <si>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</si>
  <si>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</si>
  <si>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</si>
  <si>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</si>
  <si>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</si>
  <si>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</si>
  <si>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</si>
  <si>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</si>
  <si>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</si>
  <si>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</si>
  <si>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</si>
  <si>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</si>
  <si>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</si>
  <si>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132201101</t>
  </si>
  <si>
    <t>Výkop ryhy do šírky 600 mm v horn.3 do 100 m3</t>
  </si>
  <si>
    <t>m3</t>
  </si>
  <si>
    <t>4</t>
  </si>
  <si>
    <t>-1522507080</t>
  </si>
  <si>
    <t>132201109</t>
  </si>
  <si>
    <t>Príplatok k cene za lepivosť pri hĺbení rýh šírky do 600 mm zapažených i nezapažených s urovnaním dna v hornine 3</t>
  </si>
  <si>
    <t>-251846103</t>
  </si>
  <si>
    <t>3</t>
  </si>
  <si>
    <t>180402111</t>
  </si>
  <si>
    <t>Založenie trávnika parkového výsevom v rovine do 1:5</t>
  </si>
  <si>
    <t>m2</t>
  </si>
  <si>
    <t>-1506853889</t>
  </si>
  <si>
    <t>M</t>
  </si>
  <si>
    <t>0057211200</t>
  </si>
  <si>
    <t>Trávové semeno - parková zmes</t>
  </si>
  <si>
    <t>kg</t>
  </si>
  <si>
    <t>8</t>
  </si>
  <si>
    <t>-1527266030</t>
  </si>
  <si>
    <t>5</t>
  </si>
  <si>
    <t>182001111</t>
  </si>
  <si>
    <t>Plošná úprava terénu pri nerovnostiach terénu nad 50-100mm v rovine alebo na svahu do 1:5</t>
  </si>
  <si>
    <t>-342017781</t>
  </si>
  <si>
    <t>6</t>
  </si>
  <si>
    <t>183403153</t>
  </si>
  <si>
    <t>Obrobenie pôdy hrabaním v rovine alebo na svahu do 1:5</t>
  </si>
  <si>
    <t>-1433619739</t>
  </si>
  <si>
    <t>7</t>
  </si>
  <si>
    <t>183403161</t>
  </si>
  <si>
    <t>Obrobenie pôdy valcovaním v rovine alebo na svahu do 1:5</t>
  </si>
  <si>
    <t>334503113</t>
  </si>
  <si>
    <t>429321217</t>
  </si>
  <si>
    <t>Dobetónovanie krajnice komunikácie z betónu tr. C 25/30</t>
  </si>
  <si>
    <t>504505184</t>
  </si>
  <si>
    <t>9</t>
  </si>
  <si>
    <t>917862112</t>
  </si>
  <si>
    <t>Osadenie chodník. obrubníka betónového stojatého do lôžka z betónu prosteho tr. C 16/20 s bočnou oporou</t>
  </si>
  <si>
    <t>m</t>
  </si>
  <si>
    <t>1883156531</t>
  </si>
  <si>
    <t>10</t>
  </si>
  <si>
    <t>5921954360</t>
  </si>
  <si>
    <t>Premac obrubník 1000x200x100 mm SKOS 1,5/1,5 cm</t>
  </si>
  <si>
    <t>ks</t>
  </si>
  <si>
    <t>-1082360470</t>
  </si>
  <si>
    <t>11</t>
  </si>
  <si>
    <t>918101112</t>
  </si>
  <si>
    <t>Lôžko pod obrubníky, krajníky alebo obruby z dlažob. kociek z betónu prostého tr. C 16/20</t>
  </si>
  <si>
    <t>892043113</t>
  </si>
  <si>
    <t>12</t>
  </si>
  <si>
    <t>998225111</t>
  </si>
  <si>
    <t>Presun hmôt pre pozemnú komunikáciu a letisko s krytom asfaltovým akejkoľvek dĺžky objektu</t>
  </si>
  <si>
    <t>t</t>
  </si>
  <si>
    <t>1777917701</t>
  </si>
  <si>
    <t>13</t>
  </si>
  <si>
    <t>998225194</t>
  </si>
  <si>
    <t>Príplatok za zväčšený presun pre pozemnú komunikáciu a letisko s krytom asfaltovým nad vymedzenú najväčšiu dopravnú vzdialenosť do 5000 m</t>
  </si>
  <si>
    <t>900508015</t>
  </si>
  <si>
    <t>14</t>
  </si>
  <si>
    <t>000300013</t>
  </si>
  <si>
    <t>Vytyčovacie práce - vykonávané pred výstavbou určenie priebehu podzemného existujúceho vedenia</t>
  </si>
  <si>
    <t>eur</t>
  </si>
  <si>
    <t>1024</t>
  </si>
  <si>
    <t>508335399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</si>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</sst>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4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12" xfId="0" applyNumberFormat="1" applyFont="1" applyBorder="1" applyAlignment="1"/>
    <xf numFmtId="167" fontId="5" fillId="0" borderId="12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2018-077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Oprava krajnice cesty na Námesti SNP úsek od Školskej po Komenského ul. dl. 170 m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16. 5. 2018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47.2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'2018-077 - Oprava krajnic...'!M29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'2018-077 - Oprava krajnic...'!M27</f>
        <v>0</v>
      </c>
      <c r="AT88" s="119">
        <f>ROUND(SUM(AV88:AW88),2)</f>
        <v>0</v>
      </c>
      <c r="AU88" s="120">
        <f>'2018-077 - Oprava krajnic...'!W121</f>
        <v>0</v>
      </c>
      <c r="AV88" s="119">
        <f>'2018-077 - Oprava krajnic...'!M31</f>
        <v>0</v>
      </c>
      <c r="AW88" s="119">
        <f>'2018-077 - Oprava krajnic...'!M32</f>
        <v>0</v>
      </c>
      <c r="AX88" s="119">
        <f>'2018-077 - Oprava krajnic...'!M33</f>
        <v>0</v>
      </c>
      <c r="AY88" s="119">
        <f>'2018-077 - Oprava krajnic...'!M34</f>
        <v>0</v>
      </c>
      <c r="AZ88" s="119">
        <f>'2018-077 - Oprava krajnic...'!H31</f>
        <v>0</v>
      </c>
      <c r="BA88" s="119">
        <f>'2018-077 - Oprava krajnic...'!H32</f>
        <v>0</v>
      </c>
      <c r="BB88" s="119">
        <f>'2018-077 - Oprava krajnic...'!H33</f>
        <v>0</v>
      </c>
      <c r="BC88" s="119">
        <f>'2018-077 - Oprava krajnic...'!H34</f>
        <v>0</v>
      </c>
      <c r="BD88" s="121">
        <f>'2018-077 - Oprava krajnic...'!H35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91:AM91"/>
    <mergeCell ref="AN91:AP91"/>
    <mergeCell ref="D92:AB92"/>
    <mergeCell ref="AG92:AM92"/>
    <mergeCell ref="AN92:AP92"/>
    <mergeCell ref="D93:AB93"/>
    <mergeCell ref="AG93:AM93"/>
    <mergeCell ref="AN93:AP93"/>
    <mergeCell ref="D94:AB94"/>
    <mergeCell ref="AG94:AM94"/>
    <mergeCell ref="AN94:AP94"/>
    <mergeCell ref="AG87:AM87"/>
    <mergeCell ref="AN87:AP87"/>
    <mergeCell ref="AG90:AM90"/>
    <mergeCell ref="AN90:AP90"/>
    <mergeCell ref="AG96:AM96"/>
    <mergeCell ref="AN96:AP96"/>
    <mergeCell ref="AR2:BE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077 - Oprava krajnic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16. 5. 2018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N97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ROUND((((SUM(BE97:BE104)+SUM(BE121:BE142))+SUM(BE144:BE148))),2)</f>
        <v>0</v>
      </c>
      <c r="I31" s="45"/>
      <c r="J31" s="45"/>
      <c r="K31" s="45"/>
      <c r="L31" s="45"/>
      <c r="M31" s="148">
        <f>ROUND(((ROUND((SUM(BE97:BE104)+SUM(BE121:BE142)), 2)*F31)+SUM(BE144:BE148)*F31),2)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ROUND((((SUM(BF97:BF104)+SUM(BF121:BF142))+SUM(BF144:BF148))),2)</f>
        <v>0</v>
      </c>
      <c r="I32" s="45"/>
      <c r="J32" s="45"/>
      <c r="K32" s="45"/>
      <c r="L32" s="45"/>
      <c r="M32" s="148">
        <f>ROUND(((ROUND((SUM(BF97:BF104)+SUM(BF121:BF142)), 2)*F32)+SUM(BF144:BF148)*F32),2)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ROUND((((SUM(BG97:BG104)+SUM(BG121:BG142))+SUM(BG144:BG148))),2)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ROUND((((SUM(BH97:BH104)+SUM(BH121:BH142))+SUM(BH144:BH148))),2)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ROUND((((SUM(BI97:BI104)+SUM(BI121:BI142))+SUM(BI144:BI148))),2)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Oprava krajnice cesty na Námesti SNP úsek od Školskej po Komenského ul. dl. 170 m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16. 5. 2018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N121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N122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N123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N131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N133</f>
        <v>0</v>
      </c>
      <c r="O91" s="163"/>
      <c r="P91" s="163"/>
      <c r="Q91" s="163"/>
      <c r="R91" s="164"/>
    </row>
    <row r="92" s="7" customFormat="1" ht="19.92" customHeight="1">
      <c r="B92" s="162"/>
      <c r="C92" s="163"/>
      <c r="D92" s="123" t="s">
        <v>107</v>
      </c>
      <c r="E92" s="163"/>
      <c r="F92" s="163"/>
      <c r="G92" s="163"/>
      <c r="H92" s="163"/>
      <c r="I92" s="163"/>
      <c r="J92" s="163"/>
      <c r="K92" s="163"/>
      <c r="L92" s="163"/>
      <c r="M92" s="163"/>
      <c r="N92" s="125">
        <f>N137</f>
        <v>0</v>
      </c>
      <c r="O92" s="163"/>
      <c r="P92" s="163"/>
      <c r="Q92" s="163"/>
      <c r="R92" s="164"/>
    </row>
    <row r="93" s="6" customFormat="1" ht="24.96" customHeight="1">
      <c r="B93" s="157"/>
      <c r="C93" s="158"/>
      <c r="D93" s="159" t="s">
        <v>108</v>
      </c>
      <c r="E93" s="158"/>
      <c r="F93" s="158"/>
      <c r="G93" s="158"/>
      <c r="H93" s="158"/>
      <c r="I93" s="158"/>
      <c r="J93" s="158"/>
      <c r="K93" s="158"/>
      <c r="L93" s="158"/>
      <c r="M93" s="158"/>
      <c r="N93" s="160">
        <f>N140</f>
        <v>0</v>
      </c>
      <c r="O93" s="158"/>
      <c r="P93" s="158"/>
      <c r="Q93" s="158"/>
      <c r="R93" s="161"/>
    </row>
    <row r="94" s="7" customFormat="1" ht="19.92" customHeight="1">
      <c r="B94" s="162"/>
      <c r="C94" s="163"/>
      <c r="D94" s="123" t="s">
        <v>109</v>
      </c>
      <c r="E94" s="163"/>
      <c r="F94" s="163"/>
      <c r="G94" s="163"/>
      <c r="H94" s="163"/>
      <c r="I94" s="163"/>
      <c r="J94" s="163"/>
      <c r="K94" s="163"/>
      <c r="L94" s="163"/>
      <c r="M94" s="163"/>
      <c r="N94" s="125">
        <f>N141</f>
        <v>0</v>
      </c>
      <c r="O94" s="163"/>
      <c r="P94" s="163"/>
      <c r="Q94" s="163"/>
      <c r="R94" s="164"/>
    </row>
    <row r="95" s="6" customFormat="1" ht="21.84" customHeight="1">
      <c r="B95" s="157"/>
      <c r="C95" s="158"/>
      <c r="D95" s="159" t="s">
        <v>110</v>
      </c>
      <c r="E95" s="158"/>
      <c r="F95" s="158"/>
      <c r="G95" s="158"/>
      <c r="H95" s="158"/>
      <c r="I95" s="158"/>
      <c r="J95" s="158"/>
      <c r="K95" s="158"/>
      <c r="L95" s="158"/>
      <c r="M95" s="158"/>
      <c r="N95" s="165">
        <f>N143</f>
        <v>0</v>
      </c>
      <c r="O95" s="158"/>
      <c r="P95" s="158"/>
      <c r="Q95" s="158"/>
      <c r="R95" s="161"/>
    </row>
    <row r="96" s="1" customFormat="1" ht="21.84" customHeight="1">
      <c r="B96" s="44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6"/>
    </row>
    <row r="97" s="1" customFormat="1" ht="29.28" customHeight="1">
      <c r="B97" s="44"/>
      <c r="C97" s="155" t="s">
        <v>111</v>
      </c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156">
        <f>ROUND(N98+N99+N100+N101+N102+N103,2)</f>
        <v>0</v>
      </c>
      <c r="O97" s="166"/>
      <c r="P97" s="166"/>
      <c r="Q97" s="166"/>
      <c r="R97" s="46"/>
      <c r="T97" s="167"/>
      <c r="U97" s="168" t="s">
        <v>39</v>
      </c>
    </row>
    <row r="98" s="1" customFormat="1" ht="18" customHeight="1">
      <c r="B98" s="169"/>
      <c r="C98" s="170"/>
      <c r="D98" s="130" t="s">
        <v>112</v>
      </c>
      <c r="E98" s="171"/>
      <c r="F98" s="171"/>
      <c r="G98" s="171"/>
      <c r="H98" s="171"/>
      <c r="I98" s="170"/>
      <c r="J98" s="170"/>
      <c r="K98" s="170"/>
      <c r="L98" s="170"/>
      <c r="M98" s="170"/>
      <c r="N98" s="124">
        <f>ROUND(N87*T98,2)</f>
        <v>0</v>
      </c>
      <c r="O98" s="172"/>
      <c r="P98" s="172"/>
      <c r="Q98" s="172"/>
      <c r="R98" s="173"/>
      <c r="S98" s="174"/>
      <c r="T98" s="175"/>
      <c r="U98" s="176" t="s">
        <v>42</v>
      </c>
      <c r="V98" s="174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  <c r="AK98" s="174"/>
      <c r="AL98" s="174"/>
      <c r="AM98" s="174"/>
      <c r="AN98" s="174"/>
      <c r="AO98" s="174"/>
      <c r="AP98" s="174"/>
      <c r="AQ98" s="174"/>
      <c r="AR98" s="174"/>
      <c r="AS98" s="174"/>
      <c r="AT98" s="174"/>
      <c r="AU98" s="174"/>
      <c r="AV98" s="174"/>
      <c r="AW98" s="174"/>
      <c r="AX98" s="174"/>
      <c r="AY98" s="177" t="s">
        <v>113</v>
      </c>
      <c r="AZ98" s="174"/>
      <c r="BA98" s="174"/>
      <c r="BB98" s="174"/>
      <c r="BC98" s="174"/>
      <c r="BD98" s="174"/>
      <c r="BE98" s="178">
        <f>IF(U98="základná",N98,0)</f>
        <v>0</v>
      </c>
      <c r="BF98" s="178">
        <f>IF(U98="znížená",N98,0)</f>
        <v>0</v>
      </c>
      <c r="BG98" s="178">
        <f>IF(U98="zákl. prenesená",N98,0)</f>
        <v>0</v>
      </c>
      <c r="BH98" s="178">
        <f>IF(U98="zníž. prenesená",N98,0)</f>
        <v>0</v>
      </c>
      <c r="BI98" s="178">
        <f>IF(U98="nulová",N98,0)</f>
        <v>0</v>
      </c>
      <c r="BJ98" s="177" t="s">
        <v>114</v>
      </c>
      <c r="BK98" s="174"/>
      <c r="BL98" s="174"/>
      <c r="BM98" s="174"/>
    </row>
    <row r="99" s="1" customFormat="1" ht="18" customHeight="1">
      <c r="B99" s="169"/>
      <c r="C99" s="170"/>
      <c r="D99" s="130" t="s">
        <v>115</v>
      </c>
      <c r="E99" s="171"/>
      <c r="F99" s="171"/>
      <c r="G99" s="171"/>
      <c r="H99" s="171"/>
      <c r="I99" s="170"/>
      <c r="J99" s="170"/>
      <c r="K99" s="170"/>
      <c r="L99" s="170"/>
      <c r="M99" s="170"/>
      <c r="N99" s="124">
        <f>ROUND(N87*T99,2)</f>
        <v>0</v>
      </c>
      <c r="O99" s="172"/>
      <c r="P99" s="172"/>
      <c r="Q99" s="172"/>
      <c r="R99" s="173"/>
      <c r="S99" s="174"/>
      <c r="T99" s="175"/>
      <c r="U99" s="176" t="s">
        <v>42</v>
      </c>
      <c r="V99" s="174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  <c r="AK99" s="174"/>
      <c r="AL99" s="174"/>
      <c r="AM99" s="174"/>
      <c r="AN99" s="174"/>
      <c r="AO99" s="174"/>
      <c r="AP99" s="174"/>
      <c r="AQ99" s="174"/>
      <c r="AR99" s="174"/>
      <c r="AS99" s="174"/>
      <c r="AT99" s="174"/>
      <c r="AU99" s="174"/>
      <c r="AV99" s="174"/>
      <c r="AW99" s="174"/>
      <c r="AX99" s="174"/>
      <c r="AY99" s="177" t="s">
        <v>113</v>
      </c>
      <c r="AZ99" s="174"/>
      <c r="BA99" s="174"/>
      <c r="BB99" s="174"/>
      <c r="BC99" s="174"/>
      <c r="BD99" s="174"/>
      <c r="BE99" s="178">
        <f>IF(U99="základná",N99,0)</f>
        <v>0</v>
      </c>
      <c r="BF99" s="178">
        <f>IF(U99="znížená",N99,0)</f>
        <v>0</v>
      </c>
      <c r="BG99" s="178">
        <f>IF(U99="zákl. prenesená",N99,0)</f>
        <v>0</v>
      </c>
      <c r="BH99" s="178">
        <f>IF(U99="zníž. prenesená",N99,0)</f>
        <v>0</v>
      </c>
      <c r="BI99" s="178">
        <f>IF(U99="nulová",N99,0)</f>
        <v>0</v>
      </c>
      <c r="BJ99" s="177" t="s">
        <v>114</v>
      </c>
      <c r="BK99" s="174"/>
      <c r="BL99" s="174"/>
      <c r="BM99" s="174"/>
    </row>
    <row r="100" s="1" customFormat="1" ht="18" customHeight="1">
      <c r="B100" s="169"/>
      <c r="C100" s="170"/>
      <c r="D100" s="130" t="s">
        <v>116</v>
      </c>
      <c r="E100" s="171"/>
      <c r="F100" s="171"/>
      <c r="G100" s="171"/>
      <c r="H100" s="171"/>
      <c r="I100" s="170"/>
      <c r="J100" s="170"/>
      <c r="K100" s="170"/>
      <c r="L100" s="170"/>
      <c r="M100" s="170"/>
      <c r="N100" s="124">
        <f>ROUND(N87*T100,2)</f>
        <v>0</v>
      </c>
      <c r="O100" s="172"/>
      <c r="P100" s="172"/>
      <c r="Q100" s="172"/>
      <c r="R100" s="173"/>
      <c r="S100" s="174"/>
      <c r="T100" s="175"/>
      <c r="U100" s="176" t="s">
        <v>42</v>
      </c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  <c r="AT100" s="174"/>
      <c r="AU100" s="174"/>
      <c r="AV100" s="174"/>
      <c r="AW100" s="174"/>
      <c r="AX100" s="174"/>
      <c r="AY100" s="177" t="s">
        <v>113</v>
      </c>
      <c r="AZ100" s="174"/>
      <c r="BA100" s="174"/>
      <c r="BB100" s="174"/>
      <c r="BC100" s="174"/>
      <c r="BD100" s="174"/>
      <c r="BE100" s="178">
        <f>IF(U100="základná",N100,0)</f>
        <v>0</v>
      </c>
      <c r="BF100" s="178">
        <f>IF(U100="znížená",N100,0)</f>
        <v>0</v>
      </c>
      <c r="BG100" s="178">
        <f>IF(U100="zákl. prenesená",N100,0)</f>
        <v>0</v>
      </c>
      <c r="BH100" s="178">
        <f>IF(U100="zníž. prenesená",N100,0)</f>
        <v>0</v>
      </c>
      <c r="BI100" s="178">
        <f>IF(U100="nulová",N100,0)</f>
        <v>0</v>
      </c>
      <c r="BJ100" s="177" t="s">
        <v>114</v>
      </c>
      <c r="BK100" s="174"/>
      <c r="BL100" s="174"/>
      <c r="BM100" s="174"/>
    </row>
    <row r="101" s="1" customFormat="1" ht="18" customHeight="1">
      <c r="B101" s="169"/>
      <c r="C101" s="170"/>
      <c r="D101" s="130" t="s">
        <v>117</v>
      </c>
      <c r="E101" s="171"/>
      <c r="F101" s="171"/>
      <c r="G101" s="171"/>
      <c r="H101" s="171"/>
      <c r="I101" s="170"/>
      <c r="J101" s="170"/>
      <c r="K101" s="170"/>
      <c r="L101" s="170"/>
      <c r="M101" s="170"/>
      <c r="N101" s="124">
        <f>ROUND(N87*T101,2)</f>
        <v>0</v>
      </c>
      <c r="O101" s="172"/>
      <c r="P101" s="172"/>
      <c r="Q101" s="172"/>
      <c r="R101" s="173"/>
      <c r="S101" s="174"/>
      <c r="T101" s="175"/>
      <c r="U101" s="176" t="s">
        <v>42</v>
      </c>
      <c r="V101" s="174"/>
      <c r="W101" s="174"/>
      <c r="X101" s="174"/>
      <c r="Y101" s="174"/>
      <c r="Z101" s="174"/>
      <c r="AA101" s="174"/>
      <c r="AB101" s="174"/>
      <c r="AC101" s="174"/>
      <c r="AD101" s="174"/>
      <c r="AE101" s="174"/>
      <c r="AF101" s="174"/>
      <c r="AG101" s="174"/>
      <c r="AH101" s="174"/>
      <c r="AI101" s="174"/>
      <c r="AJ101" s="174"/>
      <c r="AK101" s="174"/>
      <c r="AL101" s="174"/>
      <c r="AM101" s="174"/>
      <c r="AN101" s="174"/>
      <c r="AO101" s="174"/>
      <c r="AP101" s="174"/>
      <c r="AQ101" s="174"/>
      <c r="AR101" s="174"/>
      <c r="AS101" s="174"/>
      <c r="AT101" s="174"/>
      <c r="AU101" s="174"/>
      <c r="AV101" s="174"/>
      <c r="AW101" s="174"/>
      <c r="AX101" s="174"/>
      <c r="AY101" s="177" t="s">
        <v>113</v>
      </c>
      <c r="AZ101" s="174"/>
      <c r="BA101" s="174"/>
      <c r="BB101" s="174"/>
      <c r="BC101" s="174"/>
      <c r="BD101" s="174"/>
      <c r="BE101" s="178">
        <f>IF(U101="základná",N101,0)</f>
        <v>0</v>
      </c>
      <c r="BF101" s="178">
        <f>IF(U101="znížená",N101,0)</f>
        <v>0</v>
      </c>
      <c r="BG101" s="178">
        <f>IF(U101="zákl. prenesená",N101,0)</f>
        <v>0</v>
      </c>
      <c r="BH101" s="178">
        <f>IF(U101="zníž. prenesená",N101,0)</f>
        <v>0</v>
      </c>
      <c r="BI101" s="178">
        <f>IF(U101="nulová",N101,0)</f>
        <v>0</v>
      </c>
      <c r="BJ101" s="177" t="s">
        <v>114</v>
      </c>
      <c r="BK101" s="174"/>
      <c r="BL101" s="174"/>
      <c r="BM101" s="174"/>
    </row>
    <row r="102" s="1" customFormat="1" ht="18" customHeight="1">
      <c r="B102" s="169"/>
      <c r="C102" s="170"/>
      <c r="D102" s="130" t="s">
        <v>118</v>
      </c>
      <c r="E102" s="171"/>
      <c r="F102" s="171"/>
      <c r="G102" s="171"/>
      <c r="H102" s="171"/>
      <c r="I102" s="170"/>
      <c r="J102" s="170"/>
      <c r="K102" s="170"/>
      <c r="L102" s="170"/>
      <c r="M102" s="170"/>
      <c r="N102" s="124">
        <f>ROUND(N87*T102,2)</f>
        <v>0</v>
      </c>
      <c r="O102" s="172"/>
      <c r="P102" s="172"/>
      <c r="Q102" s="172"/>
      <c r="R102" s="173"/>
      <c r="S102" s="174"/>
      <c r="T102" s="175"/>
      <c r="U102" s="176" t="s">
        <v>42</v>
      </c>
      <c r="V102" s="174"/>
      <c r="W102" s="174"/>
      <c r="X102" s="174"/>
      <c r="Y102" s="174"/>
      <c r="Z102" s="174"/>
      <c r="AA102" s="174"/>
      <c r="AB102" s="174"/>
      <c r="AC102" s="174"/>
      <c r="AD102" s="174"/>
      <c r="AE102" s="174"/>
      <c r="AF102" s="174"/>
      <c r="AG102" s="174"/>
      <c r="AH102" s="174"/>
      <c r="AI102" s="174"/>
      <c r="AJ102" s="174"/>
      <c r="AK102" s="174"/>
      <c r="AL102" s="174"/>
      <c r="AM102" s="174"/>
      <c r="AN102" s="174"/>
      <c r="AO102" s="174"/>
      <c r="AP102" s="174"/>
      <c r="AQ102" s="174"/>
      <c r="AR102" s="174"/>
      <c r="AS102" s="174"/>
      <c r="AT102" s="174"/>
      <c r="AU102" s="174"/>
      <c r="AV102" s="174"/>
      <c r="AW102" s="174"/>
      <c r="AX102" s="174"/>
      <c r="AY102" s="177" t="s">
        <v>113</v>
      </c>
      <c r="AZ102" s="174"/>
      <c r="BA102" s="174"/>
      <c r="BB102" s="174"/>
      <c r="BC102" s="174"/>
      <c r="BD102" s="174"/>
      <c r="BE102" s="178">
        <f>IF(U102="základná",N102,0)</f>
        <v>0</v>
      </c>
      <c r="BF102" s="178">
        <f>IF(U102="znížená",N102,0)</f>
        <v>0</v>
      </c>
      <c r="BG102" s="178">
        <f>IF(U102="zákl. prenesená",N102,0)</f>
        <v>0</v>
      </c>
      <c r="BH102" s="178">
        <f>IF(U102="zníž. prenesená",N102,0)</f>
        <v>0</v>
      </c>
      <c r="BI102" s="178">
        <f>IF(U102="nulová",N102,0)</f>
        <v>0</v>
      </c>
      <c r="BJ102" s="177" t="s">
        <v>114</v>
      </c>
      <c r="BK102" s="174"/>
      <c r="BL102" s="174"/>
      <c r="BM102" s="174"/>
    </row>
    <row r="103" s="1" customFormat="1" ht="18" customHeight="1">
      <c r="B103" s="169"/>
      <c r="C103" s="170"/>
      <c r="D103" s="171" t="s">
        <v>119</v>
      </c>
      <c r="E103" s="170"/>
      <c r="F103" s="170"/>
      <c r="G103" s="170"/>
      <c r="H103" s="170"/>
      <c r="I103" s="170"/>
      <c r="J103" s="170"/>
      <c r="K103" s="170"/>
      <c r="L103" s="170"/>
      <c r="M103" s="170"/>
      <c r="N103" s="124">
        <f>ROUND(N87*T103,2)</f>
        <v>0</v>
      </c>
      <c r="O103" s="172"/>
      <c r="P103" s="172"/>
      <c r="Q103" s="172"/>
      <c r="R103" s="173"/>
      <c r="S103" s="174"/>
      <c r="T103" s="179"/>
      <c r="U103" s="180" t="s">
        <v>42</v>
      </c>
      <c r="V103" s="174"/>
      <c r="W103" s="174"/>
      <c r="X103" s="174"/>
      <c r="Y103" s="174"/>
      <c r="Z103" s="174"/>
      <c r="AA103" s="174"/>
      <c r="AB103" s="174"/>
      <c r="AC103" s="174"/>
      <c r="AD103" s="174"/>
      <c r="AE103" s="174"/>
      <c r="AF103" s="174"/>
      <c r="AG103" s="174"/>
      <c r="AH103" s="174"/>
      <c r="AI103" s="174"/>
      <c r="AJ103" s="174"/>
      <c r="AK103" s="174"/>
      <c r="AL103" s="174"/>
      <c r="AM103" s="174"/>
      <c r="AN103" s="174"/>
      <c r="AO103" s="174"/>
      <c r="AP103" s="174"/>
      <c r="AQ103" s="174"/>
      <c r="AR103" s="174"/>
      <c r="AS103" s="174"/>
      <c r="AT103" s="174"/>
      <c r="AU103" s="174"/>
      <c r="AV103" s="174"/>
      <c r="AW103" s="174"/>
      <c r="AX103" s="174"/>
      <c r="AY103" s="177" t="s">
        <v>120</v>
      </c>
      <c r="AZ103" s="174"/>
      <c r="BA103" s="174"/>
      <c r="BB103" s="174"/>
      <c r="BC103" s="174"/>
      <c r="BD103" s="174"/>
      <c r="BE103" s="178">
        <f>IF(U103="základná",N103,0)</f>
        <v>0</v>
      </c>
      <c r="BF103" s="178">
        <f>IF(U103="znížená",N103,0)</f>
        <v>0</v>
      </c>
      <c r="BG103" s="178">
        <f>IF(U103="zákl. prenesená",N103,0)</f>
        <v>0</v>
      </c>
      <c r="BH103" s="178">
        <f>IF(U103="zníž. prenesená",N103,0)</f>
        <v>0</v>
      </c>
      <c r="BI103" s="178">
        <f>IF(U103="nulová",N103,0)</f>
        <v>0</v>
      </c>
      <c r="BJ103" s="177" t="s">
        <v>114</v>
      </c>
      <c r="BK103" s="174"/>
      <c r="BL103" s="174"/>
      <c r="BM103" s="174"/>
    </row>
    <row r="104" s="1" customFormat="1"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6"/>
    </row>
    <row r="105" s="1" customFormat="1" ht="29.28" customHeight="1">
      <c r="B105" s="44"/>
      <c r="C105" s="137" t="s">
        <v>90</v>
      </c>
      <c r="D105" s="138"/>
      <c r="E105" s="138"/>
      <c r="F105" s="138"/>
      <c r="G105" s="138"/>
      <c r="H105" s="138"/>
      <c r="I105" s="138"/>
      <c r="J105" s="138"/>
      <c r="K105" s="138"/>
      <c r="L105" s="139">
        <f>ROUND(SUM(N87+N97),2)</f>
        <v>0</v>
      </c>
      <c r="M105" s="139"/>
      <c r="N105" s="139"/>
      <c r="O105" s="139"/>
      <c r="P105" s="139"/>
      <c r="Q105" s="139"/>
      <c r="R105" s="46"/>
    </row>
    <row r="106" s="1" customFormat="1" ht="6.96" customHeight="1">
      <c r="B106" s="73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5"/>
    </row>
    <row r="110" s="1" customFormat="1" ht="6.96" customHeight="1">
      <c r="B110" s="76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8"/>
    </row>
    <row r="111" s="1" customFormat="1" ht="36.96" customHeight="1">
      <c r="B111" s="44"/>
      <c r="C111" s="25" t="s">
        <v>121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6"/>
    </row>
    <row r="112" s="1" customFormat="1" ht="6.96" customHeight="1">
      <c r="B112" s="44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6"/>
    </row>
    <row r="113" s="1" customFormat="1" ht="36.96" customHeight="1">
      <c r="B113" s="44"/>
      <c r="C113" s="83" t="s">
        <v>17</v>
      </c>
      <c r="D113" s="45"/>
      <c r="E113" s="45"/>
      <c r="F113" s="85" t="str">
        <f>F6</f>
        <v>Oprava krajnice cesty na Námesti SNP úsek od Školskej po Komenského ul. dl. 170 m</v>
      </c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6"/>
    </row>
    <row r="114" s="1" customFormat="1" ht="6.96" customHeight="1"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6"/>
    </row>
    <row r="115" s="1" customFormat="1" ht="18" customHeight="1">
      <c r="B115" s="44"/>
      <c r="C115" s="36" t="s">
        <v>21</v>
      </c>
      <c r="D115" s="45"/>
      <c r="E115" s="45"/>
      <c r="F115" s="31" t="str">
        <f>F8</f>
        <v xml:space="preserve"> </v>
      </c>
      <c r="G115" s="45"/>
      <c r="H115" s="45"/>
      <c r="I115" s="45"/>
      <c r="J115" s="45"/>
      <c r="K115" s="36" t="s">
        <v>23</v>
      </c>
      <c r="L115" s="45"/>
      <c r="M115" s="88" t="str">
        <f>IF(O8="","",O8)</f>
        <v>16. 5. 2018</v>
      </c>
      <c r="N115" s="88"/>
      <c r="O115" s="88"/>
      <c r="P115" s="88"/>
      <c r="Q115" s="45"/>
      <c r="R115" s="46"/>
    </row>
    <row r="116" s="1" customFormat="1" ht="6.96" customHeight="1">
      <c r="B116" s="44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6"/>
    </row>
    <row r="117" s="1" customFormat="1">
      <c r="B117" s="44"/>
      <c r="C117" s="36" t="s">
        <v>25</v>
      </c>
      <c r="D117" s="45"/>
      <c r="E117" s="45"/>
      <c r="F117" s="31" t="str">
        <f>E11</f>
        <v>Mesto Partizánske</v>
      </c>
      <c r="G117" s="45"/>
      <c r="H117" s="45"/>
      <c r="I117" s="45"/>
      <c r="J117" s="45"/>
      <c r="K117" s="36" t="s">
        <v>31</v>
      </c>
      <c r="L117" s="45"/>
      <c r="M117" s="31" t="str">
        <f>E17</f>
        <v xml:space="preserve"> </v>
      </c>
      <c r="N117" s="31"/>
      <c r="O117" s="31"/>
      <c r="P117" s="31"/>
      <c r="Q117" s="31"/>
      <c r="R117" s="46"/>
    </row>
    <row r="118" s="1" customFormat="1" ht="14.4" customHeight="1">
      <c r="B118" s="44"/>
      <c r="C118" s="36" t="s">
        <v>29</v>
      </c>
      <c r="D118" s="45"/>
      <c r="E118" s="45"/>
      <c r="F118" s="31" t="str">
        <f>IF(E14="","",E14)</f>
        <v>Vyplň údaj</v>
      </c>
      <c r="G118" s="45"/>
      <c r="H118" s="45"/>
      <c r="I118" s="45"/>
      <c r="J118" s="45"/>
      <c r="K118" s="36" t="s">
        <v>34</v>
      </c>
      <c r="L118" s="45"/>
      <c r="M118" s="31" t="str">
        <f>E20</f>
        <v xml:space="preserve"> </v>
      </c>
      <c r="N118" s="31"/>
      <c r="O118" s="31"/>
      <c r="P118" s="31"/>
      <c r="Q118" s="31"/>
      <c r="R118" s="46"/>
    </row>
    <row r="119" s="1" customFormat="1" ht="10.32" customHeight="1">
      <c r="B119" s="44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6"/>
    </row>
    <row r="120" s="8" customFormat="1" ht="29.28" customHeight="1">
      <c r="B120" s="181"/>
      <c r="C120" s="182" t="s">
        <v>122</v>
      </c>
      <c r="D120" s="183" t="s">
        <v>123</v>
      </c>
      <c r="E120" s="183" t="s">
        <v>57</v>
      </c>
      <c r="F120" s="183" t="s">
        <v>124</v>
      </c>
      <c r="G120" s="183"/>
      <c r="H120" s="183"/>
      <c r="I120" s="183"/>
      <c r="J120" s="183" t="s">
        <v>125</v>
      </c>
      <c r="K120" s="183" t="s">
        <v>126</v>
      </c>
      <c r="L120" s="183" t="s">
        <v>127</v>
      </c>
      <c r="M120" s="183"/>
      <c r="N120" s="183" t="s">
        <v>100</v>
      </c>
      <c r="O120" s="183"/>
      <c r="P120" s="183"/>
      <c r="Q120" s="184"/>
      <c r="R120" s="185"/>
      <c r="T120" s="98" t="s">
        <v>128</v>
      </c>
      <c r="U120" s="99" t="s">
        <v>39</v>
      </c>
      <c r="V120" s="99" t="s">
        <v>129</v>
      </c>
      <c r="W120" s="99" t="s">
        <v>130</v>
      </c>
      <c r="X120" s="99" t="s">
        <v>131</v>
      </c>
      <c r="Y120" s="99" t="s">
        <v>132</v>
      </c>
      <c r="Z120" s="99" t="s">
        <v>133</v>
      </c>
      <c r="AA120" s="100" t="s">
        <v>134</v>
      </c>
    </row>
    <row r="121" s="1" customFormat="1" ht="29.28" customHeight="1">
      <c r="B121" s="44"/>
      <c r="C121" s="102" t="s">
        <v>97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186">
        <f>BK121</f>
        <v>0</v>
      </c>
      <c r="O121" s="187"/>
      <c r="P121" s="187"/>
      <c r="Q121" s="187"/>
      <c r="R121" s="46"/>
      <c r="T121" s="101"/>
      <c r="U121" s="65"/>
      <c r="V121" s="65"/>
      <c r="W121" s="188">
        <f>W122+W140+W143</f>
        <v>0</v>
      </c>
      <c r="X121" s="65"/>
      <c r="Y121" s="188">
        <f>Y122+Y140+Y143</f>
        <v>49.615919500000004</v>
      </c>
      <c r="Z121" s="65"/>
      <c r="AA121" s="189">
        <f>AA122+AA140+AA143</f>
        <v>0</v>
      </c>
      <c r="AT121" s="20" t="s">
        <v>74</v>
      </c>
      <c r="AU121" s="20" t="s">
        <v>102</v>
      </c>
      <c r="BK121" s="190">
        <f>BK122+BK140+BK143</f>
        <v>0</v>
      </c>
    </row>
    <row r="122" s="9" customFormat="1" ht="37.44" customHeight="1">
      <c r="B122" s="191"/>
      <c r="C122" s="192"/>
      <c r="D122" s="193" t="s">
        <v>103</v>
      </c>
      <c r="E122" s="193"/>
      <c r="F122" s="193"/>
      <c r="G122" s="193"/>
      <c r="H122" s="193"/>
      <c r="I122" s="193"/>
      <c r="J122" s="193"/>
      <c r="K122" s="193"/>
      <c r="L122" s="193"/>
      <c r="M122" s="193"/>
      <c r="N122" s="165">
        <f>BK122</f>
        <v>0</v>
      </c>
      <c r="O122" s="194"/>
      <c r="P122" s="194"/>
      <c r="Q122" s="194"/>
      <c r="R122" s="195"/>
      <c r="T122" s="196"/>
      <c r="U122" s="192"/>
      <c r="V122" s="192"/>
      <c r="W122" s="197">
        <f>W123+W131+W133+W137</f>
        <v>0</v>
      </c>
      <c r="X122" s="192"/>
      <c r="Y122" s="197">
        <f>Y123+Y131+Y133+Y137</f>
        <v>49.615919500000004</v>
      </c>
      <c r="Z122" s="192"/>
      <c r="AA122" s="198">
        <f>AA123+AA131+AA133+AA137</f>
        <v>0</v>
      </c>
      <c r="AR122" s="199" t="s">
        <v>80</v>
      </c>
      <c r="AT122" s="200" t="s">
        <v>74</v>
      </c>
      <c r="AU122" s="200" t="s">
        <v>75</v>
      </c>
      <c r="AY122" s="199" t="s">
        <v>135</v>
      </c>
      <c r="BK122" s="201">
        <f>BK123+BK131+BK133+BK137</f>
        <v>0</v>
      </c>
    </row>
    <row r="123" s="9" customFormat="1" ht="19.92" customHeight="1">
      <c r="B123" s="191"/>
      <c r="C123" s="192"/>
      <c r="D123" s="202" t="s">
        <v>104</v>
      </c>
      <c r="E123" s="202"/>
      <c r="F123" s="202"/>
      <c r="G123" s="202"/>
      <c r="H123" s="202"/>
      <c r="I123" s="202"/>
      <c r="J123" s="202"/>
      <c r="K123" s="202"/>
      <c r="L123" s="202"/>
      <c r="M123" s="202"/>
      <c r="N123" s="203">
        <f>BK123</f>
        <v>0</v>
      </c>
      <c r="O123" s="204"/>
      <c r="P123" s="204"/>
      <c r="Q123" s="204"/>
      <c r="R123" s="195"/>
      <c r="T123" s="196"/>
      <c r="U123" s="192"/>
      <c r="V123" s="192"/>
      <c r="W123" s="197">
        <f>SUM(W124:W130)</f>
        <v>0</v>
      </c>
      <c r="X123" s="192"/>
      <c r="Y123" s="197">
        <f>SUM(Y124:Y130)</f>
        <v>0.0052529999999999999</v>
      </c>
      <c r="Z123" s="192"/>
      <c r="AA123" s="198">
        <f>SUM(AA124:AA130)</f>
        <v>0</v>
      </c>
      <c r="AR123" s="199" t="s">
        <v>80</v>
      </c>
      <c r="AT123" s="200" t="s">
        <v>74</v>
      </c>
      <c r="AU123" s="200" t="s">
        <v>80</v>
      </c>
      <c r="AY123" s="199" t="s">
        <v>135</v>
      </c>
      <c r="BK123" s="201">
        <f>SUM(BK124:BK130)</f>
        <v>0</v>
      </c>
    </row>
    <row r="124" s="1" customFormat="1" ht="25.5" customHeight="1">
      <c r="B124" s="169"/>
      <c r="C124" s="205" t="s">
        <v>80</v>
      </c>
      <c r="D124" s="205" t="s">
        <v>136</v>
      </c>
      <c r="E124" s="206" t="s">
        <v>137</v>
      </c>
      <c r="F124" s="207" t="s">
        <v>138</v>
      </c>
      <c r="G124" s="207"/>
      <c r="H124" s="207"/>
      <c r="I124" s="207"/>
      <c r="J124" s="208" t="s">
        <v>139</v>
      </c>
      <c r="K124" s="209">
        <v>21.25</v>
      </c>
      <c r="L124" s="210">
        <v>0</v>
      </c>
      <c r="M124" s="210"/>
      <c r="N124" s="209">
        <f>ROUND(L124*K124,3)</f>
        <v>0</v>
      </c>
      <c r="O124" s="209"/>
      <c r="P124" s="209"/>
      <c r="Q124" s="209"/>
      <c r="R124" s="173"/>
      <c r="T124" s="211" t="s">
        <v>5</v>
      </c>
      <c r="U124" s="54" t="s">
        <v>42</v>
      </c>
      <c r="V124" s="45"/>
      <c r="W124" s="212">
        <f>V124*K124</f>
        <v>0</v>
      </c>
      <c r="X124" s="212">
        <v>0</v>
      </c>
      <c r="Y124" s="212">
        <f>X124*K124</f>
        <v>0</v>
      </c>
      <c r="Z124" s="212">
        <v>0</v>
      </c>
      <c r="AA124" s="213">
        <f>Z124*K124</f>
        <v>0</v>
      </c>
      <c r="AR124" s="20" t="s">
        <v>140</v>
      </c>
      <c r="AT124" s="20" t="s">
        <v>136</v>
      </c>
      <c r="AU124" s="20" t="s">
        <v>114</v>
      </c>
      <c r="AY124" s="20" t="s">
        <v>135</v>
      </c>
      <c r="BE124" s="129">
        <f>IF(U124="základná",N124,0)</f>
        <v>0</v>
      </c>
      <c r="BF124" s="129">
        <f>IF(U124="znížená",N124,0)</f>
        <v>0</v>
      </c>
      <c r="BG124" s="129">
        <f>IF(U124="zákl. prenesená",N124,0)</f>
        <v>0</v>
      </c>
      <c r="BH124" s="129">
        <f>IF(U124="zníž. prenesená",N124,0)</f>
        <v>0</v>
      </c>
      <c r="BI124" s="129">
        <f>IF(U124="nulová",N124,0)</f>
        <v>0</v>
      </c>
      <c r="BJ124" s="20" t="s">
        <v>114</v>
      </c>
      <c r="BK124" s="214">
        <f>ROUND(L124*K124,3)</f>
        <v>0</v>
      </c>
      <c r="BL124" s="20" t="s">
        <v>140</v>
      </c>
      <c r="BM124" s="20" t="s">
        <v>141</v>
      </c>
    </row>
    <row r="125" s="1" customFormat="1" ht="51" customHeight="1">
      <c r="B125" s="169"/>
      <c r="C125" s="205" t="s">
        <v>114</v>
      </c>
      <c r="D125" s="205" t="s">
        <v>136</v>
      </c>
      <c r="E125" s="206" t="s">
        <v>142</v>
      </c>
      <c r="F125" s="207" t="s">
        <v>143</v>
      </c>
      <c r="G125" s="207"/>
      <c r="H125" s="207"/>
      <c r="I125" s="207"/>
      <c r="J125" s="208" t="s">
        <v>139</v>
      </c>
      <c r="K125" s="209">
        <v>21.25</v>
      </c>
      <c r="L125" s="210">
        <v>0</v>
      </c>
      <c r="M125" s="210"/>
      <c r="N125" s="209">
        <f>ROUND(L125*K125,3)</f>
        <v>0</v>
      </c>
      <c r="O125" s="209"/>
      <c r="P125" s="209"/>
      <c r="Q125" s="209"/>
      <c r="R125" s="173"/>
      <c r="T125" s="211" t="s">
        <v>5</v>
      </c>
      <c r="U125" s="54" t="s">
        <v>42</v>
      </c>
      <c r="V125" s="45"/>
      <c r="W125" s="212">
        <f>V125*K125</f>
        <v>0</v>
      </c>
      <c r="X125" s="212">
        <v>0</v>
      </c>
      <c r="Y125" s="212">
        <f>X125*K125</f>
        <v>0</v>
      </c>
      <c r="Z125" s="212">
        <v>0</v>
      </c>
      <c r="AA125" s="213">
        <f>Z125*K125</f>
        <v>0</v>
      </c>
      <c r="AR125" s="20" t="s">
        <v>140</v>
      </c>
      <c r="AT125" s="20" t="s">
        <v>136</v>
      </c>
      <c r="AU125" s="20" t="s">
        <v>114</v>
      </c>
      <c r="AY125" s="20" t="s">
        <v>135</v>
      </c>
      <c r="BE125" s="129">
        <f>IF(U125="základná",N125,0)</f>
        <v>0</v>
      </c>
      <c r="BF125" s="129">
        <f>IF(U125="znížená",N125,0)</f>
        <v>0</v>
      </c>
      <c r="BG125" s="129">
        <f>IF(U125="zákl. prenesená",N125,0)</f>
        <v>0</v>
      </c>
      <c r="BH125" s="129">
        <f>IF(U125="zníž. prenesená",N125,0)</f>
        <v>0</v>
      </c>
      <c r="BI125" s="129">
        <f>IF(U125="nulová",N125,0)</f>
        <v>0</v>
      </c>
      <c r="BJ125" s="20" t="s">
        <v>114</v>
      </c>
      <c r="BK125" s="214">
        <f>ROUND(L125*K125,3)</f>
        <v>0</v>
      </c>
      <c r="BL125" s="20" t="s">
        <v>140</v>
      </c>
      <c r="BM125" s="20" t="s">
        <v>144</v>
      </c>
    </row>
    <row r="126" s="1" customFormat="1" ht="25.5" customHeight="1">
      <c r="B126" s="169"/>
      <c r="C126" s="205" t="s">
        <v>145</v>
      </c>
      <c r="D126" s="205" t="s">
        <v>136</v>
      </c>
      <c r="E126" s="206" t="s">
        <v>146</v>
      </c>
      <c r="F126" s="207" t="s">
        <v>147</v>
      </c>
      <c r="G126" s="207"/>
      <c r="H126" s="207"/>
      <c r="I126" s="207"/>
      <c r="J126" s="208" t="s">
        <v>148</v>
      </c>
      <c r="K126" s="209">
        <v>170</v>
      </c>
      <c r="L126" s="210">
        <v>0</v>
      </c>
      <c r="M126" s="210"/>
      <c r="N126" s="209">
        <f>ROUND(L126*K126,3)</f>
        <v>0</v>
      </c>
      <c r="O126" s="209"/>
      <c r="P126" s="209"/>
      <c r="Q126" s="209"/>
      <c r="R126" s="173"/>
      <c r="T126" s="211" t="s">
        <v>5</v>
      </c>
      <c r="U126" s="54" t="s">
        <v>42</v>
      </c>
      <c r="V126" s="45"/>
      <c r="W126" s="212">
        <f>V126*K126</f>
        <v>0</v>
      </c>
      <c r="X126" s="212">
        <v>0</v>
      </c>
      <c r="Y126" s="212">
        <f>X126*K126</f>
        <v>0</v>
      </c>
      <c r="Z126" s="212">
        <v>0</v>
      </c>
      <c r="AA126" s="213">
        <f>Z126*K126</f>
        <v>0</v>
      </c>
      <c r="AR126" s="20" t="s">
        <v>140</v>
      </c>
      <c r="AT126" s="20" t="s">
        <v>136</v>
      </c>
      <c r="AU126" s="20" t="s">
        <v>114</v>
      </c>
      <c r="AY126" s="20" t="s">
        <v>135</v>
      </c>
      <c r="BE126" s="129">
        <f>IF(U126="základná",N126,0)</f>
        <v>0</v>
      </c>
      <c r="BF126" s="129">
        <f>IF(U126="znížená",N126,0)</f>
        <v>0</v>
      </c>
      <c r="BG126" s="129">
        <f>IF(U126="zákl. prenesená",N126,0)</f>
        <v>0</v>
      </c>
      <c r="BH126" s="129">
        <f>IF(U126="zníž. prenesená",N126,0)</f>
        <v>0</v>
      </c>
      <c r="BI126" s="129">
        <f>IF(U126="nulová",N126,0)</f>
        <v>0</v>
      </c>
      <c r="BJ126" s="20" t="s">
        <v>114</v>
      </c>
      <c r="BK126" s="214">
        <f>ROUND(L126*K126,3)</f>
        <v>0</v>
      </c>
      <c r="BL126" s="20" t="s">
        <v>140</v>
      </c>
      <c r="BM126" s="20" t="s">
        <v>149</v>
      </c>
    </row>
    <row r="127" s="1" customFormat="1" ht="16.5" customHeight="1">
      <c r="B127" s="169"/>
      <c r="C127" s="215" t="s">
        <v>140</v>
      </c>
      <c r="D127" s="215" t="s">
        <v>150</v>
      </c>
      <c r="E127" s="216" t="s">
        <v>151</v>
      </c>
      <c r="F127" s="217" t="s">
        <v>152</v>
      </c>
      <c r="G127" s="217"/>
      <c r="H127" s="217"/>
      <c r="I127" s="217"/>
      <c r="J127" s="218" t="s">
        <v>153</v>
      </c>
      <c r="K127" s="219">
        <v>5.2530000000000001</v>
      </c>
      <c r="L127" s="220">
        <v>0</v>
      </c>
      <c r="M127" s="220"/>
      <c r="N127" s="219">
        <f>ROUND(L127*K127,3)</f>
        <v>0</v>
      </c>
      <c r="O127" s="209"/>
      <c r="P127" s="209"/>
      <c r="Q127" s="209"/>
      <c r="R127" s="173"/>
      <c r="T127" s="211" t="s">
        <v>5</v>
      </c>
      <c r="U127" s="54" t="s">
        <v>42</v>
      </c>
      <c r="V127" s="45"/>
      <c r="W127" s="212">
        <f>V127*K127</f>
        <v>0</v>
      </c>
      <c r="X127" s="212">
        <v>0.001</v>
      </c>
      <c r="Y127" s="212">
        <f>X127*K127</f>
        <v>0.0052529999999999999</v>
      </c>
      <c r="Z127" s="212">
        <v>0</v>
      </c>
      <c r="AA127" s="213">
        <f>Z127*K127</f>
        <v>0</v>
      </c>
      <c r="AR127" s="20" t="s">
        <v>154</v>
      </c>
      <c r="AT127" s="20" t="s">
        <v>150</v>
      </c>
      <c r="AU127" s="20" t="s">
        <v>114</v>
      </c>
      <c r="AY127" s="20" t="s">
        <v>135</v>
      </c>
      <c r="BE127" s="129">
        <f>IF(U127="základná",N127,0)</f>
        <v>0</v>
      </c>
      <c r="BF127" s="129">
        <f>IF(U127="znížená",N127,0)</f>
        <v>0</v>
      </c>
      <c r="BG127" s="129">
        <f>IF(U127="zákl. prenesená",N127,0)</f>
        <v>0</v>
      </c>
      <c r="BH127" s="129">
        <f>IF(U127="zníž. prenesená",N127,0)</f>
        <v>0</v>
      </c>
      <c r="BI127" s="129">
        <f>IF(U127="nulová",N127,0)</f>
        <v>0</v>
      </c>
      <c r="BJ127" s="20" t="s">
        <v>114</v>
      </c>
      <c r="BK127" s="214">
        <f>ROUND(L127*K127,3)</f>
        <v>0</v>
      </c>
      <c r="BL127" s="20" t="s">
        <v>140</v>
      </c>
      <c r="BM127" s="20" t="s">
        <v>155</v>
      </c>
    </row>
    <row r="128" s="1" customFormat="1" ht="38.25" customHeight="1">
      <c r="B128" s="169"/>
      <c r="C128" s="205" t="s">
        <v>156</v>
      </c>
      <c r="D128" s="205" t="s">
        <v>136</v>
      </c>
      <c r="E128" s="206" t="s">
        <v>157</v>
      </c>
      <c r="F128" s="207" t="s">
        <v>158</v>
      </c>
      <c r="G128" s="207"/>
      <c r="H128" s="207"/>
      <c r="I128" s="207"/>
      <c r="J128" s="208" t="s">
        <v>148</v>
      </c>
      <c r="K128" s="209">
        <v>170</v>
      </c>
      <c r="L128" s="210">
        <v>0</v>
      </c>
      <c r="M128" s="210"/>
      <c r="N128" s="209">
        <f>ROUND(L128*K128,3)</f>
        <v>0</v>
      </c>
      <c r="O128" s="209"/>
      <c r="P128" s="209"/>
      <c r="Q128" s="209"/>
      <c r="R128" s="173"/>
      <c r="T128" s="211" t="s">
        <v>5</v>
      </c>
      <c r="U128" s="54" t="s">
        <v>42</v>
      </c>
      <c r="V128" s="45"/>
      <c r="W128" s="212">
        <f>V128*K128</f>
        <v>0</v>
      </c>
      <c r="X128" s="212">
        <v>0</v>
      </c>
      <c r="Y128" s="212">
        <f>X128*K128</f>
        <v>0</v>
      </c>
      <c r="Z128" s="212">
        <v>0</v>
      </c>
      <c r="AA128" s="213">
        <f>Z128*K128</f>
        <v>0</v>
      </c>
      <c r="AR128" s="20" t="s">
        <v>140</v>
      </c>
      <c r="AT128" s="20" t="s">
        <v>136</v>
      </c>
      <c r="AU128" s="20" t="s">
        <v>114</v>
      </c>
      <c r="AY128" s="20" t="s">
        <v>135</v>
      </c>
      <c r="BE128" s="129">
        <f>IF(U128="základná",N128,0)</f>
        <v>0</v>
      </c>
      <c r="BF128" s="129">
        <f>IF(U128="znížená",N128,0)</f>
        <v>0</v>
      </c>
      <c r="BG128" s="129">
        <f>IF(U128="zákl. prenesená",N128,0)</f>
        <v>0</v>
      </c>
      <c r="BH128" s="129">
        <f>IF(U128="zníž. prenesená",N128,0)</f>
        <v>0</v>
      </c>
      <c r="BI128" s="129">
        <f>IF(U128="nulová",N128,0)</f>
        <v>0</v>
      </c>
      <c r="BJ128" s="20" t="s">
        <v>114</v>
      </c>
      <c r="BK128" s="214">
        <f>ROUND(L128*K128,3)</f>
        <v>0</v>
      </c>
      <c r="BL128" s="20" t="s">
        <v>140</v>
      </c>
      <c r="BM128" s="20" t="s">
        <v>159</v>
      </c>
    </row>
    <row r="129" s="1" customFormat="1" ht="25.5" customHeight="1">
      <c r="B129" s="169"/>
      <c r="C129" s="205" t="s">
        <v>160</v>
      </c>
      <c r="D129" s="205" t="s">
        <v>136</v>
      </c>
      <c r="E129" s="206" t="s">
        <v>161</v>
      </c>
      <c r="F129" s="207" t="s">
        <v>162</v>
      </c>
      <c r="G129" s="207"/>
      <c r="H129" s="207"/>
      <c r="I129" s="207"/>
      <c r="J129" s="208" t="s">
        <v>148</v>
      </c>
      <c r="K129" s="209">
        <v>170</v>
      </c>
      <c r="L129" s="210">
        <v>0</v>
      </c>
      <c r="M129" s="210"/>
      <c r="N129" s="209">
        <f>ROUND(L129*K129,3)</f>
        <v>0</v>
      </c>
      <c r="O129" s="209"/>
      <c r="P129" s="209"/>
      <c r="Q129" s="209"/>
      <c r="R129" s="173"/>
      <c r="T129" s="211" t="s">
        <v>5</v>
      </c>
      <c r="U129" s="54" t="s">
        <v>42</v>
      </c>
      <c r="V129" s="45"/>
      <c r="W129" s="212">
        <f>V129*K129</f>
        <v>0</v>
      </c>
      <c r="X129" s="212">
        <v>0</v>
      </c>
      <c r="Y129" s="212">
        <f>X129*K129</f>
        <v>0</v>
      </c>
      <c r="Z129" s="212">
        <v>0</v>
      </c>
      <c r="AA129" s="213">
        <f>Z129*K129</f>
        <v>0</v>
      </c>
      <c r="AR129" s="20" t="s">
        <v>140</v>
      </c>
      <c r="AT129" s="20" t="s">
        <v>136</v>
      </c>
      <c r="AU129" s="20" t="s">
        <v>114</v>
      </c>
      <c r="AY129" s="20" t="s">
        <v>135</v>
      </c>
      <c r="BE129" s="129">
        <f>IF(U129="základná",N129,0)</f>
        <v>0</v>
      </c>
      <c r="BF129" s="129">
        <f>IF(U129="znížená",N129,0)</f>
        <v>0</v>
      </c>
      <c r="BG129" s="129">
        <f>IF(U129="zákl. prenesená",N129,0)</f>
        <v>0</v>
      </c>
      <c r="BH129" s="129">
        <f>IF(U129="zníž. prenesená",N129,0)</f>
        <v>0</v>
      </c>
      <c r="BI129" s="129">
        <f>IF(U129="nulová",N129,0)</f>
        <v>0</v>
      </c>
      <c r="BJ129" s="20" t="s">
        <v>114</v>
      </c>
      <c r="BK129" s="214">
        <f>ROUND(L129*K129,3)</f>
        <v>0</v>
      </c>
      <c r="BL129" s="20" t="s">
        <v>140</v>
      </c>
      <c r="BM129" s="20" t="s">
        <v>163</v>
      </c>
    </row>
    <row r="130" s="1" customFormat="1" ht="25.5" customHeight="1">
      <c r="B130" s="169"/>
      <c r="C130" s="205" t="s">
        <v>164</v>
      </c>
      <c r="D130" s="205" t="s">
        <v>136</v>
      </c>
      <c r="E130" s="206" t="s">
        <v>165</v>
      </c>
      <c r="F130" s="207" t="s">
        <v>166</v>
      </c>
      <c r="G130" s="207"/>
      <c r="H130" s="207"/>
      <c r="I130" s="207"/>
      <c r="J130" s="208" t="s">
        <v>148</v>
      </c>
      <c r="K130" s="209">
        <v>170</v>
      </c>
      <c r="L130" s="210">
        <v>0</v>
      </c>
      <c r="M130" s="210"/>
      <c r="N130" s="209">
        <f>ROUND(L130*K130,3)</f>
        <v>0</v>
      </c>
      <c r="O130" s="209"/>
      <c r="P130" s="209"/>
      <c r="Q130" s="209"/>
      <c r="R130" s="173"/>
      <c r="T130" s="211" t="s">
        <v>5</v>
      </c>
      <c r="U130" s="54" t="s">
        <v>42</v>
      </c>
      <c r="V130" s="45"/>
      <c r="W130" s="212">
        <f>V130*K130</f>
        <v>0</v>
      </c>
      <c r="X130" s="212">
        <v>0</v>
      </c>
      <c r="Y130" s="212">
        <f>X130*K130</f>
        <v>0</v>
      </c>
      <c r="Z130" s="212">
        <v>0</v>
      </c>
      <c r="AA130" s="213">
        <f>Z130*K130</f>
        <v>0</v>
      </c>
      <c r="AR130" s="20" t="s">
        <v>140</v>
      </c>
      <c r="AT130" s="20" t="s">
        <v>136</v>
      </c>
      <c r="AU130" s="20" t="s">
        <v>114</v>
      </c>
      <c r="AY130" s="20" t="s">
        <v>135</v>
      </c>
      <c r="BE130" s="129">
        <f>IF(U130="základná",N130,0)</f>
        <v>0</v>
      </c>
      <c r="BF130" s="129">
        <f>IF(U130="znížená",N130,0)</f>
        <v>0</v>
      </c>
      <c r="BG130" s="129">
        <f>IF(U130="zákl. prenesená",N130,0)</f>
        <v>0</v>
      </c>
      <c r="BH130" s="129">
        <f>IF(U130="zníž. prenesená",N130,0)</f>
        <v>0</v>
      </c>
      <c r="BI130" s="129">
        <f>IF(U130="nulová",N130,0)</f>
        <v>0</v>
      </c>
      <c r="BJ130" s="20" t="s">
        <v>114</v>
      </c>
      <c r="BK130" s="214">
        <f>ROUND(L130*K130,3)</f>
        <v>0</v>
      </c>
      <c r="BL130" s="20" t="s">
        <v>140</v>
      </c>
      <c r="BM130" s="20" t="s">
        <v>167</v>
      </c>
    </row>
    <row r="131" s="9" customFormat="1" ht="29.88" customHeight="1">
      <c r="B131" s="191"/>
      <c r="C131" s="192"/>
      <c r="D131" s="202" t="s">
        <v>105</v>
      </c>
      <c r="E131" s="202"/>
      <c r="F131" s="202"/>
      <c r="G131" s="202"/>
      <c r="H131" s="202"/>
      <c r="I131" s="202"/>
      <c r="J131" s="202"/>
      <c r="K131" s="202"/>
      <c r="L131" s="202"/>
      <c r="M131" s="202"/>
      <c r="N131" s="221">
        <f>BK131</f>
        <v>0</v>
      </c>
      <c r="O131" s="222"/>
      <c r="P131" s="222"/>
      <c r="Q131" s="222"/>
      <c r="R131" s="195"/>
      <c r="T131" s="196"/>
      <c r="U131" s="192"/>
      <c r="V131" s="192"/>
      <c r="W131" s="197">
        <f>W132</f>
        <v>0</v>
      </c>
      <c r="X131" s="192"/>
      <c r="Y131" s="197">
        <f>Y132</f>
        <v>8.5465035</v>
      </c>
      <c r="Z131" s="192"/>
      <c r="AA131" s="198">
        <f>AA132</f>
        <v>0</v>
      </c>
      <c r="AR131" s="199" t="s">
        <v>80</v>
      </c>
      <c r="AT131" s="200" t="s">
        <v>74</v>
      </c>
      <c r="AU131" s="200" t="s">
        <v>80</v>
      </c>
      <c r="AY131" s="199" t="s">
        <v>135</v>
      </c>
      <c r="BK131" s="201">
        <f>BK132</f>
        <v>0</v>
      </c>
    </row>
    <row r="132" s="1" customFormat="1" ht="25.5" customHeight="1">
      <c r="B132" s="169"/>
      <c r="C132" s="205" t="s">
        <v>154</v>
      </c>
      <c r="D132" s="205" t="s">
        <v>136</v>
      </c>
      <c r="E132" s="206" t="s">
        <v>168</v>
      </c>
      <c r="F132" s="207" t="s">
        <v>169</v>
      </c>
      <c r="G132" s="207"/>
      <c r="H132" s="207"/>
      <c r="I132" s="207"/>
      <c r="J132" s="208" t="s">
        <v>139</v>
      </c>
      <c r="K132" s="209">
        <v>3.8250000000000002</v>
      </c>
      <c r="L132" s="210">
        <v>0</v>
      </c>
      <c r="M132" s="210"/>
      <c r="N132" s="209">
        <f>ROUND(L132*K132,3)</f>
        <v>0</v>
      </c>
      <c r="O132" s="209"/>
      <c r="P132" s="209"/>
      <c r="Q132" s="209"/>
      <c r="R132" s="173"/>
      <c r="T132" s="211" t="s">
        <v>5</v>
      </c>
      <c r="U132" s="54" t="s">
        <v>42</v>
      </c>
      <c r="V132" s="45"/>
      <c r="W132" s="212">
        <f>V132*K132</f>
        <v>0</v>
      </c>
      <c r="X132" s="212">
        <v>2.2343799999999998</v>
      </c>
      <c r="Y132" s="212">
        <f>X132*K132</f>
        <v>8.5465035</v>
      </c>
      <c r="Z132" s="212">
        <v>0</v>
      </c>
      <c r="AA132" s="213">
        <f>Z132*K132</f>
        <v>0</v>
      </c>
      <c r="AR132" s="20" t="s">
        <v>140</v>
      </c>
      <c r="AT132" s="20" t="s">
        <v>136</v>
      </c>
      <c r="AU132" s="20" t="s">
        <v>114</v>
      </c>
      <c r="AY132" s="20" t="s">
        <v>135</v>
      </c>
      <c r="BE132" s="129">
        <f>IF(U132="základná",N132,0)</f>
        <v>0</v>
      </c>
      <c r="BF132" s="129">
        <f>IF(U132="znížená",N132,0)</f>
        <v>0</v>
      </c>
      <c r="BG132" s="129">
        <f>IF(U132="zákl. prenesená",N132,0)</f>
        <v>0</v>
      </c>
      <c r="BH132" s="129">
        <f>IF(U132="zníž. prenesená",N132,0)</f>
        <v>0</v>
      </c>
      <c r="BI132" s="129">
        <f>IF(U132="nulová",N132,0)</f>
        <v>0</v>
      </c>
      <c r="BJ132" s="20" t="s">
        <v>114</v>
      </c>
      <c r="BK132" s="214">
        <f>ROUND(L132*K132,3)</f>
        <v>0</v>
      </c>
      <c r="BL132" s="20" t="s">
        <v>140</v>
      </c>
      <c r="BM132" s="20" t="s">
        <v>170</v>
      </c>
    </row>
    <row r="133" s="9" customFormat="1" ht="29.88" customHeight="1">
      <c r="B133" s="191"/>
      <c r="C133" s="192"/>
      <c r="D133" s="202" t="s">
        <v>106</v>
      </c>
      <c r="E133" s="202"/>
      <c r="F133" s="202"/>
      <c r="G133" s="202"/>
      <c r="H133" s="202"/>
      <c r="I133" s="202"/>
      <c r="J133" s="202"/>
      <c r="K133" s="202"/>
      <c r="L133" s="202"/>
      <c r="M133" s="202"/>
      <c r="N133" s="221">
        <f>BK133</f>
        <v>0</v>
      </c>
      <c r="O133" s="222"/>
      <c r="P133" s="222"/>
      <c r="Q133" s="222"/>
      <c r="R133" s="195"/>
      <c r="T133" s="196"/>
      <c r="U133" s="192"/>
      <c r="V133" s="192"/>
      <c r="W133" s="197">
        <f>SUM(W134:W136)</f>
        <v>0</v>
      </c>
      <c r="X133" s="192"/>
      <c r="Y133" s="197">
        <f>SUM(Y134:Y136)</f>
        <v>41.064163000000001</v>
      </c>
      <c r="Z133" s="192"/>
      <c r="AA133" s="198">
        <f>SUM(AA134:AA136)</f>
        <v>0</v>
      </c>
      <c r="AR133" s="199" t="s">
        <v>80</v>
      </c>
      <c r="AT133" s="200" t="s">
        <v>74</v>
      </c>
      <c r="AU133" s="200" t="s">
        <v>80</v>
      </c>
      <c r="AY133" s="199" t="s">
        <v>135</v>
      </c>
      <c r="BK133" s="201">
        <f>SUM(BK134:BK136)</f>
        <v>0</v>
      </c>
    </row>
    <row r="134" s="1" customFormat="1" ht="38.25" customHeight="1">
      <c r="B134" s="169"/>
      <c r="C134" s="205" t="s">
        <v>171</v>
      </c>
      <c r="D134" s="205" t="s">
        <v>136</v>
      </c>
      <c r="E134" s="206" t="s">
        <v>172</v>
      </c>
      <c r="F134" s="207" t="s">
        <v>173</v>
      </c>
      <c r="G134" s="207"/>
      <c r="H134" s="207"/>
      <c r="I134" s="207"/>
      <c r="J134" s="208" t="s">
        <v>174</v>
      </c>
      <c r="K134" s="209">
        <v>170</v>
      </c>
      <c r="L134" s="210">
        <v>0</v>
      </c>
      <c r="M134" s="210"/>
      <c r="N134" s="209">
        <f>ROUND(L134*K134,3)</f>
        <v>0</v>
      </c>
      <c r="O134" s="209"/>
      <c r="P134" s="209"/>
      <c r="Q134" s="209"/>
      <c r="R134" s="173"/>
      <c r="T134" s="211" t="s">
        <v>5</v>
      </c>
      <c r="U134" s="54" t="s">
        <v>42</v>
      </c>
      <c r="V134" s="45"/>
      <c r="W134" s="212">
        <f>V134*K134</f>
        <v>0</v>
      </c>
      <c r="X134" s="212">
        <v>0.12662000000000001</v>
      </c>
      <c r="Y134" s="212">
        <f>X134*K134</f>
        <v>21.525400000000001</v>
      </c>
      <c r="Z134" s="212">
        <v>0</v>
      </c>
      <c r="AA134" s="213">
        <f>Z134*K134</f>
        <v>0</v>
      </c>
      <c r="AR134" s="20" t="s">
        <v>140</v>
      </c>
      <c r="AT134" s="20" t="s">
        <v>136</v>
      </c>
      <c r="AU134" s="20" t="s">
        <v>114</v>
      </c>
      <c r="AY134" s="20" t="s">
        <v>135</v>
      </c>
      <c r="BE134" s="129">
        <f>IF(U134="základná",N134,0)</f>
        <v>0</v>
      </c>
      <c r="BF134" s="129">
        <f>IF(U134="znížená",N134,0)</f>
        <v>0</v>
      </c>
      <c r="BG134" s="129">
        <f>IF(U134="zákl. prenesená",N134,0)</f>
        <v>0</v>
      </c>
      <c r="BH134" s="129">
        <f>IF(U134="zníž. prenesená",N134,0)</f>
        <v>0</v>
      </c>
      <c r="BI134" s="129">
        <f>IF(U134="nulová",N134,0)</f>
        <v>0</v>
      </c>
      <c r="BJ134" s="20" t="s">
        <v>114</v>
      </c>
      <c r="BK134" s="214">
        <f>ROUND(L134*K134,3)</f>
        <v>0</v>
      </c>
      <c r="BL134" s="20" t="s">
        <v>140</v>
      </c>
      <c r="BM134" s="20" t="s">
        <v>175</v>
      </c>
    </row>
    <row r="135" s="1" customFormat="1" ht="25.5" customHeight="1">
      <c r="B135" s="169"/>
      <c r="C135" s="215" t="s">
        <v>176</v>
      </c>
      <c r="D135" s="215" t="s">
        <v>150</v>
      </c>
      <c r="E135" s="216" t="s">
        <v>177</v>
      </c>
      <c r="F135" s="217" t="s">
        <v>178</v>
      </c>
      <c r="G135" s="217"/>
      <c r="H135" s="217"/>
      <c r="I135" s="217"/>
      <c r="J135" s="218" t="s">
        <v>179</v>
      </c>
      <c r="K135" s="219">
        <v>171.69999999999999</v>
      </c>
      <c r="L135" s="220">
        <v>0</v>
      </c>
      <c r="M135" s="220"/>
      <c r="N135" s="219">
        <f>ROUND(L135*K135,3)</f>
        <v>0</v>
      </c>
      <c r="O135" s="209"/>
      <c r="P135" s="209"/>
      <c r="Q135" s="209"/>
      <c r="R135" s="173"/>
      <c r="T135" s="211" t="s">
        <v>5</v>
      </c>
      <c r="U135" s="54" t="s">
        <v>42</v>
      </c>
      <c r="V135" s="45"/>
      <c r="W135" s="212">
        <f>V135*K135</f>
        <v>0</v>
      </c>
      <c r="X135" s="212">
        <v>0.048000000000000001</v>
      </c>
      <c r="Y135" s="212">
        <f>X135*K135</f>
        <v>8.2416</v>
      </c>
      <c r="Z135" s="212">
        <v>0</v>
      </c>
      <c r="AA135" s="213">
        <f>Z135*K135</f>
        <v>0</v>
      </c>
      <c r="AR135" s="20" t="s">
        <v>154</v>
      </c>
      <c r="AT135" s="20" t="s">
        <v>150</v>
      </c>
      <c r="AU135" s="20" t="s">
        <v>114</v>
      </c>
      <c r="AY135" s="20" t="s">
        <v>135</v>
      </c>
      <c r="BE135" s="129">
        <f>IF(U135="základná",N135,0)</f>
        <v>0</v>
      </c>
      <c r="BF135" s="129">
        <f>IF(U135="znížená",N135,0)</f>
        <v>0</v>
      </c>
      <c r="BG135" s="129">
        <f>IF(U135="zákl. prenesená",N135,0)</f>
        <v>0</v>
      </c>
      <c r="BH135" s="129">
        <f>IF(U135="zníž. prenesená",N135,0)</f>
        <v>0</v>
      </c>
      <c r="BI135" s="129">
        <f>IF(U135="nulová",N135,0)</f>
        <v>0</v>
      </c>
      <c r="BJ135" s="20" t="s">
        <v>114</v>
      </c>
      <c r="BK135" s="214">
        <f>ROUND(L135*K135,3)</f>
        <v>0</v>
      </c>
      <c r="BL135" s="20" t="s">
        <v>140</v>
      </c>
      <c r="BM135" s="20" t="s">
        <v>180</v>
      </c>
    </row>
    <row r="136" s="1" customFormat="1" ht="38.25" customHeight="1">
      <c r="B136" s="169"/>
      <c r="C136" s="205" t="s">
        <v>181</v>
      </c>
      <c r="D136" s="205" t="s">
        <v>136</v>
      </c>
      <c r="E136" s="206" t="s">
        <v>182</v>
      </c>
      <c r="F136" s="207" t="s">
        <v>183</v>
      </c>
      <c r="G136" s="207"/>
      <c r="H136" s="207"/>
      <c r="I136" s="207"/>
      <c r="J136" s="208" t="s">
        <v>139</v>
      </c>
      <c r="K136" s="209">
        <v>5.0999999999999996</v>
      </c>
      <c r="L136" s="210">
        <v>0</v>
      </c>
      <c r="M136" s="210"/>
      <c r="N136" s="209">
        <f>ROUND(L136*K136,3)</f>
        <v>0</v>
      </c>
      <c r="O136" s="209"/>
      <c r="P136" s="209"/>
      <c r="Q136" s="209"/>
      <c r="R136" s="173"/>
      <c r="T136" s="211" t="s">
        <v>5</v>
      </c>
      <c r="U136" s="54" t="s">
        <v>42</v>
      </c>
      <c r="V136" s="45"/>
      <c r="W136" s="212">
        <f>V136*K136</f>
        <v>0</v>
      </c>
      <c r="X136" s="212">
        <v>2.2151299999999998</v>
      </c>
      <c r="Y136" s="212">
        <f>X136*K136</f>
        <v>11.297162999999998</v>
      </c>
      <c r="Z136" s="212">
        <v>0</v>
      </c>
      <c r="AA136" s="213">
        <f>Z136*K136</f>
        <v>0</v>
      </c>
      <c r="AR136" s="20" t="s">
        <v>140</v>
      </c>
      <c r="AT136" s="20" t="s">
        <v>136</v>
      </c>
      <c r="AU136" s="20" t="s">
        <v>114</v>
      </c>
      <c r="AY136" s="20" t="s">
        <v>135</v>
      </c>
      <c r="BE136" s="129">
        <f>IF(U136="základná",N136,0)</f>
        <v>0</v>
      </c>
      <c r="BF136" s="129">
        <f>IF(U136="znížená",N136,0)</f>
        <v>0</v>
      </c>
      <c r="BG136" s="129">
        <f>IF(U136="zákl. prenesená",N136,0)</f>
        <v>0</v>
      </c>
      <c r="BH136" s="129">
        <f>IF(U136="zníž. prenesená",N136,0)</f>
        <v>0</v>
      </c>
      <c r="BI136" s="129">
        <f>IF(U136="nulová",N136,0)</f>
        <v>0</v>
      </c>
      <c r="BJ136" s="20" t="s">
        <v>114</v>
      </c>
      <c r="BK136" s="214">
        <f>ROUND(L136*K136,3)</f>
        <v>0</v>
      </c>
      <c r="BL136" s="20" t="s">
        <v>140</v>
      </c>
      <c r="BM136" s="20" t="s">
        <v>184</v>
      </c>
    </row>
    <row r="137" s="9" customFormat="1" ht="29.88" customHeight="1">
      <c r="B137" s="191"/>
      <c r="C137" s="192"/>
      <c r="D137" s="202" t="s">
        <v>107</v>
      </c>
      <c r="E137" s="202"/>
      <c r="F137" s="202"/>
      <c r="G137" s="202"/>
      <c r="H137" s="202"/>
      <c r="I137" s="202"/>
      <c r="J137" s="202"/>
      <c r="K137" s="202"/>
      <c r="L137" s="202"/>
      <c r="M137" s="202"/>
      <c r="N137" s="221">
        <f>BK137</f>
        <v>0</v>
      </c>
      <c r="O137" s="222"/>
      <c r="P137" s="222"/>
      <c r="Q137" s="222"/>
      <c r="R137" s="195"/>
      <c r="T137" s="196"/>
      <c r="U137" s="192"/>
      <c r="V137" s="192"/>
      <c r="W137" s="197">
        <f>SUM(W138:W139)</f>
        <v>0</v>
      </c>
      <c r="X137" s="192"/>
      <c r="Y137" s="197">
        <f>SUM(Y138:Y139)</f>
        <v>0</v>
      </c>
      <c r="Z137" s="192"/>
      <c r="AA137" s="198">
        <f>SUM(AA138:AA139)</f>
        <v>0</v>
      </c>
      <c r="AR137" s="199" t="s">
        <v>80</v>
      </c>
      <c r="AT137" s="200" t="s">
        <v>74</v>
      </c>
      <c r="AU137" s="200" t="s">
        <v>80</v>
      </c>
      <c r="AY137" s="199" t="s">
        <v>135</v>
      </c>
      <c r="BK137" s="201">
        <f>SUM(BK138:BK139)</f>
        <v>0</v>
      </c>
    </row>
    <row r="138" s="1" customFormat="1" ht="38.25" customHeight="1">
      <c r="B138" s="169"/>
      <c r="C138" s="205" t="s">
        <v>185</v>
      </c>
      <c r="D138" s="205" t="s">
        <v>136</v>
      </c>
      <c r="E138" s="206" t="s">
        <v>186</v>
      </c>
      <c r="F138" s="207" t="s">
        <v>187</v>
      </c>
      <c r="G138" s="207"/>
      <c r="H138" s="207"/>
      <c r="I138" s="207"/>
      <c r="J138" s="208" t="s">
        <v>188</v>
      </c>
      <c r="K138" s="209">
        <v>49.616</v>
      </c>
      <c r="L138" s="210">
        <v>0</v>
      </c>
      <c r="M138" s="210"/>
      <c r="N138" s="209">
        <f>ROUND(L138*K138,3)</f>
        <v>0</v>
      </c>
      <c r="O138" s="209"/>
      <c r="P138" s="209"/>
      <c r="Q138" s="209"/>
      <c r="R138" s="173"/>
      <c r="T138" s="211" t="s">
        <v>5</v>
      </c>
      <c r="U138" s="54" t="s">
        <v>42</v>
      </c>
      <c r="V138" s="45"/>
      <c r="W138" s="212">
        <f>V138*K138</f>
        <v>0</v>
      </c>
      <c r="X138" s="212">
        <v>0</v>
      </c>
      <c r="Y138" s="212">
        <f>X138*K138</f>
        <v>0</v>
      </c>
      <c r="Z138" s="212">
        <v>0</v>
      </c>
      <c r="AA138" s="213">
        <f>Z138*K138</f>
        <v>0</v>
      </c>
      <c r="AR138" s="20" t="s">
        <v>140</v>
      </c>
      <c r="AT138" s="20" t="s">
        <v>136</v>
      </c>
      <c r="AU138" s="20" t="s">
        <v>114</v>
      </c>
      <c r="AY138" s="20" t="s">
        <v>135</v>
      </c>
      <c r="BE138" s="129">
        <f>IF(U138="základná",N138,0)</f>
        <v>0</v>
      </c>
      <c r="BF138" s="129">
        <f>IF(U138="znížená",N138,0)</f>
        <v>0</v>
      </c>
      <c r="BG138" s="129">
        <f>IF(U138="zákl. prenesená",N138,0)</f>
        <v>0</v>
      </c>
      <c r="BH138" s="129">
        <f>IF(U138="zníž. prenesená",N138,0)</f>
        <v>0</v>
      </c>
      <c r="BI138" s="129">
        <f>IF(U138="nulová",N138,0)</f>
        <v>0</v>
      </c>
      <c r="BJ138" s="20" t="s">
        <v>114</v>
      </c>
      <c r="BK138" s="214">
        <f>ROUND(L138*K138,3)</f>
        <v>0</v>
      </c>
      <c r="BL138" s="20" t="s">
        <v>140</v>
      </c>
      <c r="BM138" s="20" t="s">
        <v>189</v>
      </c>
    </row>
    <row r="139" s="1" customFormat="1" ht="51" customHeight="1">
      <c r="B139" s="169"/>
      <c r="C139" s="205" t="s">
        <v>190</v>
      </c>
      <c r="D139" s="205" t="s">
        <v>136</v>
      </c>
      <c r="E139" s="206" t="s">
        <v>191</v>
      </c>
      <c r="F139" s="207" t="s">
        <v>192</v>
      </c>
      <c r="G139" s="207"/>
      <c r="H139" s="207"/>
      <c r="I139" s="207"/>
      <c r="J139" s="208" t="s">
        <v>188</v>
      </c>
      <c r="K139" s="209">
        <v>49.616</v>
      </c>
      <c r="L139" s="210">
        <v>0</v>
      </c>
      <c r="M139" s="210"/>
      <c r="N139" s="209">
        <f>ROUND(L139*K139,3)</f>
        <v>0</v>
      </c>
      <c r="O139" s="209"/>
      <c r="P139" s="209"/>
      <c r="Q139" s="209"/>
      <c r="R139" s="173"/>
      <c r="T139" s="211" t="s">
        <v>5</v>
      </c>
      <c r="U139" s="54" t="s">
        <v>42</v>
      </c>
      <c r="V139" s="45"/>
      <c r="W139" s="212">
        <f>V139*K139</f>
        <v>0</v>
      </c>
      <c r="X139" s="212">
        <v>0</v>
      </c>
      <c r="Y139" s="212">
        <f>X139*K139</f>
        <v>0</v>
      </c>
      <c r="Z139" s="212">
        <v>0</v>
      </c>
      <c r="AA139" s="213">
        <f>Z139*K139</f>
        <v>0</v>
      </c>
      <c r="AR139" s="20" t="s">
        <v>140</v>
      </c>
      <c r="AT139" s="20" t="s">
        <v>136</v>
      </c>
      <c r="AU139" s="20" t="s">
        <v>114</v>
      </c>
      <c r="AY139" s="20" t="s">
        <v>135</v>
      </c>
      <c r="BE139" s="129">
        <f>IF(U139="základná",N139,0)</f>
        <v>0</v>
      </c>
      <c r="BF139" s="129">
        <f>IF(U139="znížená",N139,0)</f>
        <v>0</v>
      </c>
      <c r="BG139" s="129">
        <f>IF(U139="zákl. prenesená",N139,0)</f>
        <v>0</v>
      </c>
      <c r="BH139" s="129">
        <f>IF(U139="zníž. prenesená",N139,0)</f>
        <v>0</v>
      </c>
      <c r="BI139" s="129">
        <f>IF(U139="nulová",N139,0)</f>
        <v>0</v>
      </c>
      <c r="BJ139" s="20" t="s">
        <v>114</v>
      </c>
      <c r="BK139" s="214">
        <f>ROUND(L139*K139,3)</f>
        <v>0</v>
      </c>
      <c r="BL139" s="20" t="s">
        <v>140</v>
      </c>
      <c r="BM139" s="20" t="s">
        <v>193</v>
      </c>
    </row>
    <row r="140" s="9" customFormat="1" ht="37.44" customHeight="1">
      <c r="B140" s="191"/>
      <c r="C140" s="192"/>
      <c r="D140" s="193" t="s">
        <v>108</v>
      </c>
      <c r="E140" s="193"/>
      <c r="F140" s="193"/>
      <c r="G140" s="193"/>
      <c r="H140" s="193"/>
      <c r="I140" s="193"/>
      <c r="J140" s="193"/>
      <c r="K140" s="193"/>
      <c r="L140" s="193"/>
      <c r="M140" s="193"/>
      <c r="N140" s="223">
        <f>BK140</f>
        <v>0</v>
      </c>
      <c r="O140" s="224"/>
      <c r="P140" s="224"/>
      <c r="Q140" s="224"/>
      <c r="R140" s="195"/>
      <c r="T140" s="196"/>
      <c r="U140" s="192"/>
      <c r="V140" s="192"/>
      <c r="W140" s="197">
        <f>W141</f>
        <v>0</v>
      </c>
      <c r="X140" s="192"/>
      <c r="Y140" s="197">
        <f>Y141</f>
        <v>0</v>
      </c>
      <c r="Z140" s="192"/>
      <c r="AA140" s="198">
        <f>AA141</f>
        <v>0</v>
      </c>
      <c r="AR140" s="199" t="s">
        <v>156</v>
      </c>
      <c r="AT140" s="200" t="s">
        <v>74</v>
      </c>
      <c r="AU140" s="200" t="s">
        <v>75</v>
      </c>
      <c r="AY140" s="199" t="s">
        <v>135</v>
      </c>
      <c r="BK140" s="201">
        <f>BK141</f>
        <v>0</v>
      </c>
    </row>
    <row r="141" s="9" customFormat="1" ht="19.92" customHeight="1">
      <c r="B141" s="191"/>
      <c r="C141" s="192"/>
      <c r="D141" s="202" t="s">
        <v>109</v>
      </c>
      <c r="E141" s="202"/>
      <c r="F141" s="202"/>
      <c r="G141" s="202"/>
      <c r="H141" s="202"/>
      <c r="I141" s="202"/>
      <c r="J141" s="202"/>
      <c r="K141" s="202"/>
      <c r="L141" s="202"/>
      <c r="M141" s="202"/>
      <c r="N141" s="203">
        <f>BK141</f>
        <v>0</v>
      </c>
      <c r="O141" s="204"/>
      <c r="P141" s="204"/>
      <c r="Q141" s="204"/>
      <c r="R141" s="195"/>
      <c r="T141" s="196"/>
      <c r="U141" s="192"/>
      <c r="V141" s="192"/>
      <c r="W141" s="197">
        <f>W142</f>
        <v>0</v>
      </c>
      <c r="X141" s="192"/>
      <c r="Y141" s="197">
        <f>Y142</f>
        <v>0</v>
      </c>
      <c r="Z141" s="192"/>
      <c r="AA141" s="198">
        <f>AA142</f>
        <v>0</v>
      </c>
      <c r="AR141" s="199" t="s">
        <v>156</v>
      </c>
      <c r="AT141" s="200" t="s">
        <v>74</v>
      </c>
      <c r="AU141" s="200" t="s">
        <v>80</v>
      </c>
      <c r="AY141" s="199" t="s">
        <v>135</v>
      </c>
      <c r="BK141" s="201">
        <f>BK142</f>
        <v>0</v>
      </c>
    </row>
    <row r="142" s="1" customFormat="1" ht="38.25" customHeight="1">
      <c r="B142" s="169"/>
      <c r="C142" s="205" t="s">
        <v>194</v>
      </c>
      <c r="D142" s="205" t="s">
        <v>136</v>
      </c>
      <c r="E142" s="206" t="s">
        <v>195</v>
      </c>
      <c r="F142" s="207" t="s">
        <v>196</v>
      </c>
      <c r="G142" s="207"/>
      <c r="H142" s="207"/>
      <c r="I142" s="207"/>
      <c r="J142" s="208" t="s">
        <v>197</v>
      </c>
      <c r="K142" s="209">
        <v>1</v>
      </c>
      <c r="L142" s="210">
        <v>0</v>
      </c>
      <c r="M142" s="210"/>
      <c r="N142" s="209">
        <f>ROUND(L142*K142,3)</f>
        <v>0</v>
      </c>
      <c r="O142" s="209"/>
      <c r="P142" s="209"/>
      <c r="Q142" s="209"/>
      <c r="R142" s="173"/>
      <c r="T142" s="211" t="s">
        <v>5</v>
      </c>
      <c r="U142" s="54" t="s">
        <v>42</v>
      </c>
      <c r="V142" s="45"/>
      <c r="W142" s="212">
        <f>V142*K142</f>
        <v>0</v>
      </c>
      <c r="X142" s="212">
        <v>0</v>
      </c>
      <c r="Y142" s="212">
        <f>X142*K142</f>
        <v>0</v>
      </c>
      <c r="Z142" s="212">
        <v>0</v>
      </c>
      <c r="AA142" s="213">
        <f>Z142*K142</f>
        <v>0</v>
      </c>
      <c r="AR142" s="20" t="s">
        <v>198</v>
      </c>
      <c r="AT142" s="20" t="s">
        <v>136</v>
      </c>
      <c r="AU142" s="20" t="s">
        <v>114</v>
      </c>
      <c r="AY142" s="20" t="s">
        <v>135</v>
      </c>
      <c r="BE142" s="129">
        <f>IF(U142="základná",N142,0)</f>
        <v>0</v>
      </c>
      <c r="BF142" s="129">
        <f>IF(U142="znížená",N142,0)</f>
        <v>0</v>
      </c>
      <c r="BG142" s="129">
        <f>IF(U142="zákl. prenesená",N142,0)</f>
        <v>0</v>
      </c>
      <c r="BH142" s="129">
        <f>IF(U142="zníž. prenesená",N142,0)</f>
        <v>0</v>
      </c>
      <c r="BI142" s="129">
        <f>IF(U142="nulová",N142,0)</f>
        <v>0</v>
      </c>
      <c r="BJ142" s="20" t="s">
        <v>114</v>
      </c>
      <c r="BK142" s="214">
        <f>ROUND(L142*K142,3)</f>
        <v>0</v>
      </c>
      <c r="BL142" s="20" t="s">
        <v>198</v>
      </c>
      <c r="BM142" s="20" t="s">
        <v>199</v>
      </c>
    </row>
    <row r="143" s="1" customFormat="1" ht="49.92" customHeight="1">
      <c r="B143" s="44"/>
      <c r="C143" s="45"/>
      <c r="D143" s="193" t="s">
        <v>200</v>
      </c>
      <c r="E143" s="45"/>
      <c r="F143" s="45"/>
      <c r="G143" s="45"/>
      <c r="H143" s="45"/>
      <c r="I143" s="45"/>
      <c r="J143" s="45"/>
      <c r="K143" s="45"/>
      <c r="L143" s="45"/>
      <c r="M143" s="45"/>
      <c r="N143" s="225">
        <f>BK143</f>
        <v>0</v>
      </c>
      <c r="O143" s="226"/>
      <c r="P143" s="226"/>
      <c r="Q143" s="226"/>
      <c r="R143" s="46"/>
      <c r="T143" s="227"/>
      <c r="U143" s="45"/>
      <c r="V143" s="45"/>
      <c r="W143" s="45"/>
      <c r="X143" s="45"/>
      <c r="Y143" s="45"/>
      <c r="Z143" s="45"/>
      <c r="AA143" s="92"/>
      <c r="AT143" s="20" t="s">
        <v>74</v>
      </c>
      <c r="AU143" s="20" t="s">
        <v>75</v>
      </c>
      <c r="AY143" s="20" t="s">
        <v>201</v>
      </c>
      <c r="BK143" s="214">
        <f>SUM(BK144:BK148)</f>
        <v>0</v>
      </c>
    </row>
    <row r="144" s="1" customFormat="1" ht="22.32" customHeight="1">
      <c r="B144" s="44"/>
      <c r="C144" s="228" t="s">
        <v>5</v>
      </c>
      <c r="D144" s="228" t="s">
        <v>136</v>
      </c>
      <c r="E144" s="229" t="s">
        <v>5</v>
      </c>
      <c r="F144" s="230" t="s">
        <v>5</v>
      </c>
      <c r="G144" s="230"/>
      <c r="H144" s="230"/>
      <c r="I144" s="230"/>
      <c r="J144" s="231" t="s">
        <v>5</v>
      </c>
      <c r="K144" s="210"/>
      <c r="L144" s="210"/>
      <c r="M144" s="232"/>
      <c r="N144" s="232">
        <f>BK144</f>
        <v>0</v>
      </c>
      <c r="O144" s="232"/>
      <c r="P144" s="232"/>
      <c r="Q144" s="232"/>
      <c r="R144" s="46"/>
      <c r="T144" s="211" t="s">
        <v>5</v>
      </c>
      <c r="U144" s="233" t="s">
        <v>42</v>
      </c>
      <c r="V144" s="45"/>
      <c r="W144" s="45"/>
      <c r="X144" s="45"/>
      <c r="Y144" s="45"/>
      <c r="Z144" s="45"/>
      <c r="AA144" s="92"/>
      <c r="AT144" s="20" t="s">
        <v>201</v>
      </c>
      <c r="AU144" s="20" t="s">
        <v>80</v>
      </c>
      <c r="AY144" s="20" t="s">
        <v>201</v>
      </c>
      <c r="BE144" s="129">
        <f>IF(U144="základná",N144,0)</f>
        <v>0</v>
      </c>
      <c r="BF144" s="129">
        <f>IF(U144="znížená",N144,0)</f>
        <v>0</v>
      </c>
      <c r="BG144" s="129">
        <f>IF(U144="zákl. prenesená",N144,0)</f>
        <v>0</v>
      </c>
      <c r="BH144" s="129">
        <f>IF(U144="zníž. prenesená",N144,0)</f>
        <v>0</v>
      </c>
      <c r="BI144" s="129">
        <f>IF(U144="nulová",N144,0)</f>
        <v>0</v>
      </c>
      <c r="BJ144" s="20" t="s">
        <v>114</v>
      </c>
      <c r="BK144" s="214">
        <f>L144*K144</f>
        <v>0</v>
      </c>
    </row>
    <row r="145" s="1" customFormat="1" ht="22.32" customHeight="1">
      <c r="B145" s="44"/>
      <c r="C145" s="228" t="s">
        <v>5</v>
      </c>
      <c r="D145" s="228" t="s">
        <v>136</v>
      </c>
      <c r="E145" s="229" t="s">
        <v>5</v>
      </c>
      <c r="F145" s="230" t="s">
        <v>5</v>
      </c>
      <c r="G145" s="230"/>
      <c r="H145" s="230"/>
      <c r="I145" s="230"/>
      <c r="J145" s="231" t="s">
        <v>5</v>
      </c>
      <c r="K145" s="210"/>
      <c r="L145" s="210"/>
      <c r="M145" s="232"/>
      <c r="N145" s="232">
        <f>BK145</f>
        <v>0</v>
      </c>
      <c r="O145" s="232"/>
      <c r="P145" s="232"/>
      <c r="Q145" s="232"/>
      <c r="R145" s="46"/>
      <c r="T145" s="211" t="s">
        <v>5</v>
      </c>
      <c r="U145" s="233" t="s">
        <v>42</v>
      </c>
      <c r="V145" s="45"/>
      <c r="W145" s="45"/>
      <c r="X145" s="45"/>
      <c r="Y145" s="45"/>
      <c r="Z145" s="45"/>
      <c r="AA145" s="92"/>
      <c r="AT145" s="20" t="s">
        <v>201</v>
      </c>
      <c r="AU145" s="20" t="s">
        <v>80</v>
      </c>
      <c r="AY145" s="20" t="s">
        <v>201</v>
      </c>
      <c r="BE145" s="129">
        <f>IF(U145="základná",N145,0)</f>
        <v>0</v>
      </c>
      <c r="BF145" s="129">
        <f>IF(U145="znížená",N145,0)</f>
        <v>0</v>
      </c>
      <c r="BG145" s="129">
        <f>IF(U145="zákl. prenesená",N145,0)</f>
        <v>0</v>
      </c>
      <c r="BH145" s="129">
        <f>IF(U145="zníž. prenesená",N145,0)</f>
        <v>0</v>
      </c>
      <c r="BI145" s="129">
        <f>IF(U145="nulová",N145,0)</f>
        <v>0</v>
      </c>
      <c r="BJ145" s="20" t="s">
        <v>114</v>
      </c>
      <c r="BK145" s="214">
        <f>L145*K145</f>
        <v>0</v>
      </c>
    </row>
    <row r="146" s="1" customFormat="1" ht="22.32" customHeight="1">
      <c r="B146" s="44"/>
      <c r="C146" s="228" t="s">
        <v>5</v>
      </c>
      <c r="D146" s="228" t="s">
        <v>136</v>
      </c>
      <c r="E146" s="229" t="s">
        <v>5</v>
      </c>
      <c r="F146" s="230" t="s">
        <v>5</v>
      </c>
      <c r="G146" s="230"/>
      <c r="H146" s="230"/>
      <c r="I146" s="230"/>
      <c r="J146" s="231" t="s">
        <v>5</v>
      </c>
      <c r="K146" s="210"/>
      <c r="L146" s="210"/>
      <c r="M146" s="232"/>
      <c r="N146" s="232">
        <f>BK146</f>
        <v>0</v>
      </c>
      <c r="O146" s="232"/>
      <c r="P146" s="232"/>
      <c r="Q146" s="232"/>
      <c r="R146" s="46"/>
      <c r="T146" s="211" t="s">
        <v>5</v>
      </c>
      <c r="U146" s="233" t="s">
        <v>42</v>
      </c>
      <c r="V146" s="45"/>
      <c r="W146" s="45"/>
      <c r="X146" s="45"/>
      <c r="Y146" s="45"/>
      <c r="Z146" s="45"/>
      <c r="AA146" s="92"/>
      <c r="AT146" s="20" t="s">
        <v>201</v>
      </c>
      <c r="AU146" s="20" t="s">
        <v>80</v>
      </c>
      <c r="AY146" s="20" t="s">
        <v>201</v>
      </c>
      <c r="BE146" s="129">
        <f>IF(U146="základná",N146,0)</f>
        <v>0</v>
      </c>
      <c r="BF146" s="129">
        <f>IF(U146="znížená",N146,0)</f>
        <v>0</v>
      </c>
      <c r="BG146" s="129">
        <f>IF(U146="zákl. prenesená",N146,0)</f>
        <v>0</v>
      </c>
      <c r="BH146" s="129">
        <f>IF(U146="zníž. prenesená",N146,0)</f>
        <v>0</v>
      </c>
      <c r="BI146" s="129">
        <f>IF(U146="nulová",N146,0)</f>
        <v>0</v>
      </c>
      <c r="BJ146" s="20" t="s">
        <v>114</v>
      </c>
      <c r="BK146" s="214">
        <f>L146*K146</f>
        <v>0</v>
      </c>
    </row>
    <row r="147" s="1" customFormat="1" ht="22.32" customHeight="1">
      <c r="B147" s="44"/>
      <c r="C147" s="228" t="s">
        <v>5</v>
      </c>
      <c r="D147" s="228" t="s">
        <v>136</v>
      </c>
      <c r="E147" s="229" t="s">
        <v>5</v>
      </c>
      <c r="F147" s="230" t="s">
        <v>5</v>
      </c>
      <c r="G147" s="230"/>
      <c r="H147" s="230"/>
      <c r="I147" s="230"/>
      <c r="J147" s="231" t="s">
        <v>5</v>
      </c>
      <c r="K147" s="210"/>
      <c r="L147" s="210"/>
      <c r="M147" s="232"/>
      <c r="N147" s="232">
        <f>BK147</f>
        <v>0</v>
      </c>
      <c r="O147" s="232"/>
      <c r="P147" s="232"/>
      <c r="Q147" s="232"/>
      <c r="R147" s="46"/>
      <c r="T147" s="211" t="s">
        <v>5</v>
      </c>
      <c r="U147" s="233" t="s">
        <v>42</v>
      </c>
      <c r="V147" s="45"/>
      <c r="W147" s="45"/>
      <c r="X147" s="45"/>
      <c r="Y147" s="45"/>
      <c r="Z147" s="45"/>
      <c r="AA147" s="92"/>
      <c r="AT147" s="20" t="s">
        <v>201</v>
      </c>
      <c r="AU147" s="20" t="s">
        <v>80</v>
      </c>
      <c r="AY147" s="20" t="s">
        <v>201</v>
      </c>
      <c r="BE147" s="129">
        <f>IF(U147="základná",N147,0)</f>
        <v>0</v>
      </c>
      <c r="BF147" s="129">
        <f>IF(U147="znížená",N147,0)</f>
        <v>0</v>
      </c>
      <c r="BG147" s="129">
        <f>IF(U147="zákl. prenesená",N147,0)</f>
        <v>0</v>
      </c>
      <c r="BH147" s="129">
        <f>IF(U147="zníž. prenesená",N147,0)</f>
        <v>0</v>
      </c>
      <c r="BI147" s="129">
        <f>IF(U147="nulová",N147,0)</f>
        <v>0</v>
      </c>
      <c r="BJ147" s="20" t="s">
        <v>114</v>
      </c>
      <c r="BK147" s="214">
        <f>L147*K147</f>
        <v>0</v>
      </c>
    </row>
    <row r="148" s="1" customFormat="1" ht="22.32" customHeight="1">
      <c r="B148" s="44"/>
      <c r="C148" s="228" t="s">
        <v>5</v>
      </c>
      <c r="D148" s="228" t="s">
        <v>136</v>
      </c>
      <c r="E148" s="229" t="s">
        <v>5</v>
      </c>
      <c r="F148" s="230" t="s">
        <v>5</v>
      </c>
      <c r="G148" s="230"/>
      <c r="H148" s="230"/>
      <c r="I148" s="230"/>
      <c r="J148" s="231" t="s">
        <v>5</v>
      </c>
      <c r="K148" s="210"/>
      <c r="L148" s="210"/>
      <c r="M148" s="232"/>
      <c r="N148" s="232">
        <f>BK148</f>
        <v>0</v>
      </c>
      <c r="O148" s="232"/>
      <c r="P148" s="232"/>
      <c r="Q148" s="232"/>
      <c r="R148" s="46"/>
      <c r="T148" s="211" t="s">
        <v>5</v>
      </c>
      <c r="U148" s="233" t="s">
        <v>42</v>
      </c>
      <c r="V148" s="70"/>
      <c r="W148" s="70"/>
      <c r="X148" s="70"/>
      <c r="Y148" s="70"/>
      <c r="Z148" s="70"/>
      <c r="AA148" s="72"/>
      <c r="AT148" s="20" t="s">
        <v>201</v>
      </c>
      <c r="AU148" s="20" t="s">
        <v>80</v>
      </c>
      <c r="AY148" s="20" t="s">
        <v>201</v>
      </c>
      <c r="BE148" s="129">
        <f>IF(U148="základná",N148,0)</f>
        <v>0</v>
      </c>
      <c r="BF148" s="129">
        <f>IF(U148="znížená",N148,0)</f>
        <v>0</v>
      </c>
      <c r="BG148" s="129">
        <f>IF(U148="zákl. prenesená",N148,0)</f>
        <v>0</v>
      </c>
      <c r="BH148" s="129">
        <f>IF(U148="zníž. prenesená",N148,0)</f>
        <v>0</v>
      </c>
      <c r="BI148" s="129">
        <f>IF(U148="nulová",N148,0)</f>
        <v>0</v>
      </c>
      <c r="BJ148" s="20" t="s">
        <v>114</v>
      </c>
      <c r="BK148" s="214">
        <f>L148*K148</f>
        <v>0</v>
      </c>
    </row>
    <row r="149" s="1" customFormat="1" ht="6.96" customHeight="1">
      <c r="B149" s="73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5"/>
    </row>
  </sheetData>
  <mergeCells count="133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5:Q95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D102:H102"/>
    <mergeCell ref="N102:Q102"/>
    <mergeCell ref="N103:Q103"/>
    <mergeCell ref="L105:Q105"/>
    <mergeCell ref="C111:Q111"/>
    <mergeCell ref="F113:P113"/>
    <mergeCell ref="M115:P115"/>
    <mergeCell ref="M117:Q117"/>
    <mergeCell ref="M118:Q118"/>
    <mergeCell ref="F120:I120"/>
    <mergeCell ref="L120:M120"/>
    <mergeCell ref="N120:Q120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32:I132"/>
    <mergeCell ref="L132:M132"/>
    <mergeCell ref="N132:Q132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38:I138"/>
    <mergeCell ref="L138:M138"/>
    <mergeCell ref="N138:Q138"/>
    <mergeCell ref="F139:I139"/>
    <mergeCell ref="L139:M139"/>
    <mergeCell ref="N139:Q139"/>
    <mergeCell ref="F142:I142"/>
    <mergeCell ref="L142:M142"/>
    <mergeCell ref="N142:Q142"/>
    <mergeCell ref="F144:I144"/>
    <mergeCell ref="L144:M144"/>
    <mergeCell ref="N144:Q144"/>
    <mergeCell ref="F145:I145"/>
    <mergeCell ref="L145:M145"/>
    <mergeCell ref="N145:Q145"/>
    <mergeCell ref="F146:I146"/>
    <mergeCell ref="L146:M146"/>
    <mergeCell ref="N146:Q146"/>
    <mergeCell ref="F147:I147"/>
    <mergeCell ref="L147:M147"/>
    <mergeCell ref="N147:Q147"/>
    <mergeCell ref="F148:I148"/>
    <mergeCell ref="L148:M148"/>
    <mergeCell ref="N148:Q148"/>
    <mergeCell ref="N121:Q121"/>
    <mergeCell ref="N122:Q122"/>
    <mergeCell ref="N123:Q123"/>
    <mergeCell ref="N131:Q131"/>
    <mergeCell ref="N133:Q133"/>
    <mergeCell ref="N137:Q137"/>
    <mergeCell ref="N140:Q140"/>
    <mergeCell ref="N141:Q141"/>
    <mergeCell ref="N143:Q143"/>
    <mergeCell ref="H1:K1"/>
    <mergeCell ref="S2:AC2"/>
  </mergeCells>
  <dataValidations count="2">
    <dataValidation type="list" allowBlank="1" showInputMessage="1" showErrorMessage="1" error="Povolené sú hodnoty K, M." sqref="D144:D149">
      <formula1>"K, M"</formula1>
    </dataValidation>
    <dataValidation type="list" allowBlank="1" showInputMessage="1" showErrorMessage="1" error="Povolené sú hodnoty základná, znížená, nulová." sqref="U144:U149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20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2018-05-23T06:01:13Z</dcterms:created>
  <dcterms:modified xsi:type="dcterms:W3CDTF">2018-05-23T06:01:15Z</dcterms:modified>
</cp:coreProperties>
</file>