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7-226 - Oprava chodník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'2017-226 - Oprava chodník...'!$C$4:$Q$70,'2017-226 - Oprava chodník...'!$C$76:$Q$105,'2017-226 - Oprava chodník...'!$C$111:$Q$155</definedName>
    <definedName name="_xlnm.Print_Titles" localSheetId="1">'2017-226 - Oprava chodník...'!$120:$120</definedName>
  </definedNames>
  <calcPr/>
</workbook>
</file>

<file path=xl/calcChain.xml><?xml version="1.0" encoding="utf-8"?>
<calcChain xmlns="http://schemas.openxmlformats.org/spreadsheetml/2006/main">
  <c i="1" r="AY88"/>
  <c r="AX88"/>
  <c i="2" r="BI155"/>
  <c r="BH155"/>
  <c r="BG155"/>
  <c r="BE155"/>
  <c r="BK155"/>
  <c r="N155"/>
  <c r="BF155"/>
  <c r="BI154"/>
  <c r="BH154"/>
  <c r="BG154"/>
  <c r="BE154"/>
  <c r="BK154"/>
  <c r="N154"/>
  <c r="BF154"/>
  <c r="BI153"/>
  <c r="BH153"/>
  <c r="BG153"/>
  <c r="BE153"/>
  <c r="BK153"/>
  <c r="N153"/>
  <c r="BF153"/>
  <c r="BI152"/>
  <c r="BH152"/>
  <c r="BG152"/>
  <c r="BE152"/>
  <c r="BK152"/>
  <c r="N152"/>
  <c r="BF152"/>
  <c r="BI151"/>
  <c r="BH151"/>
  <c r="BG151"/>
  <c r="BE151"/>
  <c r="BK151"/>
  <c r="BK150"/>
  <c r="N150"/>
  <c r="N151"/>
  <c r="BF151"/>
  <c r="N95"/>
  <c r="BI149"/>
  <c r="BH149"/>
  <c r="BG149"/>
  <c r="BE149"/>
  <c r="AA149"/>
  <c r="AA148"/>
  <c r="AA147"/>
  <c r="Y149"/>
  <c r="Y148"/>
  <c r="Y147"/>
  <c r="W149"/>
  <c r="W148"/>
  <c r="W147"/>
  <c r="BK149"/>
  <c r="BK148"/>
  <c r="N148"/>
  <c r="BK147"/>
  <c r="N147"/>
  <c r="N149"/>
  <c r="BF149"/>
  <c r="N94"/>
  <c r="N93"/>
  <c r="BI146"/>
  <c r="BH146"/>
  <c r="BG146"/>
  <c r="BE146"/>
  <c r="AA146"/>
  <c r="AA145"/>
  <c r="Y146"/>
  <c r="Y145"/>
  <c r="W146"/>
  <c r="W145"/>
  <c r="BK146"/>
  <c r="BK145"/>
  <c r="N145"/>
  <c r="N146"/>
  <c r="BF146"/>
  <c r="N92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AA134"/>
  <c r="Y135"/>
  <c r="Y134"/>
  <c r="W135"/>
  <c r="W134"/>
  <c r="BK135"/>
  <c r="BK134"/>
  <c r="N134"/>
  <c r="N135"/>
  <c r="BF135"/>
  <c r="N91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AA129"/>
  <c r="Y130"/>
  <c r="Y129"/>
  <c r="W130"/>
  <c r="W129"/>
  <c r="BK130"/>
  <c r="BK129"/>
  <c r="N129"/>
  <c r="N130"/>
  <c r="BF130"/>
  <c r="N90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Y125"/>
  <c r="W125"/>
  <c r="BK125"/>
  <c r="N125"/>
  <c r="BF125"/>
  <c r="BI124"/>
  <c r="BH124"/>
  <c r="BG124"/>
  <c r="BE124"/>
  <c r="AA124"/>
  <c r="AA123"/>
  <c r="AA122"/>
  <c r="AA121"/>
  <c r="Y124"/>
  <c r="Y123"/>
  <c r="Y122"/>
  <c r="Y121"/>
  <c r="W124"/>
  <c r="W123"/>
  <c r="W122"/>
  <c r="W121"/>
  <c i="1" r="AU88"/>
  <c i="2" r="BK124"/>
  <c r="BK123"/>
  <c r="N123"/>
  <c r="BK122"/>
  <c r="N122"/>
  <c r="BK121"/>
  <c r="N121"/>
  <c r="N87"/>
  <c r="N124"/>
  <c r="BF124"/>
  <c r="N89"/>
  <c r="N88"/>
  <c r="F117"/>
  <c r="F115"/>
  <c r="F113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H35"/>
  <c i="1" r="BD88"/>
  <c i="2" r="BH98"/>
  <c r="H34"/>
  <c i="1" r="BC88"/>
  <c i="2" r="BG98"/>
  <c r="H33"/>
  <c i="1" r="BB88"/>
  <c i="2" r="BE98"/>
  <c r="M31"/>
  <c i="1" r="AV88"/>
  <c i="2" r="H31"/>
  <c i="1" r="AZ88"/>
  <c i="2" r="N98"/>
  <c r="N97"/>
  <c r="L105"/>
  <c r="BF98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8"/>
  <c r="M83"/>
  <c r="O19"/>
  <c r="O17"/>
  <c r="E17"/>
  <c r="M117"/>
  <c r="M82"/>
  <c r="O16"/>
  <c r="O14"/>
  <c r="E14"/>
  <c r="F118"/>
  <c r="F83"/>
  <c r="O13"/>
  <c r="O8"/>
  <c r="M115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<sst xmlns="http://schemas.openxmlformats.org/spreadsheetml/2006/main">
  <si>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</si>
  <si>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</si>
  <si>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</si>
  <si>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</si>
  <si>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</si>
  <si>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</si>
  <si>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</si>
  <si>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</si>
  <si>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</si>
  <si>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</si>
  <si>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</si>
  <si>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</si>
  <si>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</si>
  <si>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</si>
  <si>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</si>
  <si>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2017-226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</si>
  <si>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</si>
  <si>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</si>
  <si>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chodníkov pred vchodmi do bytového domu 646 na Makarenkovej ul.</t>
  </si>
  <si>
    <t>JKSO:</t>
  </si>
  <si>
    <t>KS:</t>
  </si>
  <si>
    <t>Miesto:</t>
  </si>
  <si>
    <t xml:space="preserve"> </t>
  </si>
  <si>
    <t>Dátum:</t>
  </si>
  <si>
    <t>5. 10. 2017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</si>
  <si>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</si>
  <si>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</si>
  <si>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</si>
  <si>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</si>
  <si>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</si>
  <si>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</si>
  <si>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</si>
  <si>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</si>
  <si>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</si>
  <si>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</si>
  <si>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</si>
  <si>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</si>
  <si>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</si>
  <si>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</si>
  <si>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</si>
  <si>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</si>
  <si>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</si>
  <si>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</si>
  <si>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</si>
  <si>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</si>
  <si>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</si>
  <si>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</si>
  <si>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</si>
  <si>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</si>
  <si>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</si>
  <si>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</si>
  <si>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</si>
  <si>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</si>
  <si>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</si>
  <si>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</si>
  <si>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</si>
  <si>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</si>
  <si>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</si>
  <si>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</si>
  <si>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</si>
  <si>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</si>
  <si>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</si>
  <si>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</si>
  <si>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</si>
  <si>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</si>
  <si>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</si>
  <si>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</si>
  <si>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</si>
  <si>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</si>
  <si>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</si>
  <si>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</si>
  <si>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</si>
  <si>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</si>
  <si>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</si>
  <si>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</si>
  <si>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</si>
  <si>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</si>
  <si>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{3015349c-d635-45dc-a0f4-f1b00d082b09}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</si>
  <si>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</si>
  <si>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</si>
  <si>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</si>
  <si>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</si>
  <si>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</si>
  <si>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</si>
  <si>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</si>
  <si>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</si>
  <si>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</si>
  <si>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</si>
  <si>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</si>
  <si>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</si>
  <si>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</si>
  <si>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</si>
  <si>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</si>
  <si>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</si>
  <si>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</si>
  <si>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</si>
  <si>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</si>
  <si>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</si>
  <si>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</si>
  <si>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</si>
  <si>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</si>
  <si>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</si>
  <si>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</si>
  <si>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</si>
  <si>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</si>
  <si>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</si>
  <si>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</si>
  <si>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</si>
  <si>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</si>
  <si>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 xml:space="preserve">    VRN03 - Vytýčenie inžinierskych sietí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</si>
  <si>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</si>
  <si>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</si>
  <si>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</si>
  <si>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</si>
  <si>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</si>
  <si>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</si>
  <si>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</si>
  <si>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</si>
  <si>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</si>
  <si>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</si>
  <si>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</si>
  <si>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</si>
  <si>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</si>
  <si>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</si>
  <si>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</si>
  <si>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</si>
  <si>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</si>
  <si>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</si>
  <si>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</si>
  <si>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</si>
  <si>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</si>
  <si>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</si>
  <si>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</si>
  <si>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</si>
  <si>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</si>
  <si>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</si>
  <si>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</si>
  <si>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113107131</t>
  </si>
  <si>
    <t xml:space="preserve">Odstránenie krytu v ploche do 200 m2 z betónu prostého, hr. vrstvy do 150 mm,  -0,22500t</t>
  </si>
  <si>
    <t>m2</t>
  </si>
  <si>
    <t>4</t>
  </si>
  <si>
    <t>-1432577974</t>
  </si>
  <si>
    <t>113107142</t>
  </si>
  <si>
    <t xml:space="preserve">Odstránenie krytu asfaltového v ploche do 200 m2, hr. nad 50 do 100 mm,  -0,18100t</t>
  </si>
  <si>
    <t>-162002482</t>
  </si>
  <si>
    <t>3</t>
  </si>
  <si>
    <t>113206111</t>
  </si>
  <si>
    <t xml:space="preserve">Vytrhanie obrúb betónových, s vybúraním lôžka, z krajníkov alebo obrubníkov stojatých,  -0,14500t</t>
  </si>
  <si>
    <t>m</t>
  </si>
  <si>
    <t>3101056</t>
  </si>
  <si>
    <t>113307111</t>
  </si>
  <si>
    <t xml:space="preserve">Odstránenie podkladu v ploche do 200m2 z kameniva ťaženého, hr. do 100mm,  -0,16000t</t>
  </si>
  <si>
    <t>-1590948489</t>
  </si>
  <si>
    <t>5</t>
  </si>
  <si>
    <t>181301101</t>
  </si>
  <si>
    <t>Rozprestretie ornice v rovine, plocha do 500 m2, hr.do 100 mm</t>
  </si>
  <si>
    <t>472701272</t>
  </si>
  <si>
    <t>6</t>
  </si>
  <si>
    <t>564751111</t>
  </si>
  <si>
    <t>Podklad alebo kryt z kameniva hrubého drveného veľ. 32-63 mm s rozprestretím a zhutn.hr. 150 mm</t>
  </si>
  <si>
    <t>1846713150</t>
  </si>
  <si>
    <t>7</t>
  </si>
  <si>
    <t>564801112</t>
  </si>
  <si>
    <t>Podklad zo štrkodrviny s rozprestretím a zhutnením, po zhutnení hr. 40 mm</t>
  </si>
  <si>
    <t>1772727193</t>
  </si>
  <si>
    <t>8</t>
  </si>
  <si>
    <t>596911112</t>
  </si>
  <si>
    <t xml:space="preserve">Kladenie zámkovej dlažby  hr. 6 cm pre peších nad 20 m2 so zriadením lôžka z kameniva hr. 4 cm</t>
  </si>
  <si>
    <t>-499046781</t>
  </si>
  <si>
    <t>9</t>
  </si>
  <si>
    <t>M</t>
  </si>
  <si>
    <t>5921952300</t>
  </si>
  <si>
    <t>Zámková dlažba napr. Low value Premac HAKA 6N-normál, sivá 20x16,5x6 cm</t>
  </si>
  <si>
    <t>1351173976</t>
  </si>
  <si>
    <t>10</t>
  </si>
  <si>
    <t>911131111</t>
  </si>
  <si>
    <t xml:space="preserve">Demontáž, oprava, náter a montáž  zábradlia oceľového s oceľovými stĺpikmi</t>
  </si>
  <si>
    <t>-1786885880</t>
  </si>
  <si>
    <t>11</t>
  </si>
  <si>
    <t>917862112</t>
  </si>
  <si>
    <t>Osadenie chodník. obrubníka betónového stojatého do lôžka z betónu prosteho tr. C 16/20 s bočnou oporou</t>
  </si>
  <si>
    <t>1645508332</t>
  </si>
  <si>
    <t>12</t>
  </si>
  <si>
    <t>5921954360</t>
  </si>
  <si>
    <t>Premac obrubník 1000x200x100 mm SKOS 1,5/1,5 cm</t>
  </si>
  <si>
    <t>ks</t>
  </si>
  <si>
    <t>-962150076</t>
  </si>
  <si>
    <t>13</t>
  </si>
  <si>
    <t>5921954660</t>
  </si>
  <si>
    <t>Premac obrubník parkový 100x20x5 cm, sivý</t>
  </si>
  <si>
    <t>1759647754</t>
  </si>
  <si>
    <t>14</t>
  </si>
  <si>
    <t>919735112</t>
  </si>
  <si>
    <t>Rezanie existujúceho asfaltového krytu alebo podkladu hĺbky nad 50 do 100 mm</t>
  </si>
  <si>
    <t>2011842461</t>
  </si>
  <si>
    <t>15</t>
  </si>
  <si>
    <t>919735122</t>
  </si>
  <si>
    <t>Rezanie existujúceho betónového krytu alebo podkladu hĺbky nad 50 do 100 mm</t>
  </si>
  <si>
    <t>-1620947465</t>
  </si>
  <si>
    <t>16</t>
  </si>
  <si>
    <t>979082212</t>
  </si>
  <si>
    <t>Vodorovná doprava sutiny po suchu s naložením a so zložením na vzdialenosť do 50 m</t>
  </si>
  <si>
    <t>t</t>
  </si>
  <si>
    <t>-87894309</t>
  </si>
  <si>
    <t>17</t>
  </si>
  <si>
    <t>979082213</t>
  </si>
  <si>
    <t>Vodorovná doprava sutiny so zložením a hrubým urovnaním na vzdialenosť do 1 km</t>
  </si>
  <si>
    <t>208131581</t>
  </si>
  <si>
    <t>18</t>
  </si>
  <si>
    <t>979082219</t>
  </si>
  <si>
    <t>Príplatok k cene za každý ďalší aj začatý 1 km nad 1 km</t>
  </si>
  <si>
    <t>828112732</t>
  </si>
  <si>
    <t>19</t>
  </si>
  <si>
    <t>979089012</t>
  </si>
  <si>
    <t>Poplatok za skladovanie - betón, tehly, dlaždice (17 01 ), ostatné</t>
  </si>
  <si>
    <t>1235456468</t>
  </si>
  <si>
    <t>998223011</t>
  </si>
  <si>
    <t>Presun hmôt pre pozemné komunikácie s krytom dláždeným (822 2.3, 822 5.3) akejkoľvek dĺžky objektu</t>
  </si>
  <si>
    <t>350287377</t>
  </si>
  <si>
    <t>21</t>
  </si>
  <si>
    <t>000300013</t>
  </si>
  <si>
    <t>Vytyčovacie práce - vykonávané pred výstavbou určenie priebehu podzemného existujúceho vedenia</t>
  </si>
  <si>
    <t>eur</t>
  </si>
  <si>
    <t>1024</t>
  </si>
  <si>
    <t>-169530158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</si>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</sst>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2017-226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chodníkov pred vchodmi do bytového domu 646 na Makarenkovej ul.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5. 10. 2017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47.2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'2017-226 - Oprava chodník...'!M29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'2017-226 - Oprava chodník...'!M27</f>
        <v>0</v>
      </c>
      <c r="AT88" s="119">
        <f>ROUND(SUM(AV88:AW88),2)</f>
        <v>0</v>
      </c>
      <c r="AU88" s="120">
        <f>'2017-226 - Oprava chodník...'!W121</f>
        <v>0</v>
      </c>
      <c r="AV88" s="119">
        <f>'2017-226 - Oprava chodník...'!M31</f>
        <v>0</v>
      </c>
      <c r="AW88" s="119">
        <f>'2017-226 - Oprava chodník...'!M32</f>
        <v>0</v>
      </c>
      <c r="AX88" s="119">
        <f>'2017-226 - Oprava chodník...'!M33</f>
        <v>0</v>
      </c>
      <c r="AY88" s="119">
        <f>'2017-226 - Oprava chodník...'!M34</f>
        <v>0</v>
      </c>
      <c r="AZ88" s="119">
        <f>'2017-226 - Oprava chodník...'!H31</f>
        <v>0</v>
      </c>
      <c r="BA88" s="119">
        <f>'2017-226 - Oprava chodník...'!H32</f>
        <v>0</v>
      </c>
      <c r="BB88" s="119">
        <f>'2017-226 - Oprava chodník...'!H33</f>
        <v>0</v>
      </c>
      <c r="BC88" s="119">
        <f>'2017-226 - Oprava chodník...'!H34</f>
        <v>0</v>
      </c>
      <c r="BD88" s="121">
        <f>'2017-226 - Oprava chodník...'!H35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7-226 - Oprava chodník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5. 10. 2017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N97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ROUND((((SUM(BE97:BE104)+SUM(BE121:BE149))+SUM(BE151:BE155))),2)</f>
        <v>0</v>
      </c>
      <c r="I31" s="45"/>
      <c r="J31" s="45"/>
      <c r="K31" s="45"/>
      <c r="L31" s="45"/>
      <c r="M31" s="148">
        <f>ROUND(((ROUND((SUM(BE97:BE104)+SUM(BE121:BE149)), 2)*F31)+SUM(BE151:BE155)*F31),2)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ROUND((((SUM(BF97:BF104)+SUM(BF121:BF149))+SUM(BF151:BF155))),2)</f>
        <v>0</v>
      </c>
      <c r="I32" s="45"/>
      <c r="J32" s="45"/>
      <c r="K32" s="45"/>
      <c r="L32" s="45"/>
      <c r="M32" s="148">
        <f>ROUND(((ROUND((SUM(BF97:BF104)+SUM(BF121:BF149)), 2)*F32)+SUM(BF151:BF155)*F32),2)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ROUND((((SUM(BG97:BG104)+SUM(BG121:BG149))+SUM(BG151:BG155))),2)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ROUND((((SUM(BH97:BH104)+SUM(BH121:BH149))+SUM(BH151:BH155))),2)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ROUND((((SUM(BI97:BI104)+SUM(BI121:BI149))+SUM(BI151:BI155))),2)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chodníkov pred vchodmi do bytového domu 646 na Makarenkovej ul.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5. 10. 2017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N121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N122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N123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N129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N134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N145</f>
        <v>0</v>
      </c>
      <c r="O92" s="163"/>
      <c r="P92" s="163"/>
      <c r="Q92" s="163"/>
      <c r="R92" s="164"/>
    </row>
    <row r="93" s="6" customFormat="1" ht="24.96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0">
        <f>N147</f>
        <v>0</v>
      </c>
      <c r="O93" s="158"/>
      <c r="P93" s="158"/>
      <c r="Q93" s="158"/>
      <c r="R93" s="161"/>
    </row>
    <row r="94" s="7" customFormat="1" ht="19.92" customHeight="1">
      <c r="B94" s="162"/>
      <c r="C94" s="163"/>
      <c r="D94" s="123" t="s">
        <v>109</v>
      </c>
      <c r="E94" s="163"/>
      <c r="F94" s="163"/>
      <c r="G94" s="163"/>
      <c r="H94" s="163"/>
      <c r="I94" s="163"/>
      <c r="J94" s="163"/>
      <c r="K94" s="163"/>
      <c r="L94" s="163"/>
      <c r="M94" s="163"/>
      <c r="N94" s="125">
        <f>N148</f>
        <v>0</v>
      </c>
      <c r="O94" s="163"/>
      <c r="P94" s="163"/>
      <c r="Q94" s="163"/>
      <c r="R94" s="164"/>
    </row>
    <row r="95" s="6" customFormat="1" ht="21.84" customHeight="1">
      <c r="B95" s="157"/>
      <c r="C95" s="158"/>
      <c r="D95" s="159" t="s">
        <v>110</v>
      </c>
      <c r="E95" s="158"/>
      <c r="F95" s="158"/>
      <c r="G95" s="158"/>
      <c r="H95" s="158"/>
      <c r="I95" s="158"/>
      <c r="J95" s="158"/>
      <c r="K95" s="158"/>
      <c r="L95" s="158"/>
      <c r="M95" s="158"/>
      <c r="N95" s="165">
        <f>N150</f>
        <v>0</v>
      </c>
      <c r="O95" s="158"/>
      <c r="P95" s="158"/>
      <c r="Q95" s="158"/>
      <c r="R95" s="161"/>
    </row>
    <row r="96" s="1" customFormat="1" ht="21.84" customHeight="1">
      <c r="B96" s="4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6"/>
    </row>
    <row r="97" s="1" customFormat="1" ht="29.28" customHeight="1">
      <c r="B97" s="44"/>
      <c r="C97" s="155" t="s">
        <v>111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156">
        <f>ROUND(N98+N99+N100+N101+N102+N103,2)</f>
        <v>0</v>
      </c>
      <c r="O97" s="166"/>
      <c r="P97" s="166"/>
      <c r="Q97" s="166"/>
      <c r="R97" s="46"/>
      <c r="T97" s="167"/>
      <c r="U97" s="168" t="s">
        <v>39</v>
      </c>
    </row>
    <row r="98" s="1" customFormat="1" ht="18" customHeight="1">
      <c r="B98" s="169"/>
      <c r="C98" s="170"/>
      <c r="D98" s="130" t="s">
        <v>112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113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114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113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114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113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114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113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114</v>
      </c>
      <c r="BK101" s="174"/>
      <c r="BL101" s="174"/>
      <c r="BM101" s="174"/>
    </row>
    <row r="102" s="1" customFormat="1" ht="18" customHeight="1">
      <c r="B102" s="169"/>
      <c r="C102" s="170"/>
      <c r="D102" s="130" t="s">
        <v>118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113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114</v>
      </c>
      <c r="BK102" s="174"/>
      <c r="BL102" s="174"/>
      <c r="BM102" s="174"/>
    </row>
    <row r="103" s="1" customFormat="1" ht="18" customHeight="1">
      <c r="B103" s="169"/>
      <c r="C103" s="170"/>
      <c r="D103" s="171" t="s">
        <v>119</v>
      </c>
      <c r="E103" s="170"/>
      <c r="F103" s="170"/>
      <c r="G103" s="170"/>
      <c r="H103" s="170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9"/>
      <c r="U103" s="180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120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114</v>
      </c>
      <c r="BK103" s="174"/>
      <c r="BL103" s="174"/>
      <c r="BM103" s="174"/>
    </row>
    <row r="104" s="1" customForma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6"/>
    </row>
    <row r="105" s="1" customFormat="1" ht="29.28" customHeight="1">
      <c r="B105" s="44"/>
      <c r="C105" s="137" t="s">
        <v>90</v>
      </c>
      <c r="D105" s="138"/>
      <c r="E105" s="138"/>
      <c r="F105" s="138"/>
      <c r="G105" s="138"/>
      <c r="H105" s="138"/>
      <c r="I105" s="138"/>
      <c r="J105" s="138"/>
      <c r="K105" s="138"/>
      <c r="L105" s="139">
        <f>ROUND(SUM(N87+N97),2)</f>
        <v>0</v>
      </c>
      <c r="M105" s="139"/>
      <c r="N105" s="139"/>
      <c r="O105" s="139"/>
      <c r="P105" s="139"/>
      <c r="Q105" s="139"/>
      <c r="R105" s="46"/>
    </row>
    <row r="106" s="1" customFormat="1" ht="6.96" customHeight="1">
      <c r="B106" s="73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5"/>
    </row>
    <row r="110" s="1" customFormat="1" ht="6.96" customHeight="1">
      <c r="B110" s="76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8"/>
    </row>
    <row r="111" s="1" customFormat="1" ht="36.96" customHeight="1">
      <c r="B111" s="44"/>
      <c r="C111" s="25" t="s">
        <v>121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36.96" customHeight="1">
      <c r="B113" s="44"/>
      <c r="C113" s="83" t="s">
        <v>17</v>
      </c>
      <c r="D113" s="45"/>
      <c r="E113" s="45"/>
      <c r="F113" s="85" t="str">
        <f>F6</f>
        <v>Oprava chodníkov pred vchodmi do bytového domu 646 na Makarenkovej ul.</v>
      </c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18" customHeight="1">
      <c r="B115" s="44"/>
      <c r="C115" s="36" t="s">
        <v>21</v>
      </c>
      <c r="D115" s="45"/>
      <c r="E115" s="45"/>
      <c r="F115" s="31" t="str">
        <f>F8</f>
        <v xml:space="preserve"> </v>
      </c>
      <c r="G115" s="45"/>
      <c r="H115" s="45"/>
      <c r="I115" s="45"/>
      <c r="J115" s="45"/>
      <c r="K115" s="36" t="s">
        <v>23</v>
      </c>
      <c r="L115" s="45"/>
      <c r="M115" s="88" t="str">
        <f>IF(O8="","",O8)</f>
        <v>5. 10. 2017</v>
      </c>
      <c r="N115" s="88"/>
      <c r="O115" s="88"/>
      <c r="P115" s="88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>
      <c r="B117" s="44"/>
      <c r="C117" s="36" t="s">
        <v>25</v>
      </c>
      <c r="D117" s="45"/>
      <c r="E117" s="45"/>
      <c r="F117" s="31" t="str">
        <f>E11</f>
        <v>Mesto Partizánske</v>
      </c>
      <c r="G117" s="45"/>
      <c r="H117" s="45"/>
      <c r="I117" s="45"/>
      <c r="J117" s="45"/>
      <c r="K117" s="36" t="s">
        <v>31</v>
      </c>
      <c r="L117" s="45"/>
      <c r="M117" s="31" t="str">
        <f>E17</f>
        <v xml:space="preserve"> </v>
      </c>
      <c r="N117" s="31"/>
      <c r="O117" s="31"/>
      <c r="P117" s="31"/>
      <c r="Q117" s="31"/>
      <c r="R117" s="46"/>
    </row>
    <row r="118" s="1" customFormat="1" ht="14.4" customHeight="1">
      <c r="B118" s="44"/>
      <c r="C118" s="36" t="s">
        <v>29</v>
      </c>
      <c r="D118" s="45"/>
      <c r="E118" s="45"/>
      <c r="F118" s="31" t="str">
        <f>IF(E14="","",E14)</f>
        <v>Vyplň údaj</v>
      </c>
      <c r="G118" s="45"/>
      <c r="H118" s="45"/>
      <c r="I118" s="45"/>
      <c r="J118" s="45"/>
      <c r="K118" s="36" t="s">
        <v>34</v>
      </c>
      <c r="L118" s="45"/>
      <c r="M118" s="31" t="str">
        <f>E20</f>
        <v xml:space="preserve"> </v>
      </c>
      <c r="N118" s="31"/>
      <c r="O118" s="31"/>
      <c r="P118" s="31"/>
      <c r="Q118" s="31"/>
      <c r="R118" s="46"/>
    </row>
    <row r="119" s="1" customFormat="1" ht="10.32" customHeight="1">
      <c r="B119" s="44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6"/>
    </row>
    <row r="120" s="8" customFormat="1" ht="29.28" customHeight="1">
      <c r="B120" s="181"/>
      <c r="C120" s="182" t="s">
        <v>122</v>
      </c>
      <c r="D120" s="183" t="s">
        <v>123</v>
      </c>
      <c r="E120" s="183" t="s">
        <v>57</v>
      </c>
      <c r="F120" s="183" t="s">
        <v>124</v>
      </c>
      <c r="G120" s="183"/>
      <c r="H120" s="183"/>
      <c r="I120" s="183"/>
      <c r="J120" s="183" t="s">
        <v>125</v>
      </c>
      <c r="K120" s="183" t="s">
        <v>126</v>
      </c>
      <c r="L120" s="183" t="s">
        <v>127</v>
      </c>
      <c r="M120" s="183"/>
      <c r="N120" s="183" t="s">
        <v>100</v>
      </c>
      <c r="O120" s="183"/>
      <c r="P120" s="183"/>
      <c r="Q120" s="184"/>
      <c r="R120" s="185"/>
      <c r="T120" s="98" t="s">
        <v>128</v>
      </c>
      <c r="U120" s="99" t="s">
        <v>39</v>
      </c>
      <c r="V120" s="99" t="s">
        <v>129</v>
      </c>
      <c r="W120" s="99" t="s">
        <v>130</v>
      </c>
      <c r="X120" s="99" t="s">
        <v>131</v>
      </c>
      <c r="Y120" s="99" t="s">
        <v>132</v>
      </c>
      <c r="Z120" s="99" t="s">
        <v>133</v>
      </c>
      <c r="AA120" s="100" t="s">
        <v>134</v>
      </c>
    </row>
    <row r="121" s="1" customFormat="1" ht="29.28" customHeight="1">
      <c r="B121" s="44"/>
      <c r="C121" s="102" t="s">
        <v>97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186">
        <f>BK121</f>
        <v>0</v>
      </c>
      <c r="O121" s="187"/>
      <c r="P121" s="187"/>
      <c r="Q121" s="187"/>
      <c r="R121" s="46"/>
      <c r="T121" s="101"/>
      <c r="U121" s="65"/>
      <c r="V121" s="65"/>
      <c r="W121" s="188">
        <f>W122+W147+W150</f>
        <v>0</v>
      </c>
      <c r="X121" s="65"/>
      <c r="Y121" s="188">
        <f>Y122+Y147+Y150</f>
        <v>65.765782000000002</v>
      </c>
      <c r="Z121" s="65"/>
      <c r="AA121" s="189">
        <f>AA122+AA147+AA150</f>
        <v>33.699000000000005</v>
      </c>
      <c r="AT121" s="20" t="s">
        <v>74</v>
      </c>
      <c r="AU121" s="20" t="s">
        <v>102</v>
      </c>
      <c r="BK121" s="190">
        <f>BK122+BK147+BK150</f>
        <v>0</v>
      </c>
    </row>
    <row r="122" s="9" customFormat="1" ht="37.44" customHeight="1">
      <c r="B122" s="191"/>
      <c r="C122" s="192"/>
      <c r="D122" s="193" t="s">
        <v>103</v>
      </c>
      <c r="E122" s="193"/>
      <c r="F122" s="193"/>
      <c r="G122" s="193"/>
      <c r="H122" s="193"/>
      <c r="I122" s="193"/>
      <c r="J122" s="193"/>
      <c r="K122" s="193"/>
      <c r="L122" s="193"/>
      <c r="M122" s="193"/>
      <c r="N122" s="165">
        <f>BK122</f>
        <v>0</v>
      </c>
      <c r="O122" s="194"/>
      <c r="P122" s="194"/>
      <c r="Q122" s="194"/>
      <c r="R122" s="195"/>
      <c r="T122" s="196"/>
      <c r="U122" s="192"/>
      <c r="V122" s="192"/>
      <c r="W122" s="197">
        <f>W123+W129+W134+W145</f>
        <v>0</v>
      </c>
      <c r="X122" s="192"/>
      <c r="Y122" s="197">
        <f>Y123+Y129+Y134+Y145</f>
        <v>65.765782000000002</v>
      </c>
      <c r="Z122" s="192"/>
      <c r="AA122" s="198">
        <f>AA123+AA129+AA134+AA145</f>
        <v>33.699000000000005</v>
      </c>
      <c r="AR122" s="199" t="s">
        <v>80</v>
      </c>
      <c r="AT122" s="200" t="s">
        <v>74</v>
      </c>
      <c r="AU122" s="200" t="s">
        <v>75</v>
      </c>
      <c r="AY122" s="199" t="s">
        <v>135</v>
      </c>
      <c r="BK122" s="201">
        <f>BK123+BK129+BK134+BK145</f>
        <v>0</v>
      </c>
    </row>
    <row r="123" s="9" customFormat="1" ht="19.92" customHeight="1">
      <c r="B123" s="191"/>
      <c r="C123" s="192"/>
      <c r="D123" s="202" t="s">
        <v>104</v>
      </c>
      <c r="E123" s="202"/>
      <c r="F123" s="202"/>
      <c r="G123" s="202"/>
      <c r="H123" s="202"/>
      <c r="I123" s="202"/>
      <c r="J123" s="202"/>
      <c r="K123" s="202"/>
      <c r="L123" s="202"/>
      <c r="M123" s="202"/>
      <c r="N123" s="203">
        <f>BK123</f>
        <v>0</v>
      </c>
      <c r="O123" s="204"/>
      <c r="P123" s="204"/>
      <c r="Q123" s="204"/>
      <c r="R123" s="195"/>
      <c r="T123" s="196"/>
      <c r="U123" s="192"/>
      <c r="V123" s="192"/>
      <c r="W123" s="197">
        <f>SUM(W124:W128)</f>
        <v>0</v>
      </c>
      <c r="X123" s="192"/>
      <c r="Y123" s="197">
        <f>SUM(Y124:Y128)</f>
        <v>0</v>
      </c>
      <c r="Z123" s="192"/>
      <c r="AA123" s="198">
        <f>SUM(AA124:AA128)</f>
        <v>33.699000000000005</v>
      </c>
      <c r="AR123" s="199" t="s">
        <v>80</v>
      </c>
      <c r="AT123" s="200" t="s">
        <v>74</v>
      </c>
      <c r="AU123" s="200" t="s">
        <v>80</v>
      </c>
      <c r="AY123" s="199" t="s">
        <v>135</v>
      </c>
      <c r="BK123" s="201">
        <f>SUM(BK124:BK128)</f>
        <v>0</v>
      </c>
    </row>
    <row r="124" s="1" customFormat="1" ht="38.25" customHeight="1">
      <c r="B124" s="169"/>
      <c r="C124" s="205" t="s">
        <v>80</v>
      </c>
      <c r="D124" s="205" t="s">
        <v>136</v>
      </c>
      <c r="E124" s="206" t="s">
        <v>137</v>
      </c>
      <c r="F124" s="207" t="s">
        <v>138</v>
      </c>
      <c r="G124" s="207"/>
      <c r="H124" s="207"/>
      <c r="I124" s="207"/>
      <c r="J124" s="208" t="s">
        <v>139</v>
      </c>
      <c r="K124" s="209">
        <v>23.800000000000001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0.22500000000000001</v>
      </c>
      <c r="AA124" s="213">
        <f>Z124*K124</f>
        <v>5.3550000000000004</v>
      </c>
      <c r="AR124" s="20" t="s">
        <v>140</v>
      </c>
      <c r="AT124" s="20" t="s">
        <v>136</v>
      </c>
      <c r="AU124" s="20" t="s">
        <v>114</v>
      </c>
      <c r="AY124" s="20" t="s">
        <v>135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114</v>
      </c>
      <c r="BK124" s="214">
        <f>ROUND(L124*K124,3)</f>
        <v>0</v>
      </c>
      <c r="BL124" s="20" t="s">
        <v>140</v>
      </c>
      <c r="BM124" s="20" t="s">
        <v>141</v>
      </c>
    </row>
    <row r="125" s="1" customFormat="1" ht="38.25" customHeight="1">
      <c r="B125" s="169"/>
      <c r="C125" s="205" t="s">
        <v>114</v>
      </c>
      <c r="D125" s="205" t="s">
        <v>136</v>
      </c>
      <c r="E125" s="206" t="s">
        <v>142</v>
      </c>
      <c r="F125" s="207" t="s">
        <v>143</v>
      </c>
      <c r="G125" s="207"/>
      <c r="H125" s="207"/>
      <c r="I125" s="207"/>
      <c r="J125" s="208" t="s">
        <v>139</v>
      </c>
      <c r="K125" s="209">
        <v>66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0.18099999999999999</v>
      </c>
      <c r="AA125" s="213">
        <f>Z125*K125</f>
        <v>11.946</v>
      </c>
      <c r="AR125" s="20" t="s">
        <v>140</v>
      </c>
      <c r="AT125" s="20" t="s">
        <v>136</v>
      </c>
      <c r="AU125" s="20" t="s">
        <v>114</v>
      </c>
      <c r="AY125" s="20" t="s">
        <v>135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114</v>
      </c>
      <c r="BK125" s="214">
        <f>ROUND(L125*K125,3)</f>
        <v>0</v>
      </c>
      <c r="BL125" s="20" t="s">
        <v>140</v>
      </c>
      <c r="BM125" s="20" t="s">
        <v>144</v>
      </c>
    </row>
    <row r="126" s="1" customFormat="1" ht="38.25" customHeight="1">
      <c r="B126" s="169"/>
      <c r="C126" s="205" t="s">
        <v>145</v>
      </c>
      <c r="D126" s="205" t="s">
        <v>136</v>
      </c>
      <c r="E126" s="206" t="s">
        <v>146</v>
      </c>
      <c r="F126" s="207" t="s">
        <v>147</v>
      </c>
      <c r="G126" s="207"/>
      <c r="H126" s="207"/>
      <c r="I126" s="207"/>
      <c r="J126" s="208" t="s">
        <v>148</v>
      </c>
      <c r="K126" s="209">
        <v>14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0.14499999999999999</v>
      </c>
      <c r="AA126" s="213">
        <f>Z126*K126</f>
        <v>2.0299999999999998</v>
      </c>
      <c r="AR126" s="20" t="s">
        <v>140</v>
      </c>
      <c r="AT126" s="20" t="s">
        <v>136</v>
      </c>
      <c r="AU126" s="20" t="s">
        <v>114</v>
      </c>
      <c r="AY126" s="20" t="s">
        <v>135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114</v>
      </c>
      <c r="BK126" s="214">
        <f>ROUND(L126*K126,3)</f>
        <v>0</v>
      </c>
      <c r="BL126" s="20" t="s">
        <v>140</v>
      </c>
      <c r="BM126" s="20" t="s">
        <v>149</v>
      </c>
    </row>
    <row r="127" s="1" customFormat="1" ht="38.25" customHeight="1">
      <c r="B127" s="169"/>
      <c r="C127" s="205" t="s">
        <v>140</v>
      </c>
      <c r="D127" s="205" t="s">
        <v>136</v>
      </c>
      <c r="E127" s="206" t="s">
        <v>150</v>
      </c>
      <c r="F127" s="207" t="s">
        <v>151</v>
      </c>
      <c r="G127" s="207"/>
      <c r="H127" s="207"/>
      <c r="I127" s="207"/>
      <c r="J127" s="208" t="s">
        <v>139</v>
      </c>
      <c r="K127" s="209">
        <v>89.799999999999997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</v>
      </c>
      <c r="Y127" s="212">
        <f>X127*K127</f>
        <v>0</v>
      </c>
      <c r="Z127" s="212">
        <v>0.16</v>
      </c>
      <c r="AA127" s="213">
        <f>Z127*K127</f>
        <v>14.368</v>
      </c>
      <c r="AR127" s="20" t="s">
        <v>140</v>
      </c>
      <c r="AT127" s="20" t="s">
        <v>136</v>
      </c>
      <c r="AU127" s="20" t="s">
        <v>114</v>
      </c>
      <c r="AY127" s="20" t="s">
        <v>135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114</v>
      </c>
      <c r="BK127" s="214">
        <f>ROUND(L127*K127,3)</f>
        <v>0</v>
      </c>
      <c r="BL127" s="20" t="s">
        <v>140</v>
      </c>
      <c r="BM127" s="20" t="s">
        <v>152</v>
      </c>
    </row>
    <row r="128" s="1" customFormat="1" ht="25.5" customHeight="1">
      <c r="B128" s="169"/>
      <c r="C128" s="205" t="s">
        <v>153</v>
      </c>
      <c r="D128" s="205" t="s">
        <v>136</v>
      </c>
      <c r="E128" s="206" t="s">
        <v>154</v>
      </c>
      <c r="F128" s="207" t="s">
        <v>155</v>
      </c>
      <c r="G128" s="207"/>
      <c r="H128" s="207"/>
      <c r="I128" s="207"/>
      <c r="J128" s="208" t="s">
        <v>139</v>
      </c>
      <c r="K128" s="209">
        <v>26.399999999999999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140</v>
      </c>
      <c r="AT128" s="20" t="s">
        <v>136</v>
      </c>
      <c r="AU128" s="20" t="s">
        <v>114</v>
      </c>
      <c r="AY128" s="20" t="s">
        <v>135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114</v>
      </c>
      <c r="BK128" s="214">
        <f>ROUND(L128*K128,3)</f>
        <v>0</v>
      </c>
      <c r="BL128" s="20" t="s">
        <v>140</v>
      </c>
      <c r="BM128" s="20" t="s">
        <v>156</v>
      </c>
    </row>
    <row r="129" s="9" customFormat="1" ht="29.88" customHeight="1">
      <c r="B129" s="191"/>
      <c r="C129" s="192"/>
      <c r="D129" s="202" t="s">
        <v>105</v>
      </c>
      <c r="E129" s="202"/>
      <c r="F129" s="202"/>
      <c r="G129" s="202"/>
      <c r="H129" s="202"/>
      <c r="I129" s="202"/>
      <c r="J129" s="202"/>
      <c r="K129" s="202"/>
      <c r="L129" s="202"/>
      <c r="M129" s="202"/>
      <c r="N129" s="215">
        <f>BK129</f>
        <v>0</v>
      </c>
      <c r="O129" s="216"/>
      <c r="P129" s="216"/>
      <c r="Q129" s="216"/>
      <c r="R129" s="195"/>
      <c r="T129" s="196"/>
      <c r="U129" s="192"/>
      <c r="V129" s="192"/>
      <c r="W129" s="197">
        <f>SUM(W130:W133)</f>
        <v>0</v>
      </c>
      <c r="X129" s="192"/>
      <c r="Y129" s="197">
        <f>SUM(Y130:Y133)</f>
        <v>55.337454000000001</v>
      </c>
      <c r="Z129" s="192"/>
      <c r="AA129" s="198">
        <f>SUM(AA130:AA133)</f>
        <v>0</v>
      </c>
      <c r="AR129" s="199" t="s">
        <v>80</v>
      </c>
      <c r="AT129" s="200" t="s">
        <v>74</v>
      </c>
      <c r="AU129" s="200" t="s">
        <v>80</v>
      </c>
      <c r="AY129" s="199" t="s">
        <v>135</v>
      </c>
      <c r="BK129" s="201">
        <f>SUM(BK130:BK133)</f>
        <v>0</v>
      </c>
    </row>
    <row r="130" s="1" customFormat="1" ht="38.25" customHeight="1">
      <c r="B130" s="169"/>
      <c r="C130" s="205" t="s">
        <v>157</v>
      </c>
      <c r="D130" s="205" t="s">
        <v>136</v>
      </c>
      <c r="E130" s="206" t="s">
        <v>158</v>
      </c>
      <c r="F130" s="207" t="s">
        <v>159</v>
      </c>
      <c r="G130" s="207"/>
      <c r="H130" s="207"/>
      <c r="I130" s="207"/>
      <c r="J130" s="208" t="s">
        <v>139</v>
      </c>
      <c r="K130" s="209">
        <v>89.799999999999997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0.29160000000000003</v>
      </c>
      <c r="Y130" s="212">
        <f>X130*K130</f>
        <v>26.185680000000001</v>
      </c>
      <c r="Z130" s="212">
        <v>0</v>
      </c>
      <c r="AA130" s="213">
        <f>Z130*K130</f>
        <v>0</v>
      </c>
      <c r="AR130" s="20" t="s">
        <v>140</v>
      </c>
      <c r="AT130" s="20" t="s">
        <v>136</v>
      </c>
      <c r="AU130" s="20" t="s">
        <v>114</v>
      </c>
      <c r="AY130" s="20" t="s">
        <v>135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114</v>
      </c>
      <c r="BK130" s="214">
        <f>ROUND(L130*K130,3)</f>
        <v>0</v>
      </c>
      <c r="BL130" s="20" t="s">
        <v>140</v>
      </c>
      <c r="BM130" s="20" t="s">
        <v>160</v>
      </c>
    </row>
    <row r="131" s="1" customFormat="1" ht="25.5" customHeight="1">
      <c r="B131" s="169"/>
      <c r="C131" s="205" t="s">
        <v>161</v>
      </c>
      <c r="D131" s="205" t="s">
        <v>136</v>
      </c>
      <c r="E131" s="206" t="s">
        <v>162</v>
      </c>
      <c r="F131" s="207" t="s">
        <v>163</v>
      </c>
      <c r="G131" s="207"/>
      <c r="H131" s="207"/>
      <c r="I131" s="207"/>
      <c r="J131" s="208" t="s">
        <v>139</v>
      </c>
      <c r="K131" s="209">
        <v>89.799999999999997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0.080030000000000004</v>
      </c>
      <c r="Y131" s="212">
        <f>X131*K131</f>
        <v>7.1866940000000001</v>
      </c>
      <c r="Z131" s="212">
        <v>0</v>
      </c>
      <c r="AA131" s="213">
        <f>Z131*K131</f>
        <v>0</v>
      </c>
      <c r="AR131" s="20" t="s">
        <v>140</v>
      </c>
      <c r="AT131" s="20" t="s">
        <v>136</v>
      </c>
      <c r="AU131" s="20" t="s">
        <v>114</v>
      </c>
      <c r="AY131" s="20" t="s">
        <v>135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114</v>
      </c>
      <c r="BK131" s="214">
        <f>ROUND(L131*K131,3)</f>
        <v>0</v>
      </c>
      <c r="BL131" s="20" t="s">
        <v>140</v>
      </c>
      <c r="BM131" s="20" t="s">
        <v>164</v>
      </c>
    </row>
    <row r="132" s="1" customFormat="1" ht="38.25" customHeight="1">
      <c r="B132" s="169"/>
      <c r="C132" s="205" t="s">
        <v>165</v>
      </c>
      <c r="D132" s="205" t="s">
        <v>136</v>
      </c>
      <c r="E132" s="206" t="s">
        <v>166</v>
      </c>
      <c r="F132" s="207" t="s">
        <v>167</v>
      </c>
      <c r="G132" s="207"/>
      <c r="H132" s="207"/>
      <c r="I132" s="207"/>
      <c r="J132" s="208" t="s">
        <v>139</v>
      </c>
      <c r="K132" s="209">
        <v>89.799999999999997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0.112</v>
      </c>
      <c r="Y132" s="212">
        <f>X132*K132</f>
        <v>10.057600000000001</v>
      </c>
      <c r="Z132" s="212">
        <v>0</v>
      </c>
      <c r="AA132" s="213">
        <f>Z132*K132</f>
        <v>0</v>
      </c>
      <c r="AR132" s="20" t="s">
        <v>140</v>
      </c>
      <c r="AT132" s="20" t="s">
        <v>136</v>
      </c>
      <c r="AU132" s="20" t="s">
        <v>114</v>
      </c>
      <c r="AY132" s="20" t="s">
        <v>135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114</v>
      </c>
      <c r="BK132" s="214">
        <f>ROUND(L132*K132,3)</f>
        <v>0</v>
      </c>
      <c r="BL132" s="20" t="s">
        <v>140</v>
      </c>
      <c r="BM132" s="20" t="s">
        <v>168</v>
      </c>
    </row>
    <row r="133" s="1" customFormat="1" ht="25.5" customHeight="1">
      <c r="B133" s="169"/>
      <c r="C133" s="217" t="s">
        <v>169</v>
      </c>
      <c r="D133" s="217" t="s">
        <v>170</v>
      </c>
      <c r="E133" s="218" t="s">
        <v>171</v>
      </c>
      <c r="F133" s="219" t="s">
        <v>172</v>
      </c>
      <c r="G133" s="219"/>
      <c r="H133" s="219"/>
      <c r="I133" s="219"/>
      <c r="J133" s="220" t="s">
        <v>139</v>
      </c>
      <c r="K133" s="221">
        <v>91.596000000000004</v>
      </c>
      <c r="L133" s="222">
        <v>0</v>
      </c>
      <c r="M133" s="222"/>
      <c r="N133" s="221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0.13</v>
      </c>
      <c r="Y133" s="212">
        <f>X133*K133</f>
        <v>11.907480000000001</v>
      </c>
      <c r="Z133" s="212">
        <v>0</v>
      </c>
      <c r="AA133" s="213">
        <f>Z133*K133</f>
        <v>0</v>
      </c>
      <c r="AR133" s="20" t="s">
        <v>165</v>
      </c>
      <c r="AT133" s="20" t="s">
        <v>170</v>
      </c>
      <c r="AU133" s="20" t="s">
        <v>114</v>
      </c>
      <c r="AY133" s="20" t="s">
        <v>135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114</v>
      </c>
      <c r="BK133" s="214">
        <f>ROUND(L133*K133,3)</f>
        <v>0</v>
      </c>
      <c r="BL133" s="20" t="s">
        <v>140</v>
      </c>
      <c r="BM133" s="20" t="s">
        <v>173</v>
      </c>
    </row>
    <row r="134" s="9" customFormat="1" ht="29.88" customHeight="1">
      <c r="B134" s="191"/>
      <c r="C134" s="192"/>
      <c r="D134" s="202" t="s">
        <v>106</v>
      </c>
      <c r="E134" s="202"/>
      <c r="F134" s="202"/>
      <c r="G134" s="202"/>
      <c r="H134" s="202"/>
      <c r="I134" s="202"/>
      <c r="J134" s="202"/>
      <c r="K134" s="202"/>
      <c r="L134" s="202"/>
      <c r="M134" s="202"/>
      <c r="N134" s="215">
        <f>BK134</f>
        <v>0</v>
      </c>
      <c r="O134" s="216"/>
      <c r="P134" s="216"/>
      <c r="Q134" s="216"/>
      <c r="R134" s="195"/>
      <c r="T134" s="196"/>
      <c r="U134" s="192"/>
      <c r="V134" s="192"/>
      <c r="W134" s="197">
        <f>SUM(W135:W144)</f>
        <v>0</v>
      </c>
      <c r="X134" s="192"/>
      <c r="Y134" s="197">
        <f>SUM(Y135:Y144)</f>
        <v>10.428328000000001</v>
      </c>
      <c r="Z134" s="192"/>
      <c r="AA134" s="198">
        <f>SUM(AA135:AA144)</f>
        <v>0</v>
      </c>
      <c r="AR134" s="199" t="s">
        <v>80</v>
      </c>
      <c r="AT134" s="200" t="s">
        <v>74</v>
      </c>
      <c r="AU134" s="200" t="s">
        <v>80</v>
      </c>
      <c r="AY134" s="199" t="s">
        <v>135</v>
      </c>
      <c r="BK134" s="201">
        <f>SUM(BK135:BK144)</f>
        <v>0</v>
      </c>
    </row>
    <row r="135" s="1" customFormat="1" ht="25.5" customHeight="1">
      <c r="B135" s="169"/>
      <c r="C135" s="205" t="s">
        <v>174</v>
      </c>
      <c r="D135" s="205" t="s">
        <v>136</v>
      </c>
      <c r="E135" s="206" t="s">
        <v>175</v>
      </c>
      <c r="F135" s="207" t="s">
        <v>176</v>
      </c>
      <c r="G135" s="207"/>
      <c r="H135" s="207"/>
      <c r="I135" s="207"/>
      <c r="J135" s="208" t="s">
        <v>148</v>
      </c>
      <c r="K135" s="209">
        <v>30.399999999999999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0.11254</v>
      </c>
      <c r="Y135" s="212">
        <f>X135*K135</f>
        <v>3.4212159999999998</v>
      </c>
      <c r="Z135" s="212">
        <v>0</v>
      </c>
      <c r="AA135" s="213">
        <f>Z135*K135</f>
        <v>0</v>
      </c>
      <c r="AR135" s="20" t="s">
        <v>140</v>
      </c>
      <c r="AT135" s="20" t="s">
        <v>136</v>
      </c>
      <c r="AU135" s="20" t="s">
        <v>114</v>
      </c>
      <c r="AY135" s="20" t="s">
        <v>135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114</v>
      </c>
      <c r="BK135" s="214">
        <f>ROUND(L135*K135,3)</f>
        <v>0</v>
      </c>
      <c r="BL135" s="20" t="s">
        <v>140</v>
      </c>
      <c r="BM135" s="20" t="s">
        <v>177</v>
      </c>
    </row>
    <row r="136" s="1" customFormat="1" ht="38.25" customHeight="1">
      <c r="B136" s="169"/>
      <c r="C136" s="205" t="s">
        <v>178</v>
      </c>
      <c r="D136" s="205" t="s">
        <v>136</v>
      </c>
      <c r="E136" s="206" t="s">
        <v>179</v>
      </c>
      <c r="F136" s="207" t="s">
        <v>180</v>
      </c>
      <c r="G136" s="207"/>
      <c r="H136" s="207"/>
      <c r="I136" s="207"/>
      <c r="J136" s="208" t="s">
        <v>148</v>
      </c>
      <c r="K136" s="209">
        <v>44.399999999999999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0.12662000000000001</v>
      </c>
      <c r="Y136" s="212">
        <f>X136*K136</f>
        <v>5.6219280000000005</v>
      </c>
      <c r="Z136" s="212">
        <v>0</v>
      </c>
      <c r="AA136" s="213">
        <f>Z136*K136</f>
        <v>0</v>
      </c>
      <c r="AR136" s="20" t="s">
        <v>140</v>
      </c>
      <c r="AT136" s="20" t="s">
        <v>136</v>
      </c>
      <c r="AU136" s="20" t="s">
        <v>114</v>
      </c>
      <c r="AY136" s="20" t="s">
        <v>135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114</v>
      </c>
      <c r="BK136" s="214">
        <f>ROUND(L136*K136,3)</f>
        <v>0</v>
      </c>
      <c r="BL136" s="20" t="s">
        <v>140</v>
      </c>
      <c r="BM136" s="20" t="s">
        <v>181</v>
      </c>
    </row>
    <row r="137" s="1" customFormat="1" ht="25.5" customHeight="1">
      <c r="B137" s="169"/>
      <c r="C137" s="217" t="s">
        <v>182</v>
      </c>
      <c r="D137" s="217" t="s">
        <v>170</v>
      </c>
      <c r="E137" s="218" t="s">
        <v>183</v>
      </c>
      <c r="F137" s="219" t="s">
        <v>184</v>
      </c>
      <c r="G137" s="219"/>
      <c r="H137" s="219"/>
      <c r="I137" s="219"/>
      <c r="J137" s="220" t="s">
        <v>185</v>
      </c>
      <c r="K137" s="221">
        <v>14.140000000000001</v>
      </c>
      <c r="L137" s="222">
        <v>0</v>
      </c>
      <c r="M137" s="222"/>
      <c r="N137" s="221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0.048000000000000001</v>
      </c>
      <c r="Y137" s="212">
        <f>X137*K137</f>
        <v>0.67871999999999999</v>
      </c>
      <c r="Z137" s="212">
        <v>0</v>
      </c>
      <c r="AA137" s="213">
        <f>Z137*K137</f>
        <v>0</v>
      </c>
      <c r="AR137" s="20" t="s">
        <v>165</v>
      </c>
      <c r="AT137" s="20" t="s">
        <v>170</v>
      </c>
      <c r="AU137" s="20" t="s">
        <v>114</v>
      </c>
      <c r="AY137" s="20" t="s">
        <v>135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114</v>
      </c>
      <c r="BK137" s="214">
        <f>ROUND(L137*K137,3)</f>
        <v>0</v>
      </c>
      <c r="BL137" s="20" t="s">
        <v>140</v>
      </c>
      <c r="BM137" s="20" t="s">
        <v>186</v>
      </c>
    </row>
    <row r="138" s="1" customFormat="1" ht="25.5" customHeight="1">
      <c r="B138" s="169"/>
      <c r="C138" s="217" t="s">
        <v>187</v>
      </c>
      <c r="D138" s="217" t="s">
        <v>170</v>
      </c>
      <c r="E138" s="218" t="s">
        <v>188</v>
      </c>
      <c r="F138" s="219" t="s">
        <v>189</v>
      </c>
      <c r="G138" s="219"/>
      <c r="H138" s="219"/>
      <c r="I138" s="219"/>
      <c r="J138" s="220" t="s">
        <v>185</v>
      </c>
      <c r="K138" s="221">
        <v>30.704000000000001</v>
      </c>
      <c r="L138" s="222">
        <v>0</v>
      </c>
      <c r="M138" s="222"/>
      <c r="N138" s="221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0.023</v>
      </c>
      <c r="Y138" s="212">
        <f>X138*K138</f>
        <v>0.70619200000000004</v>
      </c>
      <c r="Z138" s="212">
        <v>0</v>
      </c>
      <c r="AA138" s="213">
        <f>Z138*K138</f>
        <v>0</v>
      </c>
      <c r="AR138" s="20" t="s">
        <v>165</v>
      </c>
      <c r="AT138" s="20" t="s">
        <v>170</v>
      </c>
      <c r="AU138" s="20" t="s">
        <v>114</v>
      </c>
      <c r="AY138" s="20" t="s">
        <v>135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114</v>
      </c>
      <c r="BK138" s="214">
        <f>ROUND(L138*K138,3)</f>
        <v>0</v>
      </c>
      <c r="BL138" s="20" t="s">
        <v>140</v>
      </c>
      <c r="BM138" s="20" t="s">
        <v>190</v>
      </c>
    </row>
    <row r="139" s="1" customFormat="1" ht="25.5" customHeight="1">
      <c r="B139" s="169"/>
      <c r="C139" s="205" t="s">
        <v>191</v>
      </c>
      <c r="D139" s="205" t="s">
        <v>136</v>
      </c>
      <c r="E139" s="206" t="s">
        <v>192</v>
      </c>
      <c r="F139" s="207" t="s">
        <v>193</v>
      </c>
      <c r="G139" s="207"/>
      <c r="H139" s="207"/>
      <c r="I139" s="207"/>
      <c r="J139" s="208" t="s">
        <v>148</v>
      </c>
      <c r="K139" s="209">
        <v>14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</v>
      </c>
      <c r="Y139" s="212">
        <f>X139*K139</f>
        <v>0</v>
      </c>
      <c r="Z139" s="212">
        <v>0</v>
      </c>
      <c r="AA139" s="213">
        <f>Z139*K139</f>
        <v>0</v>
      </c>
      <c r="AR139" s="20" t="s">
        <v>140</v>
      </c>
      <c r="AT139" s="20" t="s">
        <v>136</v>
      </c>
      <c r="AU139" s="20" t="s">
        <v>114</v>
      </c>
      <c r="AY139" s="20" t="s">
        <v>135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114</v>
      </c>
      <c r="BK139" s="214">
        <f>ROUND(L139*K139,3)</f>
        <v>0</v>
      </c>
      <c r="BL139" s="20" t="s">
        <v>140</v>
      </c>
      <c r="BM139" s="20" t="s">
        <v>194</v>
      </c>
    </row>
    <row r="140" s="1" customFormat="1" ht="25.5" customHeight="1">
      <c r="B140" s="169"/>
      <c r="C140" s="205" t="s">
        <v>195</v>
      </c>
      <c r="D140" s="205" t="s">
        <v>136</v>
      </c>
      <c r="E140" s="206" t="s">
        <v>196</v>
      </c>
      <c r="F140" s="207" t="s">
        <v>197</v>
      </c>
      <c r="G140" s="207"/>
      <c r="H140" s="207"/>
      <c r="I140" s="207"/>
      <c r="J140" s="208" t="s">
        <v>148</v>
      </c>
      <c r="K140" s="209">
        <v>13.6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2.0000000000000002E-05</v>
      </c>
      <c r="Y140" s="212">
        <f>X140*K140</f>
        <v>0.000272</v>
      </c>
      <c r="Z140" s="212">
        <v>0</v>
      </c>
      <c r="AA140" s="213">
        <f>Z140*K140</f>
        <v>0</v>
      </c>
      <c r="AR140" s="20" t="s">
        <v>140</v>
      </c>
      <c r="AT140" s="20" t="s">
        <v>136</v>
      </c>
      <c r="AU140" s="20" t="s">
        <v>114</v>
      </c>
      <c r="AY140" s="20" t="s">
        <v>135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114</v>
      </c>
      <c r="BK140" s="214">
        <f>ROUND(L140*K140,3)</f>
        <v>0</v>
      </c>
      <c r="BL140" s="20" t="s">
        <v>140</v>
      </c>
      <c r="BM140" s="20" t="s">
        <v>198</v>
      </c>
    </row>
    <row r="141" s="1" customFormat="1" ht="38.25" customHeight="1">
      <c r="B141" s="169"/>
      <c r="C141" s="205" t="s">
        <v>199</v>
      </c>
      <c r="D141" s="205" t="s">
        <v>136</v>
      </c>
      <c r="E141" s="206" t="s">
        <v>200</v>
      </c>
      <c r="F141" s="207" t="s">
        <v>201</v>
      </c>
      <c r="G141" s="207"/>
      <c r="H141" s="207"/>
      <c r="I141" s="207"/>
      <c r="J141" s="208" t="s">
        <v>202</v>
      </c>
      <c r="K141" s="209">
        <v>33.698999999999998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140</v>
      </c>
      <c r="AT141" s="20" t="s">
        <v>136</v>
      </c>
      <c r="AU141" s="20" t="s">
        <v>114</v>
      </c>
      <c r="AY141" s="20" t="s">
        <v>135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114</v>
      </c>
      <c r="BK141" s="214">
        <f>ROUND(L141*K141,3)</f>
        <v>0</v>
      </c>
      <c r="BL141" s="20" t="s">
        <v>140</v>
      </c>
      <c r="BM141" s="20" t="s">
        <v>203</v>
      </c>
    </row>
    <row r="142" s="1" customFormat="1" ht="25.5" customHeight="1">
      <c r="B142" s="169"/>
      <c r="C142" s="205" t="s">
        <v>204</v>
      </c>
      <c r="D142" s="205" t="s">
        <v>136</v>
      </c>
      <c r="E142" s="206" t="s">
        <v>205</v>
      </c>
      <c r="F142" s="207" t="s">
        <v>206</v>
      </c>
      <c r="G142" s="207"/>
      <c r="H142" s="207"/>
      <c r="I142" s="207"/>
      <c r="J142" s="208" t="s">
        <v>202</v>
      </c>
      <c r="K142" s="209">
        <v>33.698999999999998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140</v>
      </c>
      <c r="AT142" s="20" t="s">
        <v>136</v>
      </c>
      <c r="AU142" s="20" t="s">
        <v>114</v>
      </c>
      <c r="AY142" s="20" t="s">
        <v>135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114</v>
      </c>
      <c r="BK142" s="214">
        <f>ROUND(L142*K142,3)</f>
        <v>0</v>
      </c>
      <c r="BL142" s="20" t="s">
        <v>140</v>
      </c>
      <c r="BM142" s="20" t="s">
        <v>207</v>
      </c>
    </row>
    <row r="143" s="1" customFormat="1" ht="25.5" customHeight="1">
      <c r="B143" s="169"/>
      <c r="C143" s="205" t="s">
        <v>208</v>
      </c>
      <c r="D143" s="205" t="s">
        <v>136</v>
      </c>
      <c r="E143" s="206" t="s">
        <v>209</v>
      </c>
      <c r="F143" s="207" t="s">
        <v>210</v>
      </c>
      <c r="G143" s="207"/>
      <c r="H143" s="207"/>
      <c r="I143" s="207"/>
      <c r="J143" s="208" t="s">
        <v>202</v>
      </c>
      <c r="K143" s="209">
        <v>168.49500000000001</v>
      </c>
      <c r="L143" s="210">
        <v>0</v>
      </c>
      <c r="M143" s="210"/>
      <c r="N143" s="209">
        <f>ROUND(L143*K143,3)</f>
        <v>0</v>
      </c>
      <c r="O143" s="209"/>
      <c r="P143" s="209"/>
      <c r="Q143" s="209"/>
      <c r="R143" s="173"/>
      <c r="T143" s="211" t="s">
        <v>5</v>
      </c>
      <c r="U143" s="54" t="s">
        <v>42</v>
      </c>
      <c r="V143" s="45"/>
      <c r="W143" s="212">
        <f>V143*K143</f>
        <v>0</v>
      </c>
      <c r="X143" s="212">
        <v>0</v>
      </c>
      <c r="Y143" s="212">
        <f>X143*K143</f>
        <v>0</v>
      </c>
      <c r="Z143" s="212">
        <v>0</v>
      </c>
      <c r="AA143" s="213">
        <f>Z143*K143</f>
        <v>0</v>
      </c>
      <c r="AR143" s="20" t="s">
        <v>140</v>
      </c>
      <c r="AT143" s="20" t="s">
        <v>136</v>
      </c>
      <c r="AU143" s="20" t="s">
        <v>114</v>
      </c>
      <c r="AY143" s="20" t="s">
        <v>135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114</v>
      </c>
      <c r="BK143" s="214">
        <f>ROUND(L143*K143,3)</f>
        <v>0</v>
      </c>
      <c r="BL143" s="20" t="s">
        <v>140</v>
      </c>
      <c r="BM143" s="20" t="s">
        <v>211</v>
      </c>
    </row>
    <row r="144" s="1" customFormat="1" ht="25.5" customHeight="1">
      <c r="B144" s="169"/>
      <c r="C144" s="205" t="s">
        <v>212</v>
      </c>
      <c r="D144" s="205" t="s">
        <v>136</v>
      </c>
      <c r="E144" s="206" t="s">
        <v>213</v>
      </c>
      <c r="F144" s="207" t="s">
        <v>214</v>
      </c>
      <c r="G144" s="207"/>
      <c r="H144" s="207"/>
      <c r="I144" s="207"/>
      <c r="J144" s="208" t="s">
        <v>202</v>
      </c>
      <c r="K144" s="209">
        <v>33.698999999999998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</v>
      </c>
      <c r="Y144" s="212">
        <f>X144*K144</f>
        <v>0</v>
      </c>
      <c r="Z144" s="212">
        <v>0</v>
      </c>
      <c r="AA144" s="213">
        <f>Z144*K144</f>
        <v>0</v>
      </c>
      <c r="AR144" s="20" t="s">
        <v>140</v>
      </c>
      <c r="AT144" s="20" t="s">
        <v>136</v>
      </c>
      <c r="AU144" s="20" t="s">
        <v>114</v>
      </c>
      <c r="AY144" s="20" t="s">
        <v>135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114</v>
      </c>
      <c r="BK144" s="214">
        <f>ROUND(L144*K144,3)</f>
        <v>0</v>
      </c>
      <c r="BL144" s="20" t="s">
        <v>140</v>
      </c>
      <c r="BM144" s="20" t="s">
        <v>215</v>
      </c>
    </row>
    <row r="145" s="9" customFormat="1" ht="29.88" customHeight="1">
      <c r="B145" s="191"/>
      <c r="C145" s="192"/>
      <c r="D145" s="202" t="s">
        <v>107</v>
      </c>
      <c r="E145" s="202"/>
      <c r="F145" s="202"/>
      <c r="G145" s="202"/>
      <c r="H145" s="202"/>
      <c r="I145" s="202"/>
      <c r="J145" s="202"/>
      <c r="K145" s="202"/>
      <c r="L145" s="202"/>
      <c r="M145" s="202"/>
      <c r="N145" s="215">
        <f>BK145</f>
        <v>0</v>
      </c>
      <c r="O145" s="216"/>
      <c r="P145" s="216"/>
      <c r="Q145" s="216"/>
      <c r="R145" s="195"/>
      <c r="T145" s="196"/>
      <c r="U145" s="192"/>
      <c r="V145" s="192"/>
      <c r="W145" s="197">
        <f>W146</f>
        <v>0</v>
      </c>
      <c r="X145" s="192"/>
      <c r="Y145" s="197">
        <f>Y146</f>
        <v>0</v>
      </c>
      <c r="Z145" s="192"/>
      <c r="AA145" s="198">
        <f>AA146</f>
        <v>0</v>
      </c>
      <c r="AR145" s="199" t="s">
        <v>80</v>
      </c>
      <c r="AT145" s="200" t="s">
        <v>74</v>
      </c>
      <c r="AU145" s="200" t="s">
        <v>80</v>
      </c>
      <c r="AY145" s="199" t="s">
        <v>135</v>
      </c>
      <c r="BK145" s="201">
        <f>BK146</f>
        <v>0</v>
      </c>
    </row>
    <row r="146" s="1" customFormat="1" ht="38.25" customHeight="1">
      <c r="B146" s="169"/>
      <c r="C146" s="205" t="s">
        <v>10</v>
      </c>
      <c r="D146" s="205" t="s">
        <v>136</v>
      </c>
      <c r="E146" s="206" t="s">
        <v>216</v>
      </c>
      <c r="F146" s="207" t="s">
        <v>217</v>
      </c>
      <c r="G146" s="207"/>
      <c r="H146" s="207"/>
      <c r="I146" s="207"/>
      <c r="J146" s="208" t="s">
        <v>202</v>
      </c>
      <c r="K146" s="209">
        <v>65.766000000000005</v>
      </c>
      <c r="L146" s="210">
        <v>0</v>
      </c>
      <c r="M146" s="210"/>
      <c r="N146" s="20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</v>
      </c>
      <c r="Y146" s="212">
        <f>X146*K146</f>
        <v>0</v>
      </c>
      <c r="Z146" s="212">
        <v>0</v>
      </c>
      <c r="AA146" s="213">
        <f>Z146*K146</f>
        <v>0</v>
      </c>
      <c r="AR146" s="20" t="s">
        <v>140</v>
      </c>
      <c r="AT146" s="20" t="s">
        <v>136</v>
      </c>
      <c r="AU146" s="20" t="s">
        <v>114</v>
      </c>
      <c r="AY146" s="20" t="s">
        <v>135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114</v>
      </c>
      <c r="BK146" s="214">
        <f>ROUND(L146*K146,3)</f>
        <v>0</v>
      </c>
      <c r="BL146" s="20" t="s">
        <v>140</v>
      </c>
      <c r="BM146" s="20" t="s">
        <v>218</v>
      </c>
    </row>
    <row r="147" s="9" customFormat="1" ht="37.44" customHeight="1">
      <c r="B147" s="191"/>
      <c r="C147" s="192"/>
      <c r="D147" s="193" t="s">
        <v>108</v>
      </c>
      <c r="E147" s="193"/>
      <c r="F147" s="193"/>
      <c r="G147" s="193"/>
      <c r="H147" s="193"/>
      <c r="I147" s="193"/>
      <c r="J147" s="193"/>
      <c r="K147" s="193"/>
      <c r="L147" s="193"/>
      <c r="M147" s="193"/>
      <c r="N147" s="223">
        <f>BK147</f>
        <v>0</v>
      </c>
      <c r="O147" s="224"/>
      <c r="P147" s="224"/>
      <c r="Q147" s="224"/>
      <c r="R147" s="195"/>
      <c r="T147" s="196"/>
      <c r="U147" s="192"/>
      <c r="V147" s="192"/>
      <c r="W147" s="197">
        <f>W148</f>
        <v>0</v>
      </c>
      <c r="X147" s="192"/>
      <c r="Y147" s="197">
        <f>Y148</f>
        <v>0</v>
      </c>
      <c r="Z147" s="192"/>
      <c r="AA147" s="198">
        <f>AA148</f>
        <v>0</v>
      </c>
      <c r="AR147" s="199" t="s">
        <v>153</v>
      </c>
      <c r="AT147" s="200" t="s">
        <v>74</v>
      </c>
      <c r="AU147" s="200" t="s">
        <v>75</v>
      </c>
      <c r="AY147" s="199" t="s">
        <v>135</v>
      </c>
      <c r="BK147" s="201">
        <f>BK148</f>
        <v>0</v>
      </c>
    </row>
    <row r="148" s="9" customFormat="1" ht="19.92" customHeight="1">
      <c r="B148" s="191"/>
      <c r="C148" s="192"/>
      <c r="D148" s="202" t="s">
        <v>109</v>
      </c>
      <c r="E148" s="202"/>
      <c r="F148" s="202"/>
      <c r="G148" s="202"/>
      <c r="H148" s="202"/>
      <c r="I148" s="202"/>
      <c r="J148" s="202"/>
      <c r="K148" s="202"/>
      <c r="L148" s="202"/>
      <c r="M148" s="202"/>
      <c r="N148" s="203">
        <f>BK148</f>
        <v>0</v>
      </c>
      <c r="O148" s="204"/>
      <c r="P148" s="204"/>
      <c r="Q148" s="204"/>
      <c r="R148" s="195"/>
      <c r="T148" s="196"/>
      <c r="U148" s="192"/>
      <c r="V148" s="192"/>
      <c r="W148" s="197">
        <f>W149</f>
        <v>0</v>
      </c>
      <c r="X148" s="192"/>
      <c r="Y148" s="197">
        <f>Y149</f>
        <v>0</v>
      </c>
      <c r="Z148" s="192"/>
      <c r="AA148" s="198">
        <f>AA149</f>
        <v>0</v>
      </c>
      <c r="AR148" s="199" t="s">
        <v>153</v>
      </c>
      <c r="AT148" s="200" t="s">
        <v>74</v>
      </c>
      <c r="AU148" s="200" t="s">
        <v>80</v>
      </c>
      <c r="AY148" s="199" t="s">
        <v>135</v>
      </c>
      <c r="BK148" s="201">
        <f>BK149</f>
        <v>0</v>
      </c>
    </row>
    <row r="149" s="1" customFormat="1" ht="38.25" customHeight="1">
      <c r="B149" s="169"/>
      <c r="C149" s="205" t="s">
        <v>219</v>
      </c>
      <c r="D149" s="205" t="s">
        <v>136</v>
      </c>
      <c r="E149" s="206" t="s">
        <v>220</v>
      </c>
      <c r="F149" s="207" t="s">
        <v>221</v>
      </c>
      <c r="G149" s="207"/>
      <c r="H149" s="207"/>
      <c r="I149" s="207"/>
      <c r="J149" s="208" t="s">
        <v>222</v>
      </c>
      <c r="K149" s="209">
        <v>1</v>
      </c>
      <c r="L149" s="210">
        <v>0</v>
      </c>
      <c r="M149" s="210"/>
      <c r="N149" s="209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0</v>
      </c>
      <c r="Y149" s="212">
        <f>X149*K149</f>
        <v>0</v>
      </c>
      <c r="Z149" s="212">
        <v>0</v>
      </c>
      <c r="AA149" s="213">
        <f>Z149*K149</f>
        <v>0</v>
      </c>
      <c r="AR149" s="20" t="s">
        <v>223</v>
      </c>
      <c r="AT149" s="20" t="s">
        <v>136</v>
      </c>
      <c r="AU149" s="20" t="s">
        <v>114</v>
      </c>
      <c r="AY149" s="20" t="s">
        <v>135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114</v>
      </c>
      <c r="BK149" s="214">
        <f>ROUND(L149*K149,3)</f>
        <v>0</v>
      </c>
      <c r="BL149" s="20" t="s">
        <v>223</v>
      </c>
      <c r="BM149" s="20" t="s">
        <v>224</v>
      </c>
    </row>
    <row r="150" s="1" customFormat="1" ht="49.92" customHeight="1">
      <c r="B150" s="44"/>
      <c r="C150" s="45"/>
      <c r="D150" s="193" t="s">
        <v>225</v>
      </c>
      <c r="E150" s="45"/>
      <c r="F150" s="45"/>
      <c r="G150" s="45"/>
      <c r="H150" s="45"/>
      <c r="I150" s="45"/>
      <c r="J150" s="45"/>
      <c r="K150" s="45"/>
      <c r="L150" s="45"/>
      <c r="M150" s="45"/>
      <c r="N150" s="225">
        <f>BK150</f>
        <v>0</v>
      </c>
      <c r="O150" s="226"/>
      <c r="P150" s="226"/>
      <c r="Q150" s="226"/>
      <c r="R150" s="46"/>
      <c r="T150" s="227"/>
      <c r="U150" s="45"/>
      <c r="V150" s="45"/>
      <c r="W150" s="45"/>
      <c r="X150" s="45"/>
      <c r="Y150" s="45"/>
      <c r="Z150" s="45"/>
      <c r="AA150" s="92"/>
      <c r="AT150" s="20" t="s">
        <v>74</v>
      </c>
      <c r="AU150" s="20" t="s">
        <v>75</v>
      </c>
      <c r="AY150" s="20" t="s">
        <v>226</v>
      </c>
      <c r="BK150" s="214">
        <f>SUM(BK151:BK155)</f>
        <v>0</v>
      </c>
    </row>
    <row r="151" s="1" customFormat="1" ht="22.32" customHeight="1">
      <c r="B151" s="44"/>
      <c r="C151" s="228" t="s">
        <v>5</v>
      </c>
      <c r="D151" s="228" t="s">
        <v>136</v>
      </c>
      <c r="E151" s="229" t="s">
        <v>5</v>
      </c>
      <c r="F151" s="230" t="s">
        <v>5</v>
      </c>
      <c r="G151" s="230"/>
      <c r="H151" s="230"/>
      <c r="I151" s="230"/>
      <c r="J151" s="231" t="s">
        <v>5</v>
      </c>
      <c r="K151" s="210"/>
      <c r="L151" s="210"/>
      <c r="M151" s="232"/>
      <c r="N151" s="232">
        <f>BK151</f>
        <v>0</v>
      </c>
      <c r="O151" s="232"/>
      <c r="P151" s="232"/>
      <c r="Q151" s="232"/>
      <c r="R151" s="46"/>
      <c r="T151" s="211" t="s">
        <v>5</v>
      </c>
      <c r="U151" s="233" t="s">
        <v>42</v>
      </c>
      <c r="V151" s="45"/>
      <c r="W151" s="45"/>
      <c r="X151" s="45"/>
      <c r="Y151" s="45"/>
      <c r="Z151" s="45"/>
      <c r="AA151" s="92"/>
      <c r="AT151" s="20" t="s">
        <v>226</v>
      </c>
      <c r="AU151" s="20" t="s">
        <v>80</v>
      </c>
      <c r="AY151" s="20" t="s">
        <v>226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114</v>
      </c>
      <c r="BK151" s="214">
        <f>L151*K151</f>
        <v>0</v>
      </c>
    </row>
    <row r="152" s="1" customFormat="1" ht="22.32" customHeight="1">
      <c r="B152" s="44"/>
      <c r="C152" s="228" t="s">
        <v>5</v>
      </c>
      <c r="D152" s="228" t="s">
        <v>136</v>
      </c>
      <c r="E152" s="229" t="s">
        <v>5</v>
      </c>
      <c r="F152" s="230" t="s">
        <v>5</v>
      </c>
      <c r="G152" s="230"/>
      <c r="H152" s="230"/>
      <c r="I152" s="230"/>
      <c r="J152" s="231" t="s">
        <v>5</v>
      </c>
      <c r="K152" s="210"/>
      <c r="L152" s="210"/>
      <c r="M152" s="232"/>
      <c r="N152" s="232">
        <f>BK152</f>
        <v>0</v>
      </c>
      <c r="O152" s="232"/>
      <c r="P152" s="232"/>
      <c r="Q152" s="232"/>
      <c r="R152" s="46"/>
      <c r="T152" s="211" t="s">
        <v>5</v>
      </c>
      <c r="U152" s="233" t="s">
        <v>42</v>
      </c>
      <c r="V152" s="45"/>
      <c r="W152" s="45"/>
      <c r="X152" s="45"/>
      <c r="Y152" s="45"/>
      <c r="Z152" s="45"/>
      <c r="AA152" s="92"/>
      <c r="AT152" s="20" t="s">
        <v>226</v>
      </c>
      <c r="AU152" s="20" t="s">
        <v>80</v>
      </c>
      <c r="AY152" s="20" t="s">
        <v>226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114</v>
      </c>
      <c r="BK152" s="214">
        <f>L152*K152</f>
        <v>0</v>
      </c>
    </row>
    <row r="153" s="1" customFormat="1" ht="22.32" customHeight="1">
      <c r="B153" s="44"/>
      <c r="C153" s="228" t="s">
        <v>5</v>
      </c>
      <c r="D153" s="228" t="s">
        <v>136</v>
      </c>
      <c r="E153" s="229" t="s">
        <v>5</v>
      </c>
      <c r="F153" s="230" t="s">
        <v>5</v>
      </c>
      <c r="G153" s="230"/>
      <c r="H153" s="230"/>
      <c r="I153" s="230"/>
      <c r="J153" s="231" t="s">
        <v>5</v>
      </c>
      <c r="K153" s="210"/>
      <c r="L153" s="210"/>
      <c r="M153" s="232"/>
      <c r="N153" s="232">
        <f>BK153</f>
        <v>0</v>
      </c>
      <c r="O153" s="232"/>
      <c r="P153" s="232"/>
      <c r="Q153" s="232"/>
      <c r="R153" s="46"/>
      <c r="T153" s="211" t="s">
        <v>5</v>
      </c>
      <c r="U153" s="233" t="s">
        <v>42</v>
      </c>
      <c r="V153" s="45"/>
      <c r="W153" s="45"/>
      <c r="X153" s="45"/>
      <c r="Y153" s="45"/>
      <c r="Z153" s="45"/>
      <c r="AA153" s="92"/>
      <c r="AT153" s="20" t="s">
        <v>226</v>
      </c>
      <c r="AU153" s="20" t="s">
        <v>80</v>
      </c>
      <c r="AY153" s="20" t="s">
        <v>226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114</v>
      </c>
      <c r="BK153" s="214">
        <f>L153*K153</f>
        <v>0</v>
      </c>
    </row>
    <row r="154" s="1" customFormat="1" ht="22.32" customHeight="1">
      <c r="B154" s="44"/>
      <c r="C154" s="228" t="s">
        <v>5</v>
      </c>
      <c r="D154" s="228" t="s">
        <v>136</v>
      </c>
      <c r="E154" s="229" t="s">
        <v>5</v>
      </c>
      <c r="F154" s="230" t="s">
        <v>5</v>
      </c>
      <c r="G154" s="230"/>
      <c r="H154" s="230"/>
      <c r="I154" s="230"/>
      <c r="J154" s="231" t="s">
        <v>5</v>
      </c>
      <c r="K154" s="210"/>
      <c r="L154" s="210"/>
      <c r="M154" s="232"/>
      <c r="N154" s="232">
        <f>BK154</f>
        <v>0</v>
      </c>
      <c r="O154" s="232"/>
      <c r="P154" s="232"/>
      <c r="Q154" s="232"/>
      <c r="R154" s="46"/>
      <c r="T154" s="211" t="s">
        <v>5</v>
      </c>
      <c r="U154" s="233" t="s">
        <v>42</v>
      </c>
      <c r="V154" s="45"/>
      <c r="W154" s="45"/>
      <c r="X154" s="45"/>
      <c r="Y154" s="45"/>
      <c r="Z154" s="45"/>
      <c r="AA154" s="92"/>
      <c r="AT154" s="20" t="s">
        <v>226</v>
      </c>
      <c r="AU154" s="20" t="s">
        <v>80</v>
      </c>
      <c r="AY154" s="20" t="s">
        <v>226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114</v>
      </c>
      <c r="BK154" s="214">
        <f>L154*K154</f>
        <v>0</v>
      </c>
    </row>
    <row r="155" s="1" customFormat="1" ht="22.32" customHeight="1">
      <c r="B155" s="44"/>
      <c r="C155" s="228" t="s">
        <v>5</v>
      </c>
      <c r="D155" s="228" t="s">
        <v>136</v>
      </c>
      <c r="E155" s="229" t="s">
        <v>5</v>
      </c>
      <c r="F155" s="230" t="s">
        <v>5</v>
      </c>
      <c r="G155" s="230"/>
      <c r="H155" s="230"/>
      <c r="I155" s="230"/>
      <c r="J155" s="231" t="s">
        <v>5</v>
      </c>
      <c r="K155" s="210"/>
      <c r="L155" s="210"/>
      <c r="M155" s="232"/>
      <c r="N155" s="232">
        <f>BK155</f>
        <v>0</v>
      </c>
      <c r="O155" s="232"/>
      <c r="P155" s="232"/>
      <c r="Q155" s="232"/>
      <c r="R155" s="46"/>
      <c r="T155" s="211" t="s">
        <v>5</v>
      </c>
      <c r="U155" s="233" t="s">
        <v>42</v>
      </c>
      <c r="V155" s="70"/>
      <c r="W155" s="70"/>
      <c r="X155" s="70"/>
      <c r="Y155" s="70"/>
      <c r="Z155" s="70"/>
      <c r="AA155" s="72"/>
      <c r="AT155" s="20" t="s">
        <v>226</v>
      </c>
      <c r="AU155" s="20" t="s">
        <v>80</v>
      </c>
      <c r="AY155" s="20" t="s">
        <v>226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114</v>
      </c>
      <c r="BK155" s="214">
        <f>L155*K155</f>
        <v>0</v>
      </c>
    </row>
    <row r="156" s="1" customFormat="1" ht="6.96" customHeight="1">
      <c r="B156" s="73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</row>
  </sheetData>
  <mergeCells count="154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L105:Q105"/>
    <mergeCell ref="C111:Q111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6:I146"/>
    <mergeCell ref="L146:M146"/>
    <mergeCell ref="N146:Q146"/>
    <mergeCell ref="F149:I149"/>
    <mergeCell ref="L149:M149"/>
    <mergeCell ref="N149:Q149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N121:Q121"/>
    <mergeCell ref="N122:Q122"/>
    <mergeCell ref="N123:Q123"/>
    <mergeCell ref="N129:Q129"/>
    <mergeCell ref="N134:Q134"/>
    <mergeCell ref="N145:Q145"/>
    <mergeCell ref="N147:Q147"/>
    <mergeCell ref="N148:Q148"/>
    <mergeCell ref="N150:Q150"/>
    <mergeCell ref="H1:K1"/>
    <mergeCell ref="S2:AC2"/>
  </mergeCells>
  <dataValidations count="2">
    <dataValidation type="list" allowBlank="1" showInputMessage="1" showErrorMessage="1" error="Povolené sú hodnoty K, M." sqref="D151:D156">
      <formula1>"K, M"</formula1>
    </dataValidation>
    <dataValidation type="list" allowBlank="1" showInputMessage="1" showErrorMessage="1" error="Povolené sú hodnoty základná, znížená, nulová." sqref="U151:U156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0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2018-05-23T05:59:13Z</dcterms:created>
  <dcterms:modified xsi:type="dcterms:W3CDTF">2018-05-23T05:59:15Z</dcterms:modified>
</cp:coreProperties>
</file>