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69 - Výmena piesku 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'2018-069 - Výmena piesku ...'!$C$4:$Q$70,'2018-069 - Výmena piesku ...'!$C$76:$Q$119,'2018-069 - Výmena piesku ...'!$C$125:$Q$281</definedName>
    <definedName name="_xlnm.Print_Titles" localSheetId="1">'2018-069 - Výmena piesku ...'!$134:$134</definedName>
  </definedNames>
  <calcPr/>
</workbook>
</file>

<file path=xl/calcChain.xml><?xml version="1.0" encoding="utf-8"?>
<calcChain xmlns="http://schemas.openxmlformats.org/spreadsheetml/2006/main">
  <c i="1" r="AY88"/>
  <c r="AX88"/>
  <c i="2" r="BI281"/>
  <c r="BH281"/>
  <c r="BG281"/>
  <c r="BE281"/>
  <c r="BK281"/>
  <c r="N281"/>
  <c r="BF281"/>
  <c r="BI280"/>
  <c r="BH280"/>
  <c r="BG280"/>
  <c r="BE280"/>
  <c r="BK280"/>
  <c r="N280"/>
  <c r="BF280"/>
  <c r="BI279"/>
  <c r="BH279"/>
  <c r="BG279"/>
  <c r="BE279"/>
  <c r="BK279"/>
  <c r="N279"/>
  <c r="BF279"/>
  <c r="BI278"/>
  <c r="BH278"/>
  <c r="BG278"/>
  <c r="BE278"/>
  <c r="BK278"/>
  <c r="N278"/>
  <c r="BF278"/>
  <c r="BI277"/>
  <c r="BH277"/>
  <c r="BG277"/>
  <c r="BE277"/>
  <c r="BK277"/>
  <c r="BK276"/>
  <c r="N276"/>
  <c r="N277"/>
  <c r="BF277"/>
  <c r="N109"/>
  <c r="BI275"/>
  <c r="BH275"/>
  <c r="BG275"/>
  <c r="BE275"/>
  <c r="AA275"/>
  <c r="Y275"/>
  <c r="W275"/>
  <c r="BK275"/>
  <c r="N275"/>
  <c r="BF275"/>
  <c r="BI274"/>
  <c r="BH274"/>
  <c r="BG274"/>
  <c r="BE274"/>
  <c r="AA274"/>
  <c r="Y274"/>
  <c r="W274"/>
  <c r="BK274"/>
  <c r="N274"/>
  <c r="BF274"/>
  <c r="BI273"/>
  <c r="BH273"/>
  <c r="BG273"/>
  <c r="BE273"/>
  <c r="AA273"/>
  <c r="Y273"/>
  <c r="W273"/>
  <c r="BK273"/>
  <c r="N273"/>
  <c r="BF273"/>
  <c r="BI272"/>
  <c r="BH272"/>
  <c r="BG272"/>
  <c r="BE272"/>
  <c r="AA272"/>
  <c r="Y272"/>
  <c r="W272"/>
  <c r="BK272"/>
  <c r="N272"/>
  <c r="BF272"/>
  <c r="BI271"/>
  <c r="BH271"/>
  <c r="BG271"/>
  <c r="BE271"/>
  <c r="AA271"/>
  <c r="Y271"/>
  <c r="W271"/>
  <c r="BK271"/>
  <c r="N271"/>
  <c r="BF271"/>
  <c r="BI270"/>
  <c r="BH270"/>
  <c r="BG270"/>
  <c r="BE270"/>
  <c r="AA270"/>
  <c r="AA269"/>
  <c r="Y270"/>
  <c r="Y269"/>
  <c r="W270"/>
  <c r="W269"/>
  <c r="BK270"/>
  <c r="BK269"/>
  <c r="N269"/>
  <c r="N270"/>
  <c r="BF270"/>
  <c r="N108"/>
  <c r="BI268"/>
  <c r="BH268"/>
  <c r="BG268"/>
  <c r="BE268"/>
  <c r="AA268"/>
  <c r="Y268"/>
  <c r="W268"/>
  <c r="BK268"/>
  <c r="N268"/>
  <c r="BF268"/>
  <c r="BI267"/>
  <c r="BH267"/>
  <c r="BG267"/>
  <c r="BE267"/>
  <c r="AA267"/>
  <c r="Y267"/>
  <c r="W267"/>
  <c r="BK267"/>
  <c r="N267"/>
  <c r="BF267"/>
  <c r="BI266"/>
  <c r="BH266"/>
  <c r="BG266"/>
  <c r="BE266"/>
  <c r="AA266"/>
  <c r="Y266"/>
  <c r="W266"/>
  <c r="BK266"/>
  <c r="N266"/>
  <c r="BF266"/>
  <c r="BI265"/>
  <c r="BH265"/>
  <c r="BG265"/>
  <c r="BE265"/>
  <c r="AA265"/>
  <c r="Y265"/>
  <c r="W265"/>
  <c r="BK265"/>
  <c r="N265"/>
  <c r="BF265"/>
  <c r="BI264"/>
  <c r="BH264"/>
  <c r="BG264"/>
  <c r="BE264"/>
  <c r="AA264"/>
  <c r="Y264"/>
  <c r="W264"/>
  <c r="BK264"/>
  <c r="N264"/>
  <c r="BF264"/>
  <c r="BI263"/>
  <c r="BH263"/>
  <c r="BG263"/>
  <c r="BE263"/>
  <c r="AA263"/>
  <c r="AA262"/>
  <c r="Y263"/>
  <c r="Y262"/>
  <c r="W263"/>
  <c r="W262"/>
  <c r="BK263"/>
  <c r="BK262"/>
  <c r="N262"/>
  <c r="N263"/>
  <c r="BF263"/>
  <c r="N107"/>
  <c r="BI261"/>
  <c r="BH261"/>
  <c r="BG261"/>
  <c r="BE261"/>
  <c r="AA261"/>
  <c r="Y261"/>
  <c r="W261"/>
  <c r="BK261"/>
  <c r="N261"/>
  <c r="BF261"/>
  <c r="BI260"/>
  <c r="BH260"/>
  <c r="BG260"/>
  <c r="BE260"/>
  <c r="AA260"/>
  <c r="Y260"/>
  <c r="W260"/>
  <c r="BK260"/>
  <c r="N260"/>
  <c r="BF260"/>
  <c r="BI259"/>
  <c r="BH259"/>
  <c r="BG259"/>
  <c r="BE259"/>
  <c r="AA259"/>
  <c r="Y259"/>
  <c r="W259"/>
  <c r="BK259"/>
  <c r="N259"/>
  <c r="BF259"/>
  <c r="BI258"/>
  <c r="BH258"/>
  <c r="BG258"/>
  <c r="BE258"/>
  <c r="AA258"/>
  <c r="Y258"/>
  <c r="W258"/>
  <c r="BK258"/>
  <c r="N258"/>
  <c r="BF258"/>
  <c r="BI257"/>
  <c r="BH257"/>
  <c r="BG257"/>
  <c r="BE257"/>
  <c r="AA257"/>
  <c r="Y257"/>
  <c r="W257"/>
  <c r="BK257"/>
  <c r="N257"/>
  <c r="BF257"/>
  <c r="BI256"/>
  <c r="BH256"/>
  <c r="BG256"/>
  <c r="BE256"/>
  <c r="AA256"/>
  <c r="Y256"/>
  <c r="W256"/>
  <c r="BK256"/>
  <c r="N256"/>
  <c r="BF256"/>
  <c r="BI255"/>
  <c r="BH255"/>
  <c r="BG255"/>
  <c r="BE255"/>
  <c r="AA255"/>
  <c r="AA254"/>
  <c r="Y255"/>
  <c r="Y254"/>
  <c r="W255"/>
  <c r="W254"/>
  <c r="BK255"/>
  <c r="BK254"/>
  <c r="N254"/>
  <c r="N255"/>
  <c r="BF255"/>
  <c r="N106"/>
  <c r="BI253"/>
  <c r="BH253"/>
  <c r="BG253"/>
  <c r="BE253"/>
  <c r="AA253"/>
  <c r="Y253"/>
  <c r="W253"/>
  <c r="BK253"/>
  <c r="N253"/>
  <c r="BF253"/>
  <c r="BI252"/>
  <c r="BH252"/>
  <c r="BG252"/>
  <c r="BE252"/>
  <c r="AA252"/>
  <c r="Y252"/>
  <c r="W252"/>
  <c r="BK252"/>
  <c r="N252"/>
  <c r="BF252"/>
  <c r="BI251"/>
  <c r="BH251"/>
  <c r="BG251"/>
  <c r="BE251"/>
  <c r="AA251"/>
  <c r="Y251"/>
  <c r="W251"/>
  <c r="BK251"/>
  <c r="N251"/>
  <c r="BF251"/>
  <c r="BI250"/>
  <c r="BH250"/>
  <c r="BG250"/>
  <c r="BE250"/>
  <c r="AA250"/>
  <c r="Y250"/>
  <c r="W250"/>
  <c r="BK250"/>
  <c r="N250"/>
  <c r="BF250"/>
  <c r="BI249"/>
  <c r="BH249"/>
  <c r="BG249"/>
  <c r="BE249"/>
  <c r="AA249"/>
  <c r="Y249"/>
  <c r="W249"/>
  <c r="BK249"/>
  <c r="N249"/>
  <c r="BF249"/>
  <c r="BI248"/>
  <c r="BH248"/>
  <c r="BG248"/>
  <c r="BE248"/>
  <c r="AA248"/>
  <c r="AA247"/>
  <c r="Y248"/>
  <c r="Y247"/>
  <c r="W248"/>
  <c r="W247"/>
  <c r="BK248"/>
  <c r="BK247"/>
  <c r="N247"/>
  <c r="N248"/>
  <c r="BF248"/>
  <c r="N105"/>
  <c r="BI246"/>
  <c r="BH246"/>
  <c r="BG246"/>
  <c r="BE246"/>
  <c r="AA246"/>
  <c r="Y246"/>
  <c r="W246"/>
  <c r="BK246"/>
  <c r="N246"/>
  <c r="BF246"/>
  <c r="BI245"/>
  <c r="BH245"/>
  <c r="BG245"/>
  <c r="BE245"/>
  <c r="AA245"/>
  <c r="Y245"/>
  <c r="W245"/>
  <c r="BK245"/>
  <c r="N245"/>
  <c r="BF245"/>
  <c r="BI244"/>
  <c r="BH244"/>
  <c r="BG244"/>
  <c r="BE244"/>
  <c r="AA244"/>
  <c r="Y244"/>
  <c r="W244"/>
  <c r="BK244"/>
  <c r="N244"/>
  <c r="BF244"/>
  <c r="BI243"/>
  <c r="BH243"/>
  <c r="BG243"/>
  <c r="BE243"/>
  <c r="AA243"/>
  <c r="Y243"/>
  <c r="W243"/>
  <c r="BK243"/>
  <c r="N243"/>
  <c r="BF243"/>
  <c r="BI242"/>
  <c r="BH242"/>
  <c r="BG242"/>
  <c r="BE242"/>
  <c r="AA242"/>
  <c r="Y242"/>
  <c r="W242"/>
  <c r="BK242"/>
  <c r="N242"/>
  <c r="BF242"/>
  <c r="BI241"/>
  <c r="BH241"/>
  <c r="BG241"/>
  <c r="BE241"/>
  <c r="AA241"/>
  <c r="AA240"/>
  <c r="Y241"/>
  <c r="Y240"/>
  <c r="W241"/>
  <c r="W240"/>
  <c r="BK241"/>
  <c r="BK240"/>
  <c r="N240"/>
  <c r="N241"/>
  <c r="BF241"/>
  <c r="N104"/>
  <c r="BI239"/>
  <c r="BH239"/>
  <c r="BG239"/>
  <c r="BE239"/>
  <c r="AA239"/>
  <c r="Y239"/>
  <c r="W239"/>
  <c r="BK239"/>
  <c r="N239"/>
  <c r="BF239"/>
  <c r="BI238"/>
  <c r="BH238"/>
  <c r="BG238"/>
  <c r="BE238"/>
  <c r="AA238"/>
  <c r="Y238"/>
  <c r="W238"/>
  <c r="BK238"/>
  <c r="N238"/>
  <c r="BF238"/>
  <c r="BI237"/>
  <c r="BH237"/>
  <c r="BG237"/>
  <c r="BE237"/>
  <c r="AA237"/>
  <c r="Y237"/>
  <c r="W237"/>
  <c r="BK237"/>
  <c r="N237"/>
  <c r="BF237"/>
  <c r="BI236"/>
  <c r="BH236"/>
  <c r="BG236"/>
  <c r="BE236"/>
  <c r="AA236"/>
  <c r="Y236"/>
  <c r="W236"/>
  <c r="BK236"/>
  <c r="N236"/>
  <c r="BF236"/>
  <c r="BI235"/>
  <c r="BH235"/>
  <c r="BG235"/>
  <c r="BE235"/>
  <c r="AA235"/>
  <c r="Y235"/>
  <c r="W235"/>
  <c r="BK235"/>
  <c r="N235"/>
  <c r="BF235"/>
  <c r="BI234"/>
  <c r="BH234"/>
  <c r="BG234"/>
  <c r="BE234"/>
  <c r="AA234"/>
  <c r="AA233"/>
  <c r="Y234"/>
  <c r="Y233"/>
  <c r="W234"/>
  <c r="W233"/>
  <c r="BK234"/>
  <c r="BK233"/>
  <c r="N233"/>
  <c r="N234"/>
  <c r="BF234"/>
  <c r="N103"/>
  <c r="BI232"/>
  <c r="BH232"/>
  <c r="BG232"/>
  <c r="BE232"/>
  <c r="AA232"/>
  <c r="Y232"/>
  <c r="W232"/>
  <c r="BK232"/>
  <c r="N232"/>
  <c r="BF232"/>
  <c r="BI231"/>
  <c r="BH231"/>
  <c r="BG231"/>
  <c r="BE231"/>
  <c r="AA231"/>
  <c r="Y231"/>
  <c r="W231"/>
  <c r="BK231"/>
  <c r="N231"/>
  <c r="BF231"/>
  <c r="BI230"/>
  <c r="BH230"/>
  <c r="BG230"/>
  <c r="BE230"/>
  <c r="AA230"/>
  <c r="Y230"/>
  <c r="W230"/>
  <c r="BK230"/>
  <c r="N230"/>
  <c r="BF230"/>
  <c r="BI229"/>
  <c r="BH229"/>
  <c r="BG229"/>
  <c r="BE229"/>
  <c r="AA229"/>
  <c r="Y229"/>
  <c r="W229"/>
  <c r="BK229"/>
  <c r="N229"/>
  <c r="BF229"/>
  <c r="BI228"/>
  <c r="BH228"/>
  <c r="BG228"/>
  <c r="BE228"/>
  <c r="AA228"/>
  <c r="Y228"/>
  <c r="W228"/>
  <c r="BK228"/>
  <c r="N228"/>
  <c r="BF228"/>
  <c r="BI227"/>
  <c r="BH227"/>
  <c r="BG227"/>
  <c r="BE227"/>
  <c r="AA227"/>
  <c r="AA226"/>
  <c r="Y227"/>
  <c r="Y226"/>
  <c r="W227"/>
  <c r="W226"/>
  <c r="BK227"/>
  <c r="BK226"/>
  <c r="N226"/>
  <c r="N227"/>
  <c r="BF227"/>
  <c r="N102"/>
  <c r="BI225"/>
  <c r="BH225"/>
  <c r="BG225"/>
  <c r="BE225"/>
  <c r="AA225"/>
  <c r="Y225"/>
  <c r="W225"/>
  <c r="BK225"/>
  <c r="N225"/>
  <c r="BF225"/>
  <c r="BI224"/>
  <c r="BH224"/>
  <c r="BG224"/>
  <c r="BE224"/>
  <c r="AA224"/>
  <c r="Y224"/>
  <c r="W224"/>
  <c r="BK224"/>
  <c r="N224"/>
  <c r="BF224"/>
  <c r="BI223"/>
  <c r="BH223"/>
  <c r="BG223"/>
  <c r="BE223"/>
  <c r="AA223"/>
  <c r="Y223"/>
  <c r="W223"/>
  <c r="BK223"/>
  <c r="N223"/>
  <c r="BF223"/>
  <c r="BI222"/>
  <c r="BH222"/>
  <c r="BG222"/>
  <c r="BE222"/>
  <c r="AA222"/>
  <c r="Y222"/>
  <c r="W222"/>
  <c r="BK222"/>
  <c r="N222"/>
  <c r="BF222"/>
  <c r="BI221"/>
  <c r="BH221"/>
  <c r="BG221"/>
  <c r="BE221"/>
  <c r="AA221"/>
  <c r="Y221"/>
  <c r="W221"/>
  <c r="BK221"/>
  <c r="N221"/>
  <c r="BF221"/>
  <c r="BI220"/>
  <c r="BH220"/>
  <c r="BG220"/>
  <c r="BE220"/>
  <c r="AA220"/>
  <c r="AA219"/>
  <c r="Y220"/>
  <c r="Y219"/>
  <c r="W220"/>
  <c r="W219"/>
  <c r="BK220"/>
  <c r="BK219"/>
  <c r="N219"/>
  <c r="N220"/>
  <c r="BF220"/>
  <c r="N101"/>
  <c r="BI218"/>
  <c r="BH218"/>
  <c r="BG218"/>
  <c r="BE218"/>
  <c r="AA218"/>
  <c r="Y218"/>
  <c r="W218"/>
  <c r="BK218"/>
  <c r="N218"/>
  <c r="BF218"/>
  <c r="BI217"/>
  <c r="BH217"/>
  <c r="BG217"/>
  <c r="BE217"/>
  <c r="AA217"/>
  <c r="Y217"/>
  <c r="W217"/>
  <c r="BK217"/>
  <c r="N217"/>
  <c r="BF217"/>
  <c r="BI216"/>
  <c r="BH216"/>
  <c r="BG216"/>
  <c r="BE216"/>
  <c r="AA216"/>
  <c r="Y216"/>
  <c r="W216"/>
  <c r="BK216"/>
  <c r="N216"/>
  <c r="BF216"/>
  <c r="BI215"/>
  <c r="BH215"/>
  <c r="BG215"/>
  <c r="BE215"/>
  <c r="AA215"/>
  <c r="Y215"/>
  <c r="W215"/>
  <c r="BK215"/>
  <c r="N215"/>
  <c r="BF215"/>
  <c r="BI214"/>
  <c r="BH214"/>
  <c r="BG214"/>
  <c r="BE214"/>
  <c r="AA214"/>
  <c r="Y214"/>
  <c r="W214"/>
  <c r="BK214"/>
  <c r="N214"/>
  <c r="BF214"/>
  <c r="BI213"/>
  <c r="BH213"/>
  <c r="BG213"/>
  <c r="BE213"/>
  <c r="AA213"/>
  <c r="AA212"/>
  <c r="Y213"/>
  <c r="Y212"/>
  <c r="W213"/>
  <c r="W212"/>
  <c r="BK213"/>
  <c r="BK212"/>
  <c r="N212"/>
  <c r="N213"/>
  <c r="BF213"/>
  <c r="N100"/>
  <c r="BI211"/>
  <c r="BH211"/>
  <c r="BG211"/>
  <c r="BE211"/>
  <c r="AA211"/>
  <c r="Y211"/>
  <c r="W211"/>
  <c r="BK211"/>
  <c r="N211"/>
  <c r="BF211"/>
  <c r="BI210"/>
  <c r="BH210"/>
  <c r="BG210"/>
  <c r="BE210"/>
  <c r="AA210"/>
  <c r="Y210"/>
  <c r="W210"/>
  <c r="BK210"/>
  <c r="N210"/>
  <c r="BF210"/>
  <c r="BI209"/>
  <c r="BH209"/>
  <c r="BG209"/>
  <c r="BE209"/>
  <c r="AA209"/>
  <c r="Y209"/>
  <c r="W209"/>
  <c r="BK209"/>
  <c r="N209"/>
  <c r="BF209"/>
  <c r="BI208"/>
  <c r="BH208"/>
  <c r="BG208"/>
  <c r="BE208"/>
  <c r="AA208"/>
  <c r="Y208"/>
  <c r="W208"/>
  <c r="BK208"/>
  <c r="N208"/>
  <c r="BF208"/>
  <c r="BI207"/>
  <c r="BH207"/>
  <c r="BG207"/>
  <c r="BE207"/>
  <c r="AA207"/>
  <c r="Y207"/>
  <c r="W207"/>
  <c r="BK207"/>
  <c r="N207"/>
  <c r="BF207"/>
  <c r="BI206"/>
  <c r="BH206"/>
  <c r="BG206"/>
  <c r="BE206"/>
  <c r="AA206"/>
  <c r="AA205"/>
  <c r="Y206"/>
  <c r="Y205"/>
  <c r="W206"/>
  <c r="W205"/>
  <c r="BK206"/>
  <c r="BK205"/>
  <c r="N205"/>
  <c r="N206"/>
  <c r="BF206"/>
  <c r="N99"/>
  <c r="BI204"/>
  <c r="BH204"/>
  <c r="BG204"/>
  <c r="BE204"/>
  <c r="AA204"/>
  <c r="Y204"/>
  <c r="W204"/>
  <c r="BK204"/>
  <c r="N204"/>
  <c r="BF204"/>
  <c r="BI203"/>
  <c r="BH203"/>
  <c r="BG203"/>
  <c r="BE203"/>
  <c r="AA203"/>
  <c r="Y203"/>
  <c r="W203"/>
  <c r="BK203"/>
  <c r="N203"/>
  <c r="BF203"/>
  <c r="BI202"/>
  <c r="BH202"/>
  <c r="BG202"/>
  <c r="BE202"/>
  <c r="AA202"/>
  <c r="Y202"/>
  <c r="W202"/>
  <c r="BK202"/>
  <c r="N202"/>
  <c r="BF202"/>
  <c r="BI201"/>
  <c r="BH201"/>
  <c r="BG201"/>
  <c r="BE201"/>
  <c r="AA201"/>
  <c r="Y201"/>
  <c r="W201"/>
  <c r="BK201"/>
  <c r="N201"/>
  <c r="BF201"/>
  <c r="BI200"/>
  <c r="BH200"/>
  <c r="BG200"/>
  <c r="BE200"/>
  <c r="AA200"/>
  <c r="Y200"/>
  <c r="W200"/>
  <c r="BK200"/>
  <c r="N200"/>
  <c r="BF200"/>
  <c r="BI199"/>
  <c r="BH199"/>
  <c r="BG199"/>
  <c r="BE199"/>
  <c r="AA199"/>
  <c r="AA198"/>
  <c r="Y199"/>
  <c r="Y198"/>
  <c r="W199"/>
  <c r="W198"/>
  <c r="BK199"/>
  <c r="BK198"/>
  <c r="N198"/>
  <c r="N199"/>
  <c r="BF199"/>
  <c r="N98"/>
  <c r="BI197"/>
  <c r="BH197"/>
  <c r="BG197"/>
  <c r="BE197"/>
  <c r="AA197"/>
  <c r="Y197"/>
  <c r="W197"/>
  <c r="BK197"/>
  <c r="N197"/>
  <c r="BF197"/>
  <c r="BI196"/>
  <c r="BH196"/>
  <c r="BG196"/>
  <c r="BE196"/>
  <c r="AA196"/>
  <c r="Y196"/>
  <c r="W196"/>
  <c r="BK196"/>
  <c r="N196"/>
  <c r="BF196"/>
  <c r="BI195"/>
  <c r="BH195"/>
  <c r="BG195"/>
  <c r="BE195"/>
  <c r="AA195"/>
  <c r="Y195"/>
  <c r="W195"/>
  <c r="BK195"/>
  <c r="N195"/>
  <c r="BF195"/>
  <c r="BI194"/>
  <c r="BH194"/>
  <c r="BG194"/>
  <c r="BE194"/>
  <c r="AA194"/>
  <c r="Y194"/>
  <c r="W194"/>
  <c r="BK194"/>
  <c r="N194"/>
  <c r="BF194"/>
  <c r="BI193"/>
  <c r="BH193"/>
  <c r="BG193"/>
  <c r="BE193"/>
  <c r="AA193"/>
  <c r="Y193"/>
  <c r="W193"/>
  <c r="BK193"/>
  <c r="N193"/>
  <c r="BF193"/>
  <c r="BI192"/>
  <c r="BH192"/>
  <c r="BG192"/>
  <c r="BE192"/>
  <c r="AA192"/>
  <c r="AA191"/>
  <c r="Y192"/>
  <c r="Y191"/>
  <c r="W192"/>
  <c r="W191"/>
  <c r="BK192"/>
  <c r="BK191"/>
  <c r="N191"/>
  <c r="N192"/>
  <c r="BF192"/>
  <c r="N97"/>
  <c r="BI190"/>
  <c r="BH190"/>
  <c r="BG190"/>
  <c r="BE190"/>
  <c r="AA190"/>
  <c r="Y190"/>
  <c r="W190"/>
  <c r="BK190"/>
  <c r="N190"/>
  <c r="BF190"/>
  <c r="BI189"/>
  <c r="BH189"/>
  <c r="BG189"/>
  <c r="BE189"/>
  <c r="AA189"/>
  <c r="Y189"/>
  <c r="W189"/>
  <c r="BK189"/>
  <c r="N189"/>
  <c r="BF189"/>
  <c r="BI188"/>
  <c r="BH188"/>
  <c r="BG188"/>
  <c r="BE188"/>
  <c r="AA188"/>
  <c r="Y188"/>
  <c r="W188"/>
  <c r="BK188"/>
  <c r="N188"/>
  <c r="BF188"/>
  <c r="BI187"/>
  <c r="BH187"/>
  <c r="BG187"/>
  <c r="BE187"/>
  <c r="AA187"/>
  <c r="Y187"/>
  <c r="W187"/>
  <c r="BK187"/>
  <c r="N187"/>
  <c r="BF187"/>
  <c r="BI186"/>
  <c r="BH186"/>
  <c r="BG186"/>
  <c r="BE186"/>
  <c r="AA186"/>
  <c r="Y186"/>
  <c r="W186"/>
  <c r="BK186"/>
  <c r="N186"/>
  <c r="BF186"/>
  <c r="BI185"/>
  <c r="BH185"/>
  <c r="BG185"/>
  <c r="BE185"/>
  <c r="AA185"/>
  <c r="AA184"/>
  <c r="Y185"/>
  <c r="Y184"/>
  <c r="W185"/>
  <c r="W184"/>
  <c r="BK185"/>
  <c r="BK184"/>
  <c r="N184"/>
  <c r="N185"/>
  <c r="BF185"/>
  <c r="N96"/>
  <c r="BI183"/>
  <c r="BH183"/>
  <c r="BG183"/>
  <c r="BE183"/>
  <c r="AA183"/>
  <c r="Y183"/>
  <c r="W183"/>
  <c r="BK183"/>
  <c r="N183"/>
  <c r="BF183"/>
  <c r="BI182"/>
  <c r="BH182"/>
  <c r="BG182"/>
  <c r="BE182"/>
  <c r="AA182"/>
  <c r="Y182"/>
  <c r="W182"/>
  <c r="BK182"/>
  <c r="N182"/>
  <c r="BF182"/>
  <c r="BI181"/>
  <c r="BH181"/>
  <c r="BG181"/>
  <c r="BE181"/>
  <c r="AA181"/>
  <c r="Y181"/>
  <c r="W181"/>
  <c r="BK181"/>
  <c r="N181"/>
  <c r="BF181"/>
  <c r="BI180"/>
  <c r="BH180"/>
  <c r="BG180"/>
  <c r="BE180"/>
  <c r="AA180"/>
  <c r="AA179"/>
  <c r="Y180"/>
  <c r="Y179"/>
  <c r="W180"/>
  <c r="W179"/>
  <c r="BK180"/>
  <c r="BK179"/>
  <c r="N179"/>
  <c r="N180"/>
  <c r="BF180"/>
  <c r="N95"/>
  <c r="BI178"/>
  <c r="BH178"/>
  <c r="BG178"/>
  <c r="BE178"/>
  <c r="AA178"/>
  <c r="Y178"/>
  <c r="W178"/>
  <c r="BK178"/>
  <c r="N178"/>
  <c r="BF178"/>
  <c r="BI177"/>
  <c r="BH177"/>
  <c r="BG177"/>
  <c r="BE177"/>
  <c r="AA177"/>
  <c r="Y177"/>
  <c r="W177"/>
  <c r="BK177"/>
  <c r="N177"/>
  <c r="BF177"/>
  <c r="BI176"/>
  <c r="BH176"/>
  <c r="BG176"/>
  <c r="BE176"/>
  <c r="AA176"/>
  <c r="Y176"/>
  <c r="W176"/>
  <c r="BK176"/>
  <c r="N176"/>
  <c r="BF176"/>
  <c r="BI175"/>
  <c r="BH175"/>
  <c r="BG175"/>
  <c r="BE175"/>
  <c r="AA175"/>
  <c r="Y175"/>
  <c r="W175"/>
  <c r="BK175"/>
  <c r="N175"/>
  <c r="BF175"/>
  <c r="BI174"/>
  <c r="BH174"/>
  <c r="BG174"/>
  <c r="BE174"/>
  <c r="AA174"/>
  <c r="Y174"/>
  <c r="W174"/>
  <c r="BK174"/>
  <c r="N174"/>
  <c r="BF174"/>
  <c r="BI173"/>
  <c r="BH173"/>
  <c r="BG173"/>
  <c r="BE173"/>
  <c r="AA173"/>
  <c r="AA172"/>
  <c r="Y173"/>
  <c r="Y172"/>
  <c r="W173"/>
  <c r="W172"/>
  <c r="BK173"/>
  <c r="BK172"/>
  <c r="N172"/>
  <c r="N173"/>
  <c r="BF173"/>
  <c r="N94"/>
  <c r="BI171"/>
  <c r="BH171"/>
  <c r="BG171"/>
  <c r="BE171"/>
  <c r="AA171"/>
  <c r="Y171"/>
  <c r="W171"/>
  <c r="BK171"/>
  <c r="N171"/>
  <c r="BF171"/>
  <c r="BI170"/>
  <c r="BH170"/>
  <c r="BG170"/>
  <c r="BE170"/>
  <c r="AA170"/>
  <c r="Y170"/>
  <c r="W170"/>
  <c r="BK170"/>
  <c r="N170"/>
  <c r="BF170"/>
  <c r="BI169"/>
  <c r="BH169"/>
  <c r="BG169"/>
  <c r="BE169"/>
  <c r="AA169"/>
  <c r="Y169"/>
  <c r="W169"/>
  <c r="BK169"/>
  <c r="N169"/>
  <c r="BF169"/>
  <c r="BI168"/>
  <c r="BH168"/>
  <c r="BG168"/>
  <c r="BE168"/>
  <c r="AA168"/>
  <c r="Y168"/>
  <c r="W168"/>
  <c r="BK168"/>
  <c r="N168"/>
  <c r="BF168"/>
  <c r="BI167"/>
  <c r="BH167"/>
  <c r="BG167"/>
  <c r="BE167"/>
  <c r="AA167"/>
  <c r="Y167"/>
  <c r="W167"/>
  <c r="BK167"/>
  <c r="N167"/>
  <c r="BF167"/>
  <c r="BI166"/>
  <c r="BH166"/>
  <c r="BG166"/>
  <c r="BE166"/>
  <c r="AA166"/>
  <c r="AA165"/>
  <c r="Y166"/>
  <c r="Y165"/>
  <c r="W166"/>
  <c r="W165"/>
  <c r="BK166"/>
  <c r="BK165"/>
  <c r="N165"/>
  <c r="N166"/>
  <c r="BF166"/>
  <c r="N93"/>
  <c r="BI164"/>
  <c r="BH164"/>
  <c r="BG164"/>
  <c r="BE164"/>
  <c r="AA164"/>
  <c r="Y164"/>
  <c r="W164"/>
  <c r="BK164"/>
  <c r="N164"/>
  <c r="BF164"/>
  <c r="BI163"/>
  <c r="BH163"/>
  <c r="BG163"/>
  <c r="BE163"/>
  <c r="AA163"/>
  <c r="Y163"/>
  <c r="W163"/>
  <c r="BK163"/>
  <c r="N163"/>
  <c r="BF163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9"/>
  <c r="BH159"/>
  <c r="BG159"/>
  <c r="BE159"/>
  <c r="AA159"/>
  <c r="AA158"/>
  <c r="Y159"/>
  <c r="Y158"/>
  <c r="W159"/>
  <c r="W158"/>
  <c r="BK159"/>
  <c r="BK158"/>
  <c r="N158"/>
  <c r="N159"/>
  <c r="BF159"/>
  <c r="N92"/>
  <c r="BI157"/>
  <c r="BH157"/>
  <c r="BG157"/>
  <c r="BE157"/>
  <c r="AA157"/>
  <c r="Y157"/>
  <c r="W157"/>
  <c r="BK157"/>
  <c r="N157"/>
  <c r="BF157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AA151"/>
  <c r="Y152"/>
  <c r="Y151"/>
  <c r="W152"/>
  <c r="W151"/>
  <c r="BK152"/>
  <c r="BK151"/>
  <c r="N151"/>
  <c r="N152"/>
  <c r="BF152"/>
  <c r="N91"/>
  <c r="BI150"/>
  <c r="BH150"/>
  <c r="BG150"/>
  <c r="BE150"/>
  <c r="AA150"/>
  <c r="Y150"/>
  <c r="W150"/>
  <c r="BK150"/>
  <c r="N150"/>
  <c r="BF150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AA144"/>
  <c r="Y145"/>
  <c r="Y144"/>
  <c r="W145"/>
  <c r="W144"/>
  <c r="BK145"/>
  <c r="BK144"/>
  <c r="N144"/>
  <c r="N145"/>
  <c r="BF145"/>
  <c r="N90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AA137"/>
  <c r="AA136"/>
  <c r="AA135"/>
  <c r="Y138"/>
  <c r="Y137"/>
  <c r="Y136"/>
  <c r="Y135"/>
  <c r="W138"/>
  <c r="W137"/>
  <c r="W136"/>
  <c r="W135"/>
  <c i="1" r="AU88"/>
  <c i="2" r="BK138"/>
  <c r="BK137"/>
  <c r="N137"/>
  <c r="BK136"/>
  <c r="N136"/>
  <c r="BK135"/>
  <c r="N135"/>
  <c r="N87"/>
  <c r="N138"/>
  <c r="BF138"/>
  <c r="N89"/>
  <c r="N88"/>
  <c r="F131"/>
  <c r="F129"/>
  <c r="F127"/>
  <c r="BI117"/>
  <c r="BH117"/>
  <c r="BG117"/>
  <c r="BE117"/>
  <c r="N117"/>
  <c r="BF117"/>
  <c r="BI116"/>
  <c r="BH116"/>
  <c r="BG116"/>
  <c r="BE116"/>
  <c r="N116"/>
  <c r="BF116"/>
  <c r="BI115"/>
  <c r="BH115"/>
  <c r="BG115"/>
  <c r="BE115"/>
  <c r="N115"/>
  <c r="BF115"/>
  <c r="BI114"/>
  <c r="BH114"/>
  <c r="BG114"/>
  <c r="BE114"/>
  <c r="N114"/>
  <c r="BF114"/>
  <c r="BI113"/>
  <c r="BH113"/>
  <c r="BG113"/>
  <c r="BE113"/>
  <c r="N113"/>
  <c r="BF113"/>
  <c r="BI112"/>
  <c r="H35"/>
  <c i="1" r="BD88"/>
  <c i="2" r="BH112"/>
  <c r="H34"/>
  <c i="1" r="BC88"/>
  <c i="2" r="BG112"/>
  <c r="H33"/>
  <c i="1" r="BB88"/>
  <c i="2" r="BE112"/>
  <c r="M31"/>
  <c i="1" r="AV88"/>
  <c i="2" r="H31"/>
  <c i="1" r="AZ88"/>
  <c i="2" r="N112"/>
  <c r="N111"/>
  <c r="L119"/>
  <c r="BF112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32"/>
  <c r="M83"/>
  <c r="O19"/>
  <c r="O17"/>
  <c r="E17"/>
  <c r="M131"/>
  <c r="M82"/>
  <c r="O16"/>
  <c r="O14"/>
  <c r="E14"/>
  <c r="F132"/>
  <c r="F83"/>
  <c r="O13"/>
  <c r="O8"/>
  <c r="M129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<sst xmlns="http://schemas.openxmlformats.org/spreadsheetml/2006/main">
  <si>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</si>
  <si>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</si>
  <si>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</si>
  <si>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</si>
  <si>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</si>
  <si>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</si>
  <si>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</si>
  <si>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</si>
  <si>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</si>
  <si>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</si>
  <si>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</si>
  <si>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</si>
  <si>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</si>
  <si>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</si>
  <si>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</si>
  <si>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2018-069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</si>
  <si>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</si>
  <si>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</si>
  <si>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Výmena piesku v pieskoviskách na destských ihriskách</t>
  </si>
  <si>
    <t>JKSO:</t>
  </si>
  <si>
    <t>KS:</t>
  </si>
  <si>
    <t>Miesto:</t>
  </si>
  <si>
    <t xml:space="preserve"> </t>
  </si>
  <si>
    <t>Dátum:</t>
  </si>
  <si>
    <t>13. 4. 2018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</si>
  <si>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</si>
  <si>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</si>
  <si>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</si>
  <si>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</si>
  <si>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</si>
  <si>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</si>
  <si>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</si>
  <si>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</si>
  <si>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</si>
  <si>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</si>
  <si>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</si>
  <si>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</si>
  <si>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</si>
  <si>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</si>
  <si>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</si>
  <si>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</si>
  <si>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</si>
  <si>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</si>
  <si>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</si>
  <si>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</si>
  <si>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</si>
  <si>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</si>
  <si>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</si>
  <si>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</si>
  <si>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</si>
  <si>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</si>
  <si>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</si>
  <si>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</si>
  <si>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</si>
  <si>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</si>
  <si>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</si>
  <si>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</si>
  <si>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</si>
  <si>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</si>
  <si>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</si>
  <si>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</si>
  <si>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</si>
  <si>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</si>
  <si>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</si>
  <si>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</si>
  <si>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</si>
  <si>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</si>
  <si>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</si>
  <si>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</si>
  <si>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</si>
  <si>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</si>
  <si>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</si>
  <si>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</si>
  <si>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</si>
  <si>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</si>
  <si>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</si>
  <si>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</si>
  <si>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{13d6d1cc-fccc-4dcc-828b-bb2e11cd8634}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</si>
  <si>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</si>
  <si>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</si>
  <si>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</si>
  <si>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</si>
  <si>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</si>
  <si>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</si>
  <si>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</si>
  <si>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</si>
  <si>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</si>
  <si>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</si>
  <si>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</si>
  <si>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</si>
  <si>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</si>
  <si>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</si>
  <si>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</si>
  <si>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</si>
  <si>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</si>
  <si>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</si>
  <si>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</si>
  <si>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</si>
  <si>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</si>
  <si>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</si>
  <si>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</si>
  <si>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</si>
  <si>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</si>
  <si>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</si>
  <si>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2.1. - Horská 1311 pieskovisko 5 x 4 m</t>
  </si>
  <si>
    <t xml:space="preserve">    2.2 - Horská 1295 pieskovisko 5 x 5 m</t>
  </si>
  <si>
    <t xml:space="preserve">    2.3 - Horská 1309 pieskovisko 6 x 4 m</t>
  </si>
  <si>
    <t xml:space="preserve">    2.4 - Horská 1314  pieskovisko 5 x 5 m</t>
  </si>
  <si>
    <t xml:space="preserve">    2.5 - Malinovského 1155 pieskovisko 5 x 5 m</t>
  </si>
  <si>
    <t xml:space="preserve">    2.6 - Malinovského 1151 pieskovisko 2,5 x 5 m</t>
  </si>
  <si>
    <t xml:space="preserve">    2.7 - Janka Kráľa pieskovisko 2,5 x x5 m, doplnenie piesku</t>
  </si>
  <si>
    <t xml:space="preserve">    3.1 - Nádražná 837 Bodkolienka pieskovisko 2,5 x 2,5 m</t>
  </si>
  <si>
    <t xml:space="preserve">    3.2 - Malá Okružná 943 pieskovisko šesťuholník</t>
  </si>
  <si>
    <t xml:space="preserve">    3.3 - Malá Okružná 928 pieskovisko šesťuholník</t>
  </si>
  <si>
    <t xml:space="preserve">    3.4 - Malá Okružná 967 pieskovisko šesťuholník</t>
  </si>
  <si>
    <t xml:space="preserve">    3.5 - Generála Svobodu 975 pieskovisko šesťuholník</t>
  </si>
  <si>
    <t xml:space="preserve">    3.6 - Veľká Okružná 1022 pieskovisko šesťuholník</t>
  </si>
  <si>
    <t xml:space="preserve">    3.7 - Veľká Okružná 1028 Frézia 2 pieskoviská 2,5 x 2,5 m</t>
  </si>
  <si>
    <t xml:space="preserve">    3.8 - Veľká Okružná 1080 pieskovisko 2,5 x 2,5 m</t>
  </si>
  <si>
    <t xml:space="preserve">    3.9 - Veľká Okružná 1104 pieskovisko 2,5 x 2,5 m</t>
  </si>
  <si>
    <t xml:space="preserve">    4.1 - Námestie Mieru pieskovisko 2,5 x 2,5 m</t>
  </si>
  <si>
    <t xml:space="preserve">    4.2 - Šimonovany Bezručova pieskovisko 2 x 2 m</t>
  </si>
  <si>
    <t xml:space="preserve">    4.3 - Veľké Bielice park Topoľová pieskovisko 2,5 x 2,5 m</t>
  </si>
  <si>
    <t xml:space="preserve">    4.4 - Malé Bielice park Kúpeľná 2 x 2 m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</si>
  <si>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</si>
  <si>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</si>
  <si>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</si>
  <si>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</si>
  <si>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</si>
  <si>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</si>
  <si>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</si>
  <si>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</si>
  <si>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</si>
  <si>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</si>
  <si>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</si>
  <si>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</si>
  <si>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</si>
  <si>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</si>
  <si>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</si>
  <si>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</si>
  <si>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</si>
  <si>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</si>
  <si>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</si>
  <si>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</si>
  <si>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</si>
  <si>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</si>
  <si>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</si>
  <si>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</si>
  <si>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</si>
  <si>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</si>
  <si>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</si>
  <si>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122101101</t>
  </si>
  <si>
    <t>Odkopávka a prekopávka nezapažená v horninách 1-2 do 100 m3 - odstránenie piesku z pieskoviska</t>
  </si>
  <si>
    <t>m3</t>
  </si>
  <si>
    <t>4</t>
  </si>
  <si>
    <t>714374563</t>
  </si>
  <si>
    <t>162501102</t>
  </si>
  <si>
    <t>Vodorovné premiestnenie výkopku po spevnenej ceste z horniny tr.1-4, do 100 m3 na vzdialenosť do 3000 m</t>
  </si>
  <si>
    <t>596545143</t>
  </si>
  <si>
    <t>3</t>
  </si>
  <si>
    <t>167101103</t>
  </si>
  <si>
    <t>Prekladanie piesku na medziskládke z kamiónovej dopravy na malé nákladné autá</t>
  </si>
  <si>
    <t>1306370488</t>
  </si>
  <si>
    <t>174201101</t>
  </si>
  <si>
    <t>Zásyp sypaninou bez zhutnenia jám, šachiet, rýh, zárezov alebo okolo objektov do 100 m3 - zásyp pieskoviska novým pieskom</t>
  </si>
  <si>
    <t>623507990</t>
  </si>
  <si>
    <t>5</t>
  </si>
  <si>
    <t>M</t>
  </si>
  <si>
    <t>583310000500</t>
  </si>
  <si>
    <t>Kamenivo ťažené drobné frakcia 0-2 mm, piesok kopaný mulnák Šaštín</t>
  </si>
  <si>
    <t>t</t>
  </si>
  <si>
    <t>8</t>
  </si>
  <si>
    <t>-17619984</t>
  </si>
  <si>
    <t>6</t>
  </si>
  <si>
    <t>998222012.V</t>
  </si>
  <si>
    <t>Presun hmôt pre údržbu na plochách s krytom z kameniva pre akékoľvek dľžky</t>
  </si>
  <si>
    <t>-1185791239</t>
  </si>
  <si>
    <t>7</t>
  </si>
  <si>
    <t>965923642</t>
  </si>
  <si>
    <t>-296046551</t>
  </si>
  <si>
    <t>9</t>
  </si>
  <si>
    <t>-518763001</t>
  </si>
  <si>
    <t>10</t>
  </si>
  <si>
    <t>-652644017</t>
  </si>
  <si>
    <t>11</t>
  </si>
  <si>
    <t>575220874</t>
  </si>
  <si>
    <t>12</t>
  </si>
  <si>
    <t>1624398271</t>
  </si>
  <si>
    <t>13</t>
  </si>
  <si>
    <t>1752475650</t>
  </si>
  <si>
    <t>14</t>
  </si>
  <si>
    <t>668870066</t>
  </si>
  <si>
    <t>15</t>
  </si>
  <si>
    <t>-476849117</t>
  </si>
  <si>
    <t>16</t>
  </si>
  <si>
    <t>55033412</t>
  </si>
  <si>
    <t>17</t>
  </si>
  <si>
    <t>-1903924168</t>
  </si>
  <si>
    <t>18</t>
  </si>
  <si>
    <t>-1280171497</t>
  </si>
  <si>
    <t>19</t>
  </si>
  <si>
    <t>-412789434</t>
  </si>
  <si>
    <t>-1533279591</t>
  </si>
  <si>
    <t>21</t>
  </si>
  <si>
    <t>1244785006</t>
  </si>
  <si>
    <t>22</t>
  </si>
  <si>
    <t>-1618733003</t>
  </si>
  <si>
    <t>23</t>
  </si>
  <si>
    <t>-1959476049</t>
  </si>
  <si>
    <t>24</t>
  </si>
  <si>
    <t>-1133912671</t>
  </si>
  <si>
    <t>25</t>
  </si>
  <si>
    <t>-500702865</t>
  </si>
  <si>
    <t>26</t>
  </si>
  <si>
    <t>-1746643867</t>
  </si>
  <si>
    <t>27</t>
  </si>
  <si>
    <t>-1783223667</t>
  </si>
  <si>
    <t>28</t>
  </si>
  <si>
    <t>552886944</t>
  </si>
  <si>
    <t>29</t>
  </si>
  <si>
    <t>-1651972567</t>
  </si>
  <si>
    <t>30</t>
  </si>
  <si>
    <t>-1200436229</t>
  </si>
  <si>
    <t>31</t>
  </si>
  <si>
    <t>1709575196</t>
  </si>
  <si>
    <t>32</t>
  </si>
  <si>
    <t>1336537958</t>
  </si>
  <si>
    <t>33</t>
  </si>
  <si>
    <t>-1008506206</t>
  </si>
  <si>
    <t>34</t>
  </si>
  <si>
    <t>-1525501281</t>
  </si>
  <si>
    <t>35</t>
  </si>
  <si>
    <t>-565887527</t>
  </si>
  <si>
    <t>36</t>
  </si>
  <si>
    <t>-391395641</t>
  </si>
  <si>
    <t>37</t>
  </si>
  <si>
    <t>1827426257</t>
  </si>
  <si>
    <t>38</t>
  </si>
  <si>
    <t>1516089721</t>
  </si>
  <si>
    <t>39</t>
  </si>
  <si>
    <t>1976603151</t>
  </si>
  <si>
    <t>40</t>
  </si>
  <si>
    <t>-460185053</t>
  </si>
  <si>
    <t>41</t>
  </si>
  <si>
    <t>144777893</t>
  </si>
  <si>
    <t>42</t>
  </si>
  <si>
    <t>-1806247054</t>
  </si>
  <si>
    <t>43</t>
  </si>
  <si>
    <t>-1359122796</t>
  </si>
  <si>
    <t>44</t>
  </si>
  <si>
    <t>-1223252279</t>
  </si>
  <si>
    <t>45</t>
  </si>
  <si>
    <t>-804218828</t>
  </si>
  <si>
    <t>46</t>
  </si>
  <si>
    <t>740933488</t>
  </si>
  <si>
    <t>47</t>
  </si>
  <si>
    <t>-1376438018</t>
  </si>
  <si>
    <t>48</t>
  </si>
  <si>
    <t>358816181</t>
  </si>
  <si>
    <t>49</t>
  </si>
  <si>
    <t>641110402</t>
  </si>
  <si>
    <t>50</t>
  </si>
  <si>
    <t>41228150</t>
  </si>
  <si>
    <t>51</t>
  </si>
  <si>
    <t>279377889</t>
  </si>
  <si>
    <t>52</t>
  </si>
  <si>
    <t>1896184687</t>
  </si>
  <si>
    <t>53</t>
  </si>
  <si>
    <t>975129403</t>
  </si>
  <si>
    <t>54</t>
  </si>
  <si>
    <t>1891211127</t>
  </si>
  <si>
    <t>55</t>
  </si>
  <si>
    <t>890338406</t>
  </si>
  <si>
    <t>56</t>
  </si>
  <si>
    <t>1672507549</t>
  </si>
  <si>
    <t>57</t>
  </si>
  <si>
    <t>202498373</t>
  </si>
  <si>
    <t>58</t>
  </si>
  <si>
    <t>-274799527</t>
  </si>
  <si>
    <t>59</t>
  </si>
  <si>
    <t>120542493</t>
  </si>
  <si>
    <t>60</t>
  </si>
  <si>
    <t>-573349151</t>
  </si>
  <si>
    <t>61</t>
  </si>
  <si>
    <t>-507320127</t>
  </si>
  <si>
    <t>62</t>
  </si>
  <si>
    <t>830740838</t>
  </si>
  <si>
    <t>63</t>
  </si>
  <si>
    <t>488660222</t>
  </si>
  <si>
    <t>64</t>
  </si>
  <si>
    <t>1897576070</t>
  </si>
  <si>
    <t>65</t>
  </si>
  <si>
    <t>1636361295</t>
  </si>
  <si>
    <t>66</t>
  </si>
  <si>
    <t>551130383</t>
  </si>
  <si>
    <t>67</t>
  </si>
  <si>
    <t>-1300968126</t>
  </si>
  <si>
    <t>68</t>
  </si>
  <si>
    <t>-514208941</t>
  </si>
  <si>
    <t>69</t>
  </si>
  <si>
    <t>1584771721</t>
  </si>
  <si>
    <t>70</t>
  </si>
  <si>
    <t>-1786858813</t>
  </si>
  <si>
    <t>71</t>
  </si>
  <si>
    <t>-420300766</t>
  </si>
  <si>
    <t>72</t>
  </si>
  <si>
    <t>-159471556</t>
  </si>
  <si>
    <t>73</t>
  </si>
  <si>
    <t>-1667586866</t>
  </si>
  <si>
    <t>74</t>
  </si>
  <si>
    <t>1580990640</t>
  </si>
  <si>
    <t>75</t>
  </si>
  <si>
    <t>120735022</t>
  </si>
  <si>
    <t>76</t>
  </si>
  <si>
    <t>-186246535</t>
  </si>
  <si>
    <t>77</t>
  </si>
  <si>
    <t>1918402517</t>
  </si>
  <si>
    <t>78</t>
  </si>
  <si>
    <t>-461174265</t>
  </si>
  <si>
    <t>79</t>
  </si>
  <si>
    <t>-1597326991</t>
  </si>
  <si>
    <t>80</t>
  </si>
  <si>
    <t>-1182519630</t>
  </si>
  <si>
    <t>81</t>
  </si>
  <si>
    <t>1551536734</t>
  </si>
  <si>
    <t>82</t>
  </si>
  <si>
    <t>1208619087</t>
  </si>
  <si>
    <t>83</t>
  </si>
  <si>
    <t>-1342759739</t>
  </si>
  <si>
    <t>84</t>
  </si>
  <si>
    <t>-238592738</t>
  </si>
  <si>
    <t>85</t>
  </si>
  <si>
    <t>1940509638</t>
  </si>
  <si>
    <t>86</t>
  </si>
  <si>
    <t>1297797320</t>
  </si>
  <si>
    <t>87</t>
  </si>
  <si>
    <t>92457838</t>
  </si>
  <si>
    <t>88</t>
  </si>
  <si>
    <t>-980768879</t>
  </si>
  <si>
    <t>89</t>
  </si>
  <si>
    <t>1813456222</t>
  </si>
  <si>
    <t>90</t>
  </si>
  <si>
    <t>-1864603541</t>
  </si>
  <si>
    <t>91</t>
  </si>
  <si>
    <t>1026236229</t>
  </si>
  <si>
    <t>92</t>
  </si>
  <si>
    <t>2036421992</t>
  </si>
  <si>
    <t>93</t>
  </si>
  <si>
    <t>-955287382</t>
  </si>
  <si>
    <t>94</t>
  </si>
  <si>
    <t>1922571806</t>
  </si>
  <si>
    <t>95</t>
  </si>
  <si>
    <t>-914990697</t>
  </si>
  <si>
    <t>96</t>
  </si>
  <si>
    <t>500102039</t>
  </si>
  <si>
    <t>97</t>
  </si>
  <si>
    <t>-1642733000</t>
  </si>
  <si>
    <t>98</t>
  </si>
  <si>
    <t>-90812882</t>
  </si>
  <si>
    <t>99</t>
  </si>
  <si>
    <t>-160697373</t>
  </si>
  <si>
    <t>100</t>
  </si>
  <si>
    <t>2037394136</t>
  </si>
  <si>
    <t>101</t>
  </si>
  <si>
    <t>194128857</t>
  </si>
  <si>
    <t>102</t>
  </si>
  <si>
    <t>1964365133</t>
  </si>
  <si>
    <t>103</t>
  </si>
  <si>
    <t>1345181499</t>
  </si>
  <si>
    <t>104</t>
  </si>
  <si>
    <t>989281353</t>
  </si>
  <si>
    <t>Vodorovné premiestnenie ručne fúrikom - sypký materiál hmotn. nad 900-1500 kg/m3, vodor. presun v úrovni do 10 ms naložením , vyložením a jazdou späť s prázdnym fúrikom</t>
  </si>
  <si>
    <t>1822068338</t>
  </si>
  <si>
    <t>105</t>
  </si>
  <si>
    <t>1207653015</t>
  </si>
  <si>
    <t>106</t>
  </si>
  <si>
    <t>-1381306405</t>
  </si>
  <si>
    <t>107</t>
  </si>
  <si>
    <t>-204045414</t>
  </si>
  <si>
    <t>108</t>
  </si>
  <si>
    <t>1995158935</t>
  </si>
  <si>
    <t>109</t>
  </si>
  <si>
    <t>1848702590</t>
  </si>
  <si>
    <t>110</t>
  </si>
  <si>
    <t>-1833128532</t>
  </si>
  <si>
    <t>111</t>
  </si>
  <si>
    <t>1512163417</t>
  </si>
  <si>
    <t>112</t>
  </si>
  <si>
    <t>1148461169</t>
  </si>
  <si>
    <t>113</t>
  </si>
  <si>
    <t>1818479982</t>
  </si>
  <si>
    <t>114</t>
  </si>
  <si>
    <t>-217835456</t>
  </si>
  <si>
    <t>115</t>
  </si>
  <si>
    <t>460127410</t>
  </si>
  <si>
    <t>116</t>
  </si>
  <si>
    <t>2140727759</t>
  </si>
  <si>
    <t>117</t>
  </si>
  <si>
    <t>1918250194</t>
  </si>
  <si>
    <t>118</t>
  </si>
  <si>
    <t>134712890</t>
  </si>
  <si>
    <t>119</t>
  </si>
  <si>
    <t>-676321661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</si>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</sst>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2018-069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Výmena piesku v pieskoviskách na destských ihriskách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13. 4. 2018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'2018-069 - Výmena piesku 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'2018-069 - Výmena piesku ...'!M27</f>
        <v>0</v>
      </c>
      <c r="AT88" s="119">
        <f>ROUND(SUM(AV88:AW88),2)</f>
        <v>0</v>
      </c>
      <c r="AU88" s="120">
        <f>'2018-069 - Výmena piesku ...'!W135</f>
        <v>0</v>
      </c>
      <c r="AV88" s="119">
        <f>'2018-069 - Výmena piesku ...'!M31</f>
        <v>0</v>
      </c>
      <c r="AW88" s="119">
        <f>'2018-069 - Výmena piesku ...'!M32</f>
        <v>0</v>
      </c>
      <c r="AX88" s="119">
        <f>'2018-069 - Výmena piesku ...'!M33</f>
        <v>0</v>
      </c>
      <c r="AY88" s="119">
        <f>'2018-069 - Výmena piesku ...'!M34</f>
        <v>0</v>
      </c>
      <c r="AZ88" s="119">
        <f>'2018-069 - Výmena piesku ...'!H31</f>
        <v>0</v>
      </c>
      <c r="BA88" s="119">
        <f>'2018-069 - Výmena piesku ...'!H32</f>
        <v>0</v>
      </c>
      <c r="BB88" s="119">
        <f>'2018-069 - Výmena piesku ...'!H33</f>
        <v>0</v>
      </c>
      <c r="BC88" s="119">
        <f>'2018-069 - Výmena piesku ...'!H34</f>
        <v>0</v>
      </c>
      <c r="BD88" s="121">
        <f>'2018-069 - Výmena piesku 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69 - Výmena piesku 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13. 4. 2018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N111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ROUND((((SUM(BE111:BE118)+SUM(BE135:BE275))+SUM(BE277:BE281))),2)</f>
        <v>0</v>
      </c>
      <c r="I31" s="45"/>
      <c r="J31" s="45"/>
      <c r="K31" s="45"/>
      <c r="L31" s="45"/>
      <c r="M31" s="148">
        <f>ROUND(((ROUND((SUM(BE111:BE118)+SUM(BE135:BE275)), 2)*F31)+SUM(BE277:BE281)*F31),2)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ROUND((((SUM(BF111:BF118)+SUM(BF135:BF275))+SUM(BF277:BF281))),2)</f>
        <v>0</v>
      </c>
      <c r="I32" s="45"/>
      <c r="J32" s="45"/>
      <c r="K32" s="45"/>
      <c r="L32" s="45"/>
      <c r="M32" s="148">
        <f>ROUND(((ROUND((SUM(BF111:BF118)+SUM(BF135:BF275)), 2)*F32)+SUM(BF277:BF281)*F32),2)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ROUND((((SUM(BG111:BG118)+SUM(BG135:BG275))+SUM(BG277:BG281))),2)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ROUND((((SUM(BH111:BH118)+SUM(BH135:BH275))+SUM(BH277:BH281))),2)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ROUND((((SUM(BI111:BI118)+SUM(BI135:BI275))+SUM(BI277:BI281))),2)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Výmena piesku v pieskoviskách na destských ihriskách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13. 4. 2018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N135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N136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N137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N144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N151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N158</f>
        <v>0</v>
      </c>
      <c r="O92" s="163"/>
      <c r="P92" s="163"/>
      <c r="Q92" s="163"/>
      <c r="R92" s="164"/>
    </row>
    <row r="93" s="7" customFormat="1" ht="19.92" customHeight="1">
      <c r="B93" s="162"/>
      <c r="C93" s="163"/>
      <c r="D93" s="123" t="s">
        <v>108</v>
      </c>
      <c r="E93" s="163"/>
      <c r="F93" s="163"/>
      <c r="G93" s="163"/>
      <c r="H93" s="163"/>
      <c r="I93" s="163"/>
      <c r="J93" s="163"/>
      <c r="K93" s="163"/>
      <c r="L93" s="163"/>
      <c r="M93" s="163"/>
      <c r="N93" s="125">
        <f>N165</f>
        <v>0</v>
      </c>
      <c r="O93" s="163"/>
      <c r="P93" s="163"/>
      <c r="Q93" s="163"/>
      <c r="R93" s="164"/>
    </row>
    <row r="94" s="7" customFormat="1" ht="19.92" customHeight="1">
      <c r="B94" s="162"/>
      <c r="C94" s="163"/>
      <c r="D94" s="123" t="s">
        <v>109</v>
      </c>
      <c r="E94" s="163"/>
      <c r="F94" s="163"/>
      <c r="G94" s="163"/>
      <c r="H94" s="163"/>
      <c r="I94" s="163"/>
      <c r="J94" s="163"/>
      <c r="K94" s="163"/>
      <c r="L94" s="163"/>
      <c r="M94" s="163"/>
      <c r="N94" s="125">
        <f>N172</f>
        <v>0</v>
      </c>
      <c r="O94" s="163"/>
      <c r="P94" s="163"/>
      <c r="Q94" s="163"/>
      <c r="R94" s="164"/>
    </row>
    <row r="95" s="7" customFormat="1" ht="19.92" customHeight="1">
      <c r="B95" s="162"/>
      <c r="C95" s="163"/>
      <c r="D95" s="123" t="s">
        <v>110</v>
      </c>
      <c r="E95" s="163"/>
      <c r="F95" s="163"/>
      <c r="G95" s="163"/>
      <c r="H95" s="163"/>
      <c r="I95" s="163"/>
      <c r="J95" s="163"/>
      <c r="K95" s="163"/>
      <c r="L95" s="163"/>
      <c r="M95" s="163"/>
      <c r="N95" s="125">
        <f>N179</f>
        <v>0</v>
      </c>
      <c r="O95" s="163"/>
      <c r="P95" s="163"/>
      <c r="Q95" s="163"/>
      <c r="R95" s="164"/>
    </row>
    <row r="96" s="7" customFormat="1" ht="19.92" customHeight="1">
      <c r="B96" s="162"/>
      <c r="C96" s="163"/>
      <c r="D96" s="123" t="s">
        <v>111</v>
      </c>
      <c r="E96" s="163"/>
      <c r="F96" s="163"/>
      <c r="G96" s="163"/>
      <c r="H96" s="163"/>
      <c r="I96" s="163"/>
      <c r="J96" s="163"/>
      <c r="K96" s="163"/>
      <c r="L96" s="163"/>
      <c r="M96" s="163"/>
      <c r="N96" s="125">
        <f>N184</f>
        <v>0</v>
      </c>
      <c r="O96" s="163"/>
      <c r="P96" s="163"/>
      <c r="Q96" s="163"/>
      <c r="R96" s="164"/>
    </row>
    <row r="97" s="7" customFormat="1" ht="19.92" customHeight="1">
      <c r="B97" s="162"/>
      <c r="C97" s="163"/>
      <c r="D97" s="123" t="s">
        <v>112</v>
      </c>
      <c r="E97" s="163"/>
      <c r="F97" s="163"/>
      <c r="G97" s="163"/>
      <c r="H97" s="163"/>
      <c r="I97" s="163"/>
      <c r="J97" s="163"/>
      <c r="K97" s="163"/>
      <c r="L97" s="163"/>
      <c r="M97" s="163"/>
      <c r="N97" s="125">
        <f>N191</f>
        <v>0</v>
      </c>
      <c r="O97" s="163"/>
      <c r="P97" s="163"/>
      <c r="Q97" s="163"/>
      <c r="R97" s="164"/>
    </row>
    <row r="98" s="7" customFormat="1" ht="19.92" customHeight="1">
      <c r="B98" s="162"/>
      <c r="C98" s="163"/>
      <c r="D98" s="123" t="s">
        <v>113</v>
      </c>
      <c r="E98" s="163"/>
      <c r="F98" s="163"/>
      <c r="G98" s="163"/>
      <c r="H98" s="163"/>
      <c r="I98" s="163"/>
      <c r="J98" s="163"/>
      <c r="K98" s="163"/>
      <c r="L98" s="163"/>
      <c r="M98" s="163"/>
      <c r="N98" s="125">
        <f>N198</f>
        <v>0</v>
      </c>
      <c r="O98" s="163"/>
      <c r="P98" s="163"/>
      <c r="Q98" s="163"/>
      <c r="R98" s="164"/>
    </row>
    <row r="99" s="7" customFormat="1" ht="19.92" customHeight="1">
      <c r="B99" s="162"/>
      <c r="C99" s="163"/>
      <c r="D99" s="123" t="s">
        <v>114</v>
      </c>
      <c r="E99" s="163"/>
      <c r="F99" s="163"/>
      <c r="G99" s="163"/>
      <c r="H99" s="163"/>
      <c r="I99" s="163"/>
      <c r="J99" s="163"/>
      <c r="K99" s="163"/>
      <c r="L99" s="163"/>
      <c r="M99" s="163"/>
      <c r="N99" s="125">
        <f>N205</f>
        <v>0</v>
      </c>
      <c r="O99" s="163"/>
      <c r="P99" s="163"/>
      <c r="Q99" s="163"/>
      <c r="R99" s="164"/>
    </row>
    <row r="100" s="7" customFormat="1" ht="19.92" customHeight="1">
      <c r="B100" s="162"/>
      <c r="C100" s="163"/>
      <c r="D100" s="123" t="s">
        <v>115</v>
      </c>
      <c r="E100" s="163"/>
      <c r="F100" s="163"/>
      <c r="G100" s="163"/>
      <c r="H100" s="163"/>
      <c r="I100" s="163"/>
      <c r="J100" s="163"/>
      <c r="K100" s="163"/>
      <c r="L100" s="163"/>
      <c r="M100" s="163"/>
      <c r="N100" s="125">
        <f>N212</f>
        <v>0</v>
      </c>
      <c r="O100" s="163"/>
      <c r="P100" s="163"/>
      <c r="Q100" s="163"/>
      <c r="R100" s="164"/>
    </row>
    <row r="101" s="7" customFormat="1" ht="19.92" customHeight="1">
      <c r="B101" s="162"/>
      <c r="C101" s="163"/>
      <c r="D101" s="123" t="s">
        <v>116</v>
      </c>
      <c r="E101" s="163"/>
      <c r="F101" s="163"/>
      <c r="G101" s="163"/>
      <c r="H101" s="163"/>
      <c r="I101" s="163"/>
      <c r="J101" s="163"/>
      <c r="K101" s="163"/>
      <c r="L101" s="163"/>
      <c r="M101" s="163"/>
      <c r="N101" s="125">
        <f>N219</f>
        <v>0</v>
      </c>
      <c r="O101" s="163"/>
      <c r="P101" s="163"/>
      <c r="Q101" s="163"/>
      <c r="R101" s="164"/>
    </row>
    <row r="102" s="7" customFormat="1" ht="19.92" customHeight="1">
      <c r="B102" s="162"/>
      <c r="C102" s="163"/>
      <c r="D102" s="123" t="s">
        <v>117</v>
      </c>
      <c r="E102" s="163"/>
      <c r="F102" s="163"/>
      <c r="G102" s="163"/>
      <c r="H102" s="163"/>
      <c r="I102" s="163"/>
      <c r="J102" s="163"/>
      <c r="K102" s="163"/>
      <c r="L102" s="163"/>
      <c r="M102" s="163"/>
      <c r="N102" s="125">
        <f>N226</f>
        <v>0</v>
      </c>
      <c r="O102" s="163"/>
      <c r="P102" s="163"/>
      <c r="Q102" s="163"/>
      <c r="R102" s="164"/>
    </row>
    <row r="103" s="7" customFormat="1" ht="19.92" customHeight="1">
      <c r="B103" s="162"/>
      <c r="C103" s="163"/>
      <c r="D103" s="123" t="s">
        <v>118</v>
      </c>
      <c r="E103" s="163"/>
      <c r="F103" s="163"/>
      <c r="G103" s="163"/>
      <c r="H103" s="163"/>
      <c r="I103" s="163"/>
      <c r="J103" s="163"/>
      <c r="K103" s="163"/>
      <c r="L103" s="163"/>
      <c r="M103" s="163"/>
      <c r="N103" s="125">
        <f>N233</f>
        <v>0</v>
      </c>
      <c r="O103" s="163"/>
      <c r="P103" s="163"/>
      <c r="Q103" s="163"/>
      <c r="R103" s="164"/>
    </row>
    <row r="104" s="7" customFormat="1" ht="19.92" customHeight="1">
      <c r="B104" s="162"/>
      <c r="C104" s="163"/>
      <c r="D104" s="123" t="s">
        <v>119</v>
      </c>
      <c r="E104" s="163"/>
      <c r="F104" s="163"/>
      <c r="G104" s="163"/>
      <c r="H104" s="163"/>
      <c r="I104" s="163"/>
      <c r="J104" s="163"/>
      <c r="K104" s="163"/>
      <c r="L104" s="163"/>
      <c r="M104" s="163"/>
      <c r="N104" s="125">
        <f>N240</f>
        <v>0</v>
      </c>
      <c r="O104" s="163"/>
      <c r="P104" s="163"/>
      <c r="Q104" s="163"/>
      <c r="R104" s="164"/>
    </row>
    <row r="105" s="7" customFormat="1" ht="19.92" customHeight="1">
      <c r="B105" s="162"/>
      <c r="C105" s="163"/>
      <c r="D105" s="123" t="s">
        <v>120</v>
      </c>
      <c r="E105" s="163"/>
      <c r="F105" s="163"/>
      <c r="G105" s="163"/>
      <c r="H105" s="163"/>
      <c r="I105" s="163"/>
      <c r="J105" s="163"/>
      <c r="K105" s="163"/>
      <c r="L105" s="163"/>
      <c r="M105" s="163"/>
      <c r="N105" s="125">
        <f>N247</f>
        <v>0</v>
      </c>
      <c r="O105" s="163"/>
      <c r="P105" s="163"/>
      <c r="Q105" s="163"/>
      <c r="R105" s="164"/>
    </row>
    <row r="106" s="7" customFormat="1" ht="19.92" customHeight="1">
      <c r="B106" s="162"/>
      <c r="C106" s="163"/>
      <c r="D106" s="123" t="s">
        <v>121</v>
      </c>
      <c r="E106" s="163"/>
      <c r="F106" s="163"/>
      <c r="G106" s="163"/>
      <c r="H106" s="163"/>
      <c r="I106" s="163"/>
      <c r="J106" s="163"/>
      <c r="K106" s="163"/>
      <c r="L106" s="163"/>
      <c r="M106" s="163"/>
      <c r="N106" s="125">
        <f>N254</f>
        <v>0</v>
      </c>
      <c r="O106" s="163"/>
      <c r="P106" s="163"/>
      <c r="Q106" s="163"/>
      <c r="R106" s="164"/>
    </row>
    <row r="107" s="7" customFormat="1" ht="19.92" customHeight="1">
      <c r="B107" s="162"/>
      <c r="C107" s="163"/>
      <c r="D107" s="123" t="s">
        <v>122</v>
      </c>
      <c r="E107" s="163"/>
      <c r="F107" s="163"/>
      <c r="G107" s="163"/>
      <c r="H107" s="163"/>
      <c r="I107" s="163"/>
      <c r="J107" s="163"/>
      <c r="K107" s="163"/>
      <c r="L107" s="163"/>
      <c r="M107" s="163"/>
      <c r="N107" s="125">
        <f>N262</f>
        <v>0</v>
      </c>
      <c r="O107" s="163"/>
      <c r="P107" s="163"/>
      <c r="Q107" s="163"/>
      <c r="R107" s="164"/>
    </row>
    <row r="108" s="7" customFormat="1" ht="19.92" customHeight="1">
      <c r="B108" s="162"/>
      <c r="C108" s="163"/>
      <c r="D108" s="123" t="s">
        <v>123</v>
      </c>
      <c r="E108" s="163"/>
      <c r="F108" s="163"/>
      <c r="G108" s="163"/>
      <c r="H108" s="163"/>
      <c r="I108" s="163"/>
      <c r="J108" s="163"/>
      <c r="K108" s="163"/>
      <c r="L108" s="163"/>
      <c r="M108" s="163"/>
      <c r="N108" s="125">
        <f>N269</f>
        <v>0</v>
      </c>
      <c r="O108" s="163"/>
      <c r="P108" s="163"/>
      <c r="Q108" s="163"/>
      <c r="R108" s="164"/>
    </row>
    <row r="109" s="6" customFormat="1" ht="21.84" customHeight="1">
      <c r="B109" s="157"/>
      <c r="C109" s="158"/>
      <c r="D109" s="159" t="s">
        <v>124</v>
      </c>
      <c r="E109" s="158"/>
      <c r="F109" s="158"/>
      <c r="G109" s="158"/>
      <c r="H109" s="158"/>
      <c r="I109" s="158"/>
      <c r="J109" s="158"/>
      <c r="K109" s="158"/>
      <c r="L109" s="158"/>
      <c r="M109" s="158"/>
      <c r="N109" s="165">
        <f>N276</f>
        <v>0</v>
      </c>
      <c r="O109" s="158"/>
      <c r="P109" s="158"/>
      <c r="Q109" s="158"/>
      <c r="R109" s="161"/>
    </row>
    <row r="110" s="1" customFormat="1" ht="21.84" customHeight="1"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29.28" customHeight="1">
      <c r="B111" s="44"/>
      <c r="C111" s="155" t="s">
        <v>125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156">
        <f>ROUND(N112+N113+N114+N115+N116+N117,2)</f>
        <v>0</v>
      </c>
      <c r="O111" s="166"/>
      <c r="P111" s="166"/>
      <c r="Q111" s="166"/>
      <c r="R111" s="46"/>
      <c r="T111" s="167"/>
      <c r="U111" s="168" t="s">
        <v>39</v>
      </c>
    </row>
    <row r="112" s="1" customFormat="1" ht="18" customHeight="1">
      <c r="B112" s="169"/>
      <c r="C112" s="170"/>
      <c r="D112" s="130" t="s">
        <v>126</v>
      </c>
      <c r="E112" s="171"/>
      <c r="F112" s="171"/>
      <c r="G112" s="171"/>
      <c r="H112" s="171"/>
      <c r="I112" s="170"/>
      <c r="J112" s="170"/>
      <c r="K112" s="170"/>
      <c r="L112" s="170"/>
      <c r="M112" s="170"/>
      <c r="N112" s="124">
        <f>ROUND(N87*T112,2)</f>
        <v>0</v>
      </c>
      <c r="O112" s="172"/>
      <c r="P112" s="172"/>
      <c r="Q112" s="172"/>
      <c r="R112" s="173"/>
      <c r="S112" s="174"/>
      <c r="T112" s="175"/>
      <c r="U112" s="176" t="s">
        <v>42</v>
      </c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74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7" t="s">
        <v>127</v>
      </c>
      <c r="AZ112" s="174"/>
      <c r="BA112" s="174"/>
      <c r="BB112" s="174"/>
      <c r="BC112" s="174"/>
      <c r="BD112" s="174"/>
      <c r="BE112" s="178">
        <f>IF(U112="základná",N112,0)</f>
        <v>0</v>
      </c>
      <c r="BF112" s="178">
        <f>IF(U112="znížená",N112,0)</f>
        <v>0</v>
      </c>
      <c r="BG112" s="178">
        <f>IF(U112="zákl. prenesená",N112,0)</f>
        <v>0</v>
      </c>
      <c r="BH112" s="178">
        <f>IF(U112="zníž. prenesená",N112,0)</f>
        <v>0</v>
      </c>
      <c r="BI112" s="178">
        <f>IF(U112="nulová",N112,0)</f>
        <v>0</v>
      </c>
      <c r="BJ112" s="177" t="s">
        <v>128</v>
      </c>
      <c r="BK112" s="174"/>
      <c r="BL112" s="174"/>
      <c r="BM112" s="174"/>
    </row>
    <row r="113" s="1" customFormat="1" ht="18" customHeight="1">
      <c r="B113" s="169"/>
      <c r="C113" s="170"/>
      <c r="D113" s="130" t="s">
        <v>129</v>
      </c>
      <c r="E113" s="171"/>
      <c r="F113" s="171"/>
      <c r="G113" s="171"/>
      <c r="H113" s="171"/>
      <c r="I113" s="170"/>
      <c r="J113" s="170"/>
      <c r="K113" s="170"/>
      <c r="L113" s="170"/>
      <c r="M113" s="170"/>
      <c r="N113" s="124">
        <f>ROUND(N87*T113,2)</f>
        <v>0</v>
      </c>
      <c r="O113" s="172"/>
      <c r="P113" s="172"/>
      <c r="Q113" s="172"/>
      <c r="R113" s="173"/>
      <c r="S113" s="174"/>
      <c r="T113" s="175"/>
      <c r="U113" s="176" t="s">
        <v>42</v>
      </c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74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7" t="s">
        <v>127</v>
      </c>
      <c r="AZ113" s="174"/>
      <c r="BA113" s="174"/>
      <c r="BB113" s="174"/>
      <c r="BC113" s="174"/>
      <c r="BD113" s="174"/>
      <c r="BE113" s="178">
        <f>IF(U113="základná",N113,0)</f>
        <v>0</v>
      </c>
      <c r="BF113" s="178">
        <f>IF(U113="znížená",N113,0)</f>
        <v>0</v>
      </c>
      <c r="BG113" s="178">
        <f>IF(U113="zákl. prenesená",N113,0)</f>
        <v>0</v>
      </c>
      <c r="BH113" s="178">
        <f>IF(U113="zníž. prenesená",N113,0)</f>
        <v>0</v>
      </c>
      <c r="BI113" s="178">
        <f>IF(U113="nulová",N113,0)</f>
        <v>0</v>
      </c>
      <c r="BJ113" s="177" t="s">
        <v>128</v>
      </c>
      <c r="BK113" s="174"/>
      <c r="BL113" s="174"/>
      <c r="BM113" s="174"/>
    </row>
    <row r="114" s="1" customFormat="1" ht="18" customHeight="1">
      <c r="B114" s="169"/>
      <c r="C114" s="170"/>
      <c r="D114" s="130" t="s">
        <v>130</v>
      </c>
      <c r="E114" s="171"/>
      <c r="F114" s="171"/>
      <c r="G114" s="171"/>
      <c r="H114" s="171"/>
      <c r="I114" s="170"/>
      <c r="J114" s="170"/>
      <c r="K114" s="170"/>
      <c r="L114" s="170"/>
      <c r="M114" s="170"/>
      <c r="N114" s="124">
        <f>ROUND(N87*T114,2)</f>
        <v>0</v>
      </c>
      <c r="O114" s="172"/>
      <c r="P114" s="172"/>
      <c r="Q114" s="172"/>
      <c r="R114" s="173"/>
      <c r="S114" s="174"/>
      <c r="T114" s="175"/>
      <c r="U114" s="176" t="s">
        <v>42</v>
      </c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7" t="s">
        <v>127</v>
      </c>
      <c r="AZ114" s="174"/>
      <c r="BA114" s="174"/>
      <c r="BB114" s="174"/>
      <c r="BC114" s="174"/>
      <c r="BD114" s="174"/>
      <c r="BE114" s="178">
        <f>IF(U114="základná",N114,0)</f>
        <v>0</v>
      </c>
      <c r="BF114" s="178">
        <f>IF(U114="znížená",N114,0)</f>
        <v>0</v>
      </c>
      <c r="BG114" s="178">
        <f>IF(U114="zákl. prenesená",N114,0)</f>
        <v>0</v>
      </c>
      <c r="BH114" s="178">
        <f>IF(U114="zníž. prenesená",N114,0)</f>
        <v>0</v>
      </c>
      <c r="BI114" s="178">
        <f>IF(U114="nulová",N114,0)</f>
        <v>0</v>
      </c>
      <c r="BJ114" s="177" t="s">
        <v>128</v>
      </c>
      <c r="BK114" s="174"/>
      <c r="BL114" s="174"/>
      <c r="BM114" s="174"/>
    </row>
    <row r="115" s="1" customFormat="1" ht="18" customHeight="1">
      <c r="B115" s="169"/>
      <c r="C115" s="170"/>
      <c r="D115" s="130" t="s">
        <v>131</v>
      </c>
      <c r="E115" s="171"/>
      <c r="F115" s="171"/>
      <c r="G115" s="171"/>
      <c r="H115" s="171"/>
      <c r="I115" s="170"/>
      <c r="J115" s="170"/>
      <c r="K115" s="170"/>
      <c r="L115" s="170"/>
      <c r="M115" s="170"/>
      <c r="N115" s="124">
        <f>ROUND(N87*T115,2)</f>
        <v>0</v>
      </c>
      <c r="O115" s="172"/>
      <c r="P115" s="172"/>
      <c r="Q115" s="172"/>
      <c r="R115" s="173"/>
      <c r="S115" s="174"/>
      <c r="T115" s="175"/>
      <c r="U115" s="176" t="s">
        <v>42</v>
      </c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7" t="s">
        <v>127</v>
      </c>
      <c r="AZ115" s="174"/>
      <c r="BA115" s="174"/>
      <c r="BB115" s="174"/>
      <c r="BC115" s="174"/>
      <c r="BD115" s="174"/>
      <c r="BE115" s="178">
        <f>IF(U115="základná",N115,0)</f>
        <v>0</v>
      </c>
      <c r="BF115" s="178">
        <f>IF(U115="znížená",N115,0)</f>
        <v>0</v>
      </c>
      <c r="BG115" s="178">
        <f>IF(U115="zákl. prenesená",N115,0)</f>
        <v>0</v>
      </c>
      <c r="BH115" s="178">
        <f>IF(U115="zníž. prenesená",N115,0)</f>
        <v>0</v>
      </c>
      <c r="BI115" s="178">
        <f>IF(U115="nulová",N115,0)</f>
        <v>0</v>
      </c>
      <c r="BJ115" s="177" t="s">
        <v>128</v>
      </c>
      <c r="BK115" s="174"/>
      <c r="BL115" s="174"/>
      <c r="BM115" s="174"/>
    </row>
    <row r="116" s="1" customFormat="1" ht="18" customHeight="1">
      <c r="B116" s="169"/>
      <c r="C116" s="170"/>
      <c r="D116" s="130" t="s">
        <v>132</v>
      </c>
      <c r="E116" s="171"/>
      <c r="F116" s="171"/>
      <c r="G116" s="171"/>
      <c r="H116" s="171"/>
      <c r="I116" s="170"/>
      <c r="J116" s="170"/>
      <c r="K116" s="170"/>
      <c r="L116" s="170"/>
      <c r="M116" s="170"/>
      <c r="N116" s="124">
        <f>ROUND(N87*T116,2)</f>
        <v>0</v>
      </c>
      <c r="O116" s="172"/>
      <c r="P116" s="172"/>
      <c r="Q116" s="172"/>
      <c r="R116" s="173"/>
      <c r="S116" s="174"/>
      <c r="T116" s="175"/>
      <c r="U116" s="176" t="s">
        <v>42</v>
      </c>
      <c r="V116" s="174"/>
      <c r="W116" s="174"/>
      <c r="X116" s="174"/>
      <c r="Y116" s="174"/>
      <c r="Z116" s="174"/>
      <c r="AA116" s="174"/>
      <c r="AB116" s="174"/>
      <c r="AC116" s="174"/>
      <c r="AD116" s="174"/>
      <c r="AE116" s="174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7" t="s">
        <v>127</v>
      </c>
      <c r="AZ116" s="174"/>
      <c r="BA116" s="174"/>
      <c r="BB116" s="174"/>
      <c r="BC116" s="174"/>
      <c r="BD116" s="174"/>
      <c r="BE116" s="178">
        <f>IF(U116="základná",N116,0)</f>
        <v>0</v>
      </c>
      <c r="BF116" s="178">
        <f>IF(U116="znížená",N116,0)</f>
        <v>0</v>
      </c>
      <c r="BG116" s="178">
        <f>IF(U116="zákl. prenesená",N116,0)</f>
        <v>0</v>
      </c>
      <c r="BH116" s="178">
        <f>IF(U116="zníž. prenesená",N116,0)</f>
        <v>0</v>
      </c>
      <c r="BI116" s="178">
        <f>IF(U116="nulová",N116,0)</f>
        <v>0</v>
      </c>
      <c r="BJ116" s="177" t="s">
        <v>128</v>
      </c>
      <c r="BK116" s="174"/>
      <c r="BL116" s="174"/>
      <c r="BM116" s="174"/>
    </row>
    <row r="117" s="1" customFormat="1" ht="18" customHeight="1">
      <c r="B117" s="169"/>
      <c r="C117" s="170"/>
      <c r="D117" s="171" t="s">
        <v>133</v>
      </c>
      <c r="E117" s="170"/>
      <c r="F117" s="170"/>
      <c r="G117" s="170"/>
      <c r="H117" s="170"/>
      <c r="I117" s="170"/>
      <c r="J117" s="170"/>
      <c r="K117" s="170"/>
      <c r="L117" s="170"/>
      <c r="M117" s="170"/>
      <c r="N117" s="124">
        <f>ROUND(N87*T117,2)</f>
        <v>0</v>
      </c>
      <c r="O117" s="172"/>
      <c r="P117" s="172"/>
      <c r="Q117" s="172"/>
      <c r="R117" s="173"/>
      <c r="S117" s="174"/>
      <c r="T117" s="179"/>
      <c r="U117" s="180" t="s">
        <v>42</v>
      </c>
      <c r="V117" s="174"/>
      <c r="W117" s="174"/>
      <c r="X117" s="174"/>
      <c r="Y117" s="174"/>
      <c r="Z117" s="174"/>
      <c r="AA117" s="174"/>
      <c r="AB117" s="174"/>
      <c r="AC117" s="174"/>
      <c r="AD117" s="174"/>
      <c r="AE117" s="174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7" t="s">
        <v>134</v>
      </c>
      <c r="AZ117" s="174"/>
      <c r="BA117" s="174"/>
      <c r="BB117" s="174"/>
      <c r="BC117" s="174"/>
      <c r="BD117" s="174"/>
      <c r="BE117" s="178">
        <f>IF(U117="základná",N117,0)</f>
        <v>0</v>
      </c>
      <c r="BF117" s="178">
        <f>IF(U117="znížená",N117,0)</f>
        <v>0</v>
      </c>
      <c r="BG117" s="178">
        <f>IF(U117="zákl. prenesená",N117,0)</f>
        <v>0</v>
      </c>
      <c r="BH117" s="178">
        <f>IF(U117="zníž. prenesená",N117,0)</f>
        <v>0</v>
      </c>
      <c r="BI117" s="178">
        <f>IF(U117="nulová",N117,0)</f>
        <v>0</v>
      </c>
      <c r="BJ117" s="177" t="s">
        <v>128</v>
      </c>
      <c r="BK117" s="174"/>
      <c r="BL117" s="174"/>
      <c r="BM117" s="174"/>
    </row>
    <row r="118" s="1" customForma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1" customFormat="1" ht="29.28" customHeight="1">
      <c r="B119" s="44"/>
      <c r="C119" s="137" t="s">
        <v>90</v>
      </c>
      <c r="D119" s="138"/>
      <c r="E119" s="138"/>
      <c r="F119" s="138"/>
      <c r="G119" s="138"/>
      <c r="H119" s="138"/>
      <c r="I119" s="138"/>
      <c r="J119" s="138"/>
      <c r="K119" s="138"/>
      <c r="L119" s="139">
        <f>ROUND(SUM(N87+N111),2)</f>
        <v>0</v>
      </c>
      <c r="M119" s="139"/>
      <c r="N119" s="139"/>
      <c r="O119" s="139"/>
      <c r="P119" s="139"/>
      <c r="Q119" s="139"/>
      <c r="R119" s="46"/>
    </row>
    <row r="120" s="1" customFormat="1" ht="6.96" customHeight="1">
      <c r="B120" s="73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5"/>
    </row>
    <row r="124" s="1" customFormat="1" ht="6.96" customHeight="1">
      <c r="B124" s="76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</row>
    <row r="125" s="1" customFormat="1" ht="36.96" customHeight="1">
      <c r="B125" s="44"/>
      <c r="C125" s="25" t="s">
        <v>135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="1" customFormat="1" ht="6.96" customHeight="1">
      <c r="B126" s="44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="1" customFormat="1" ht="36.96" customHeight="1">
      <c r="B127" s="44"/>
      <c r="C127" s="83" t="s">
        <v>17</v>
      </c>
      <c r="D127" s="45"/>
      <c r="E127" s="45"/>
      <c r="F127" s="85" t="str">
        <f>F6</f>
        <v>Výmena piesku v pieskoviskách na destských ihriskách</v>
      </c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6"/>
    </row>
    <row r="128" s="1" customFormat="1" ht="6.96" customHeight="1">
      <c r="B128" s="44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="1" customFormat="1" ht="18" customHeight="1">
      <c r="B129" s="44"/>
      <c r="C129" s="36" t="s">
        <v>21</v>
      </c>
      <c r="D129" s="45"/>
      <c r="E129" s="45"/>
      <c r="F129" s="31" t="str">
        <f>F8</f>
        <v xml:space="preserve"> </v>
      </c>
      <c r="G129" s="45"/>
      <c r="H129" s="45"/>
      <c r="I129" s="45"/>
      <c r="J129" s="45"/>
      <c r="K129" s="36" t="s">
        <v>23</v>
      </c>
      <c r="L129" s="45"/>
      <c r="M129" s="88" t="str">
        <f>IF(O8="","",O8)</f>
        <v>13. 4. 2018</v>
      </c>
      <c r="N129" s="88"/>
      <c r="O129" s="88"/>
      <c r="P129" s="88"/>
      <c r="Q129" s="45"/>
      <c r="R129" s="46"/>
    </row>
    <row r="130" s="1" customFormat="1" ht="6.96" customHeight="1">
      <c r="B130" s="44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6"/>
    </row>
    <row r="131" s="1" customFormat="1">
      <c r="B131" s="44"/>
      <c r="C131" s="36" t="s">
        <v>25</v>
      </c>
      <c r="D131" s="45"/>
      <c r="E131" s="45"/>
      <c r="F131" s="31" t="str">
        <f>E11</f>
        <v>Mesto Partizánske</v>
      </c>
      <c r="G131" s="45"/>
      <c r="H131" s="45"/>
      <c r="I131" s="45"/>
      <c r="J131" s="45"/>
      <c r="K131" s="36" t="s">
        <v>31</v>
      </c>
      <c r="L131" s="45"/>
      <c r="M131" s="31" t="str">
        <f>E17</f>
        <v xml:space="preserve"> </v>
      </c>
      <c r="N131" s="31"/>
      <c r="O131" s="31"/>
      <c r="P131" s="31"/>
      <c r="Q131" s="31"/>
      <c r="R131" s="46"/>
    </row>
    <row r="132" s="1" customFormat="1" ht="14.4" customHeight="1">
      <c r="B132" s="44"/>
      <c r="C132" s="36" t="s">
        <v>29</v>
      </c>
      <c r="D132" s="45"/>
      <c r="E132" s="45"/>
      <c r="F132" s="31" t="str">
        <f>IF(E14="","",E14)</f>
        <v>Vyplň údaj</v>
      </c>
      <c r="G132" s="45"/>
      <c r="H132" s="45"/>
      <c r="I132" s="45"/>
      <c r="J132" s="45"/>
      <c r="K132" s="36" t="s">
        <v>34</v>
      </c>
      <c r="L132" s="45"/>
      <c r="M132" s="31" t="str">
        <f>E20</f>
        <v xml:space="preserve"> </v>
      </c>
      <c r="N132" s="31"/>
      <c r="O132" s="31"/>
      <c r="P132" s="31"/>
      <c r="Q132" s="31"/>
      <c r="R132" s="46"/>
    </row>
    <row r="133" s="1" customFormat="1" ht="10.32" customHeight="1">
      <c r="B133" s="44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6"/>
    </row>
    <row r="134" s="8" customFormat="1" ht="29.28" customHeight="1">
      <c r="B134" s="181"/>
      <c r="C134" s="182" t="s">
        <v>136</v>
      </c>
      <c r="D134" s="183" t="s">
        <v>137</v>
      </c>
      <c r="E134" s="183" t="s">
        <v>57</v>
      </c>
      <c r="F134" s="183" t="s">
        <v>138</v>
      </c>
      <c r="G134" s="183"/>
      <c r="H134" s="183"/>
      <c r="I134" s="183"/>
      <c r="J134" s="183" t="s">
        <v>139</v>
      </c>
      <c r="K134" s="183" t="s">
        <v>140</v>
      </c>
      <c r="L134" s="183" t="s">
        <v>141</v>
      </c>
      <c r="M134" s="183"/>
      <c r="N134" s="183" t="s">
        <v>100</v>
      </c>
      <c r="O134" s="183"/>
      <c r="P134" s="183"/>
      <c r="Q134" s="184"/>
      <c r="R134" s="185"/>
      <c r="T134" s="98" t="s">
        <v>142</v>
      </c>
      <c r="U134" s="99" t="s">
        <v>39</v>
      </c>
      <c r="V134" s="99" t="s">
        <v>143</v>
      </c>
      <c r="W134" s="99" t="s">
        <v>144</v>
      </c>
      <c r="X134" s="99" t="s">
        <v>145</v>
      </c>
      <c r="Y134" s="99" t="s">
        <v>146</v>
      </c>
      <c r="Z134" s="99" t="s">
        <v>147</v>
      </c>
      <c r="AA134" s="100" t="s">
        <v>148</v>
      </c>
    </row>
    <row r="135" s="1" customFormat="1" ht="29.28" customHeight="1">
      <c r="B135" s="44"/>
      <c r="C135" s="102" t="s">
        <v>97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186">
        <f>BK135</f>
        <v>0</v>
      </c>
      <c r="O135" s="187"/>
      <c r="P135" s="187"/>
      <c r="Q135" s="187"/>
      <c r="R135" s="46"/>
      <c r="T135" s="101"/>
      <c r="U135" s="65"/>
      <c r="V135" s="65"/>
      <c r="W135" s="188">
        <f>W136+W276</f>
        <v>0</v>
      </c>
      <c r="X135" s="65"/>
      <c r="Y135" s="188">
        <f>Y136+Y276</f>
        <v>197.36999999999998</v>
      </c>
      <c r="Z135" s="65"/>
      <c r="AA135" s="189">
        <f>AA136+AA276</f>
        <v>0</v>
      </c>
      <c r="AT135" s="20" t="s">
        <v>74</v>
      </c>
      <c r="AU135" s="20" t="s">
        <v>102</v>
      </c>
      <c r="BK135" s="190">
        <f>BK136+BK276</f>
        <v>0</v>
      </c>
    </row>
    <row r="136" s="9" customFormat="1" ht="37.44" customHeight="1">
      <c r="B136" s="191"/>
      <c r="C136" s="192"/>
      <c r="D136" s="193" t="s">
        <v>103</v>
      </c>
      <c r="E136" s="193"/>
      <c r="F136" s="193"/>
      <c r="G136" s="193"/>
      <c r="H136" s="193"/>
      <c r="I136" s="193"/>
      <c r="J136" s="193"/>
      <c r="K136" s="193"/>
      <c r="L136" s="193"/>
      <c r="M136" s="193"/>
      <c r="N136" s="165">
        <f>BK136</f>
        <v>0</v>
      </c>
      <c r="O136" s="194"/>
      <c r="P136" s="194"/>
      <c r="Q136" s="194"/>
      <c r="R136" s="195"/>
      <c r="T136" s="196"/>
      <c r="U136" s="192"/>
      <c r="V136" s="192"/>
      <c r="W136" s="197">
        <f>W137+W144+W151+W158+W165+W172+W179+W184+W191+W198+W205+W212+W219+W226+W233+W240+W247+W254+W262+W269</f>
        <v>0</v>
      </c>
      <c r="X136" s="192"/>
      <c r="Y136" s="197">
        <f>Y137+Y144+Y151+Y158+Y165+Y172+Y179+Y184+Y191+Y198+Y205+Y212+Y219+Y226+Y233+Y240+Y247+Y254+Y262+Y269</f>
        <v>197.36999999999998</v>
      </c>
      <c r="Z136" s="192"/>
      <c r="AA136" s="198">
        <f>AA137+AA144+AA151+AA158+AA165+AA172+AA179+AA184+AA191+AA198+AA205+AA212+AA219+AA226+AA233+AA240+AA247+AA254+AA262+AA269</f>
        <v>0</v>
      </c>
      <c r="AR136" s="199" t="s">
        <v>80</v>
      </c>
      <c r="AT136" s="200" t="s">
        <v>74</v>
      </c>
      <c r="AU136" s="200" t="s">
        <v>75</v>
      </c>
      <c r="AY136" s="199" t="s">
        <v>149</v>
      </c>
      <c r="BK136" s="201">
        <f>BK137+BK144+BK151+BK158+BK165+BK172+BK179+BK184+BK191+BK198+BK205+BK212+BK219+BK226+BK233+BK240+BK247+BK254+BK262+BK269</f>
        <v>0</v>
      </c>
    </row>
    <row r="137" s="9" customFormat="1" ht="19.92" customHeight="1">
      <c r="B137" s="191"/>
      <c r="C137" s="192"/>
      <c r="D137" s="202" t="s">
        <v>104</v>
      </c>
      <c r="E137" s="202"/>
      <c r="F137" s="202"/>
      <c r="G137" s="202"/>
      <c r="H137" s="202"/>
      <c r="I137" s="202"/>
      <c r="J137" s="202"/>
      <c r="K137" s="202"/>
      <c r="L137" s="202"/>
      <c r="M137" s="202"/>
      <c r="N137" s="203">
        <f>BK137</f>
        <v>0</v>
      </c>
      <c r="O137" s="204"/>
      <c r="P137" s="204"/>
      <c r="Q137" s="204"/>
      <c r="R137" s="195"/>
      <c r="T137" s="196"/>
      <c r="U137" s="192"/>
      <c r="V137" s="192"/>
      <c r="W137" s="197">
        <f>SUM(W138:W143)</f>
        <v>0</v>
      </c>
      <c r="X137" s="192"/>
      <c r="Y137" s="197">
        <f>SUM(Y138:Y143)</f>
        <v>10.199999999999999</v>
      </c>
      <c r="Z137" s="192"/>
      <c r="AA137" s="198">
        <f>SUM(AA138:AA143)</f>
        <v>0</v>
      </c>
      <c r="AR137" s="199" t="s">
        <v>80</v>
      </c>
      <c r="AT137" s="200" t="s">
        <v>74</v>
      </c>
      <c r="AU137" s="200" t="s">
        <v>80</v>
      </c>
      <c r="AY137" s="199" t="s">
        <v>149</v>
      </c>
      <c r="BK137" s="201">
        <f>SUM(BK138:BK143)</f>
        <v>0</v>
      </c>
    </row>
    <row r="138" s="1" customFormat="1" ht="38.25" customHeight="1">
      <c r="B138" s="169"/>
      <c r="C138" s="205" t="s">
        <v>80</v>
      </c>
      <c r="D138" s="205" t="s">
        <v>150</v>
      </c>
      <c r="E138" s="206" t="s">
        <v>151</v>
      </c>
      <c r="F138" s="207" t="s">
        <v>152</v>
      </c>
      <c r="G138" s="207"/>
      <c r="H138" s="207"/>
      <c r="I138" s="207"/>
      <c r="J138" s="208" t="s">
        <v>153</v>
      </c>
      <c r="K138" s="209">
        <v>6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</v>
      </c>
      <c r="Y138" s="212">
        <f>X138*K138</f>
        <v>0</v>
      </c>
      <c r="Z138" s="212">
        <v>0</v>
      </c>
      <c r="AA138" s="213">
        <f>Z138*K138</f>
        <v>0</v>
      </c>
      <c r="AR138" s="20" t="s">
        <v>154</v>
      </c>
      <c r="AT138" s="20" t="s">
        <v>150</v>
      </c>
      <c r="AU138" s="20" t="s">
        <v>128</v>
      </c>
      <c r="AY138" s="20" t="s">
        <v>149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128</v>
      </c>
      <c r="BK138" s="214">
        <f>ROUND(L138*K138,3)</f>
        <v>0</v>
      </c>
      <c r="BL138" s="20" t="s">
        <v>154</v>
      </c>
      <c r="BM138" s="20" t="s">
        <v>155</v>
      </c>
    </row>
    <row r="139" s="1" customFormat="1" ht="38.25" customHeight="1">
      <c r="B139" s="169"/>
      <c r="C139" s="205" t="s">
        <v>128</v>
      </c>
      <c r="D139" s="205" t="s">
        <v>150</v>
      </c>
      <c r="E139" s="206" t="s">
        <v>156</v>
      </c>
      <c r="F139" s="207" t="s">
        <v>157</v>
      </c>
      <c r="G139" s="207"/>
      <c r="H139" s="207"/>
      <c r="I139" s="207"/>
      <c r="J139" s="208" t="s">
        <v>153</v>
      </c>
      <c r="K139" s="209">
        <v>6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</v>
      </c>
      <c r="Y139" s="212">
        <f>X139*K139</f>
        <v>0</v>
      </c>
      <c r="Z139" s="212">
        <v>0</v>
      </c>
      <c r="AA139" s="213">
        <f>Z139*K139</f>
        <v>0</v>
      </c>
      <c r="AR139" s="20" t="s">
        <v>154</v>
      </c>
      <c r="AT139" s="20" t="s">
        <v>150</v>
      </c>
      <c r="AU139" s="20" t="s">
        <v>128</v>
      </c>
      <c r="AY139" s="20" t="s">
        <v>149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128</v>
      </c>
      <c r="BK139" s="214">
        <f>ROUND(L139*K139,3)</f>
        <v>0</v>
      </c>
      <c r="BL139" s="20" t="s">
        <v>154</v>
      </c>
      <c r="BM139" s="20" t="s">
        <v>158</v>
      </c>
    </row>
    <row r="140" s="1" customFormat="1" ht="25.5" customHeight="1">
      <c r="B140" s="169"/>
      <c r="C140" s="205" t="s">
        <v>159</v>
      </c>
      <c r="D140" s="205" t="s">
        <v>150</v>
      </c>
      <c r="E140" s="206" t="s">
        <v>160</v>
      </c>
      <c r="F140" s="207" t="s">
        <v>161</v>
      </c>
      <c r="G140" s="207"/>
      <c r="H140" s="207"/>
      <c r="I140" s="207"/>
      <c r="J140" s="208" t="s">
        <v>153</v>
      </c>
      <c r="K140" s="209">
        <v>6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</v>
      </c>
      <c r="AA140" s="213">
        <f>Z140*K140</f>
        <v>0</v>
      </c>
      <c r="AR140" s="20" t="s">
        <v>154</v>
      </c>
      <c r="AT140" s="20" t="s">
        <v>150</v>
      </c>
      <c r="AU140" s="20" t="s">
        <v>128</v>
      </c>
      <c r="AY140" s="20" t="s">
        <v>149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128</v>
      </c>
      <c r="BK140" s="214">
        <f>ROUND(L140*K140,3)</f>
        <v>0</v>
      </c>
      <c r="BL140" s="20" t="s">
        <v>154</v>
      </c>
      <c r="BM140" s="20" t="s">
        <v>162</v>
      </c>
    </row>
    <row r="141" s="1" customFormat="1" ht="51" customHeight="1">
      <c r="B141" s="169"/>
      <c r="C141" s="205" t="s">
        <v>154</v>
      </c>
      <c r="D141" s="205" t="s">
        <v>150</v>
      </c>
      <c r="E141" s="206" t="s">
        <v>163</v>
      </c>
      <c r="F141" s="207" t="s">
        <v>164</v>
      </c>
      <c r="G141" s="207"/>
      <c r="H141" s="207"/>
      <c r="I141" s="207"/>
      <c r="J141" s="208" t="s">
        <v>153</v>
      </c>
      <c r="K141" s="209">
        <v>6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154</v>
      </c>
      <c r="AT141" s="20" t="s">
        <v>150</v>
      </c>
      <c r="AU141" s="20" t="s">
        <v>128</v>
      </c>
      <c r="AY141" s="20" t="s">
        <v>149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128</v>
      </c>
      <c r="BK141" s="214">
        <f>ROUND(L141*K141,3)</f>
        <v>0</v>
      </c>
      <c r="BL141" s="20" t="s">
        <v>154</v>
      </c>
      <c r="BM141" s="20" t="s">
        <v>165</v>
      </c>
    </row>
    <row r="142" s="1" customFormat="1" ht="25.5" customHeight="1">
      <c r="B142" s="169"/>
      <c r="C142" s="215" t="s">
        <v>166</v>
      </c>
      <c r="D142" s="215" t="s">
        <v>167</v>
      </c>
      <c r="E142" s="216" t="s">
        <v>168</v>
      </c>
      <c r="F142" s="217" t="s">
        <v>169</v>
      </c>
      <c r="G142" s="217"/>
      <c r="H142" s="217"/>
      <c r="I142" s="217"/>
      <c r="J142" s="218" t="s">
        <v>170</v>
      </c>
      <c r="K142" s="219">
        <v>10.199999999999999</v>
      </c>
      <c r="L142" s="220">
        <v>0</v>
      </c>
      <c r="M142" s="220"/>
      <c r="N142" s="21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1</v>
      </c>
      <c r="Y142" s="212">
        <f>X142*K142</f>
        <v>10.199999999999999</v>
      </c>
      <c r="Z142" s="212">
        <v>0</v>
      </c>
      <c r="AA142" s="213">
        <f>Z142*K142</f>
        <v>0</v>
      </c>
      <c r="AR142" s="20" t="s">
        <v>171</v>
      </c>
      <c r="AT142" s="20" t="s">
        <v>167</v>
      </c>
      <c r="AU142" s="20" t="s">
        <v>128</v>
      </c>
      <c r="AY142" s="20" t="s">
        <v>149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128</v>
      </c>
      <c r="BK142" s="214">
        <f>ROUND(L142*K142,3)</f>
        <v>0</v>
      </c>
      <c r="BL142" s="20" t="s">
        <v>154</v>
      </c>
      <c r="BM142" s="20" t="s">
        <v>172</v>
      </c>
    </row>
    <row r="143" s="1" customFormat="1" ht="25.5" customHeight="1">
      <c r="B143" s="169"/>
      <c r="C143" s="205" t="s">
        <v>173</v>
      </c>
      <c r="D143" s="205" t="s">
        <v>150</v>
      </c>
      <c r="E143" s="206" t="s">
        <v>174</v>
      </c>
      <c r="F143" s="207" t="s">
        <v>175</v>
      </c>
      <c r="G143" s="207"/>
      <c r="H143" s="207"/>
      <c r="I143" s="207"/>
      <c r="J143" s="208" t="s">
        <v>170</v>
      </c>
      <c r="K143" s="209">
        <v>10.199999999999999</v>
      </c>
      <c r="L143" s="210">
        <v>0</v>
      </c>
      <c r="M143" s="210"/>
      <c r="N143" s="209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</v>
      </c>
      <c r="Y143" s="212">
        <f>X143*K143</f>
        <v>0</v>
      </c>
      <c r="Z143" s="212">
        <v>0</v>
      </c>
      <c r="AA143" s="213">
        <f>Z143*K143</f>
        <v>0</v>
      </c>
      <c r="AR143" s="20" t="s">
        <v>154</v>
      </c>
      <c r="AT143" s="20" t="s">
        <v>150</v>
      </c>
      <c r="AU143" s="20" t="s">
        <v>128</v>
      </c>
      <c r="AY143" s="20" t="s">
        <v>149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128</v>
      </c>
      <c r="BK143" s="214">
        <f>ROUND(L143*K143,3)</f>
        <v>0</v>
      </c>
      <c r="BL143" s="20" t="s">
        <v>154</v>
      </c>
      <c r="BM143" s="20" t="s">
        <v>176</v>
      </c>
    </row>
    <row r="144" s="9" customFormat="1" ht="29.88" customHeight="1">
      <c r="B144" s="191"/>
      <c r="C144" s="192"/>
      <c r="D144" s="202" t="s">
        <v>105</v>
      </c>
      <c r="E144" s="202"/>
      <c r="F144" s="202"/>
      <c r="G144" s="202"/>
      <c r="H144" s="202"/>
      <c r="I144" s="202"/>
      <c r="J144" s="202"/>
      <c r="K144" s="202"/>
      <c r="L144" s="202"/>
      <c r="M144" s="202"/>
      <c r="N144" s="221">
        <f>BK144</f>
        <v>0</v>
      </c>
      <c r="O144" s="222"/>
      <c r="P144" s="222"/>
      <c r="Q144" s="222"/>
      <c r="R144" s="195"/>
      <c r="T144" s="196"/>
      <c r="U144" s="192"/>
      <c r="V144" s="192"/>
      <c r="W144" s="197">
        <f>SUM(W145:W150)</f>
        <v>0</v>
      </c>
      <c r="X144" s="192"/>
      <c r="Y144" s="197">
        <f>SUM(Y145:Y150)</f>
        <v>12.75</v>
      </c>
      <c r="Z144" s="192"/>
      <c r="AA144" s="198">
        <f>SUM(AA145:AA150)</f>
        <v>0</v>
      </c>
      <c r="AR144" s="199" t="s">
        <v>80</v>
      </c>
      <c r="AT144" s="200" t="s">
        <v>74</v>
      </c>
      <c r="AU144" s="200" t="s">
        <v>80</v>
      </c>
      <c r="AY144" s="199" t="s">
        <v>149</v>
      </c>
      <c r="BK144" s="201">
        <f>SUM(BK145:BK150)</f>
        <v>0</v>
      </c>
    </row>
    <row r="145" s="1" customFormat="1" ht="38.25" customHeight="1">
      <c r="B145" s="169"/>
      <c r="C145" s="205" t="s">
        <v>177</v>
      </c>
      <c r="D145" s="205" t="s">
        <v>150</v>
      </c>
      <c r="E145" s="206" t="s">
        <v>151</v>
      </c>
      <c r="F145" s="207" t="s">
        <v>152</v>
      </c>
      <c r="G145" s="207"/>
      <c r="H145" s="207"/>
      <c r="I145" s="207"/>
      <c r="J145" s="208" t="s">
        <v>153</v>
      </c>
      <c r="K145" s="209">
        <v>7.5</v>
      </c>
      <c r="L145" s="210">
        <v>0</v>
      </c>
      <c r="M145" s="210"/>
      <c r="N145" s="209">
        <f>ROUND(L145*K145,3)</f>
        <v>0</v>
      </c>
      <c r="O145" s="209"/>
      <c r="P145" s="209"/>
      <c r="Q145" s="209"/>
      <c r="R145" s="173"/>
      <c r="T145" s="211" t="s">
        <v>5</v>
      </c>
      <c r="U145" s="54" t="s">
        <v>42</v>
      </c>
      <c r="V145" s="45"/>
      <c r="W145" s="212">
        <f>V145*K145</f>
        <v>0</v>
      </c>
      <c r="X145" s="212">
        <v>0</v>
      </c>
      <c r="Y145" s="212">
        <f>X145*K145</f>
        <v>0</v>
      </c>
      <c r="Z145" s="212">
        <v>0</v>
      </c>
      <c r="AA145" s="213">
        <f>Z145*K145</f>
        <v>0</v>
      </c>
      <c r="AR145" s="20" t="s">
        <v>154</v>
      </c>
      <c r="AT145" s="20" t="s">
        <v>150</v>
      </c>
      <c r="AU145" s="20" t="s">
        <v>128</v>
      </c>
      <c r="AY145" s="20" t="s">
        <v>149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128</v>
      </c>
      <c r="BK145" s="214">
        <f>ROUND(L145*K145,3)</f>
        <v>0</v>
      </c>
      <c r="BL145" s="20" t="s">
        <v>154</v>
      </c>
      <c r="BM145" s="20" t="s">
        <v>178</v>
      </c>
    </row>
    <row r="146" s="1" customFormat="1" ht="38.25" customHeight="1">
      <c r="B146" s="169"/>
      <c r="C146" s="205" t="s">
        <v>171</v>
      </c>
      <c r="D146" s="205" t="s">
        <v>150</v>
      </c>
      <c r="E146" s="206" t="s">
        <v>156</v>
      </c>
      <c r="F146" s="207" t="s">
        <v>157</v>
      </c>
      <c r="G146" s="207"/>
      <c r="H146" s="207"/>
      <c r="I146" s="207"/>
      <c r="J146" s="208" t="s">
        <v>153</v>
      </c>
      <c r="K146" s="209">
        <v>7.5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</v>
      </c>
      <c r="Y146" s="212">
        <f>X146*K146</f>
        <v>0</v>
      </c>
      <c r="Z146" s="212">
        <v>0</v>
      </c>
      <c r="AA146" s="213">
        <f>Z146*K146</f>
        <v>0</v>
      </c>
      <c r="AR146" s="20" t="s">
        <v>154</v>
      </c>
      <c r="AT146" s="20" t="s">
        <v>150</v>
      </c>
      <c r="AU146" s="20" t="s">
        <v>128</v>
      </c>
      <c r="AY146" s="20" t="s">
        <v>149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128</v>
      </c>
      <c r="BK146" s="214">
        <f>ROUND(L146*K146,3)</f>
        <v>0</v>
      </c>
      <c r="BL146" s="20" t="s">
        <v>154</v>
      </c>
      <c r="BM146" s="20" t="s">
        <v>179</v>
      </c>
    </row>
    <row r="147" s="1" customFormat="1" ht="25.5" customHeight="1">
      <c r="B147" s="169"/>
      <c r="C147" s="205" t="s">
        <v>180</v>
      </c>
      <c r="D147" s="205" t="s">
        <v>150</v>
      </c>
      <c r="E147" s="206" t="s">
        <v>160</v>
      </c>
      <c r="F147" s="207" t="s">
        <v>161</v>
      </c>
      <c r="G147" s="207"/>
      <c r="H147" s="207"/>
      <c r="I147" s="207"/>
      <c r="J147" s="208" t="s">
        <v>153</v>
      </c>
      <c r="K147" s="209">
        <v>7.5</v>
      </c>
      <c r="L147" s="210">
        <v>0</v>
      </c>
      <c r="M147" s="210"/>
      <c r="N147" s="20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</v>
      </c>
      <c r="Y147" s="212">
        <f>X147*K147</f>
        <v>0</v>
      </c>
      <c r="Z147" s="212">
        <v>0</v>
      </c>
      <c r="AA147" s="213">
        <f>Z147*K147</f>
        <v>0</v>
      </c>
      <c r="AR147" s="20" t="s">
        <v>154</v>
      </c>
      <c r="AT147" s="20" t="s">
        <v>150</v>
      </c>
      <c r="AU147" s="20" t="s">
        <v>128</v>
      </c>
      <c r="AY147" s="20" t="s">
        <v>149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128</v>
      </c>
      <c r="BK147" s="214">
        <f>ROUND(L147*K147,3)</f>
        <v>0</v>
      </c>
      <c r="BL147" s="20" t="s">
        <v>154</v>
      </c>
      <c r="BM147" s="20" t="s">
        <v>181</v>
      </c>
    </row>
    <row r="148" s="1" customFormat="1" ht="51" customHeight="1">
      <c r="B148" s="169"/>
      <c r="C148" s="205" t="s">
        <v>182</v>
      </c>
      <c r="D148" s="205" t="s">
        <v>150</v>
      </c>
      <c r="E148" s="206" t="s">
        <v>163</v>
      </c>
      <c r="F148" s="207" t="s">
        <v>164</v>
      </c>
      <c r="G148" s="207"/>
      <c r="H148" s="207"/>
      <c r="I148" s="207"/>
      <c r="J148" s="208" t="s">
        <v>153</v>
      </c>
      <c r="K148" s="209">
        <v>7.5</v>
      </c>
      <c r="L148" s="210">
        <v>0</v>
      </c>
      <c r="M148" s="210"/>
      <c r="N148" s="20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</v>
      </c>
      <c r="Y148" s="212">
        <f>X148*K148</f>
        <v>0</v>
      </c>
      <c r="Z148" s="212">
        <v>0</v>
      </c>
      <c r="AA148" s="213">
        <f>Z148*K148</f>
        <v>0</v>
      </c>
      <c r="AR148" s="20" t="s">
        <v>154</v>
      </c>
      <c r="AT148" s="20" t="s">
        <v>150</v>
      </c>
      <c r="AU148" s="20" t="s">
        <v>128</v>
      </c>
      <c r="AY148" s="20" t="s">
        <v>149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128</v>
      </c>
      <c r="BK148" s="214">
        <f>ROUND(L148*K148,3)</f>
        <v>0</v>
      </c>
      <c r="BL148" s="20" t="s">
        <v>154</v>
      </c>
      <c r="BM148" s="20" t="s">
        <v>183</v>
      </c>
    </row>
    <row r="149" s="1" customFormat="1" ht="25.5" customHeight="1">
      <c r="B149" s="169"/>
      <c r="C149" s="215" t="s">
        <v>184</v>
      </c>
      <c r="D149" s="215" t="s">
        <v>167</v>
      </c>
      <c r="E149" s="216" t="s">
        <v>168</v>
      </c>
      <c r="F149" s="217" t="s">
        <v>169</v>
      </c>
      <c r="G149" s="217"/>
      <c r="H149" s="217"/>
      <c r="I149" s="217"/>
      <c r="J149" s="218" t="s">
        <v>170</v>
      </c>
      <c r="K149" s="219">
        <v>12.75</v>
      </c>
      <c r="L149" s="220">
        <v>0</v>
      </c>
      <c r="M149" s="220"/>
      <c r="N149" s="219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1</v>
      </c>
      <c r="Y149" s="212">
        <f>X149*K149</f>
        <v>12.75</v>
      </c>
      <c r="Z149" s="212">
        <v>0</v>
      </c>
      <c r="AA149" s="213">
        <f>Z149*K149</f>
        <v>0</v>
      </c>
      <c r="AR149" s="20" t="s">
        <v>171</v>
      </c>
      <c r="AT149" s="20" t="s">
        <v>167</v>
      </c>
      <c r="AU149" s="20" t="s">
        <v>128</v>
      </c>
      <c r="AY149" s="20" t="s">
        <v>149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128</v>
      </c>
      <c r="BK149" s="214">
        <f>ROUND(L149*K149,3)</f>
        <v>0</v>
      </c>
      <c r="BL149" s="20" t="s">
        <v>154</v>
      </c>
      <c r="BM149" s="20" t="s">
        <v>185</v>
      </c>
    </row>
    <row r="150" s="1" customFormat="1" ht="25.5" customHeight="1">
      <c r="B150" s="169"/>
      <c r="C150" s="205" t="s">
        <v>186</v>
      </c>
      <c r="D150" s="205" t="s">
        <v>150</v>
      </c>
      <c r="E150" s="206" t="s">
        <v>174</v>
      </c>
      <c r="F150" s="207" t="s">
        <v>175</v>
      </c>
      <c r="G150" s="207"/>
      <c r="H150" s="207"/>
      <c r="I150" s="207"/>
      <c r="J150" s="208" t="s">
        <v>170</v>
      </c>
      <c r="K150" s="209">
        <v>12.75</v>
      </c>
      <c r="L150" s="210">
        <v>0</v>
      </c>
      <c r="M150" s="210"/>
      <c r="N150" s="209">
        <f>ROUND(L150*K150,3)</f>
        <v>0</v>
      </c>
      <c r="O150" s="209"/>
      <c r="P150" s="209"/>
      <c r="Q150" s="209"/>
      <c r="R150" s="173"/>
      <c r="T150" s="211" t="s">
        <v>5</v>
      </c>
      <c r="U150" s="54" t="s">
        <v>42</v>
      </c>
      <c r="V150" s="45"/>
      <c r="W150" s="212">
        <f>V150*K150</f>
        <v>0</v>
      </c>
      <c r="X150" s="212">
        <v>0</v>
      </c>
      <c r="Y150" s="212">
        <f>X150*K150</f>
        <v>0</v>
      </c>
      <c r="Z150" s="212">
        <v>0</v>
      </c>
      <c r="AA150" s="213">
        <f>Z150*K150</f>
        <v>0</v>
      </c>
      <c r="AR150" s="20" t="s">
        <v>154</v>
      </c>
      <c r="AT150" s="20" t="s">
        <v>150</v>
      </c>
      <c r="AU150" s="20" t="s">
        <v>128</v>
      </c>
      <c r="AY150" s="20" t="s">
        <v>149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128</v>
      </c>
      <c r="BK150" s="214">
        <f>ROUND(L150*K150,3)</f>
        <v>0</v>
      </c>
      <c r="BL150" s="20" t="s">
        <v>154</v>
      </c>
      <c r="BM150" s="20" t="s">
        <v>187</v>
      </c>
    </row>
    <row r="151" s="9" customFormat="1" ht="29.88" customHeight="1">
      <c r="B151" s="191"/>
      <c r="C151" s="192"/>
      <c r="D151" s="202" t="s">
        <v>106</v>
      </c>
      <c r="E151" s="202"/>
      <c r="F151" s="202"/>
      <c r="G151" s="202"/>
      <c r="H151" s="202"/>
      <c r="I151" s="202"/>
      <c r="J151" s="202"/>
      <c r="K151" s="202"/>
      <c r="L151" s="202"/>
      <c r="M151" s="202"/>
      <c r="N151" s="221">
        <f>BK151</f>
        <v>0</v>
      </c>
      <c r="O151" s="222"/>
      <c r="P151" s="222"/>
      <c r="Q151" s="222"/>
      <c r="R151" s="195"/>
      <c r="T151" s="196"/>
      <c r="U151" s="192"/>
      <c r="V151" s="192"/>
      <c r="W151" s="197">
        <f>SUM(W152:W157)</f>
        <v>0</v>
      </c>
      <c r="X151" s="192"/>
      <c r="Y151" s="197">
        <f>SUM(Y152:Y157)</f>
        <v>12.24</v>
      </c>
      <c r="Z151" s="192"/>
      <c r="AA151" s="198">
        <f>SUM(AA152:AA157)</f>
        <v>0</v>
      </c>
      <c r="AR151" s="199" t="s">
        <v>80</v>
      </c>
      <c r="AT151" s="200" t="s">
        <v>74</v>
      </c>
      <c r="AU151" s="200" t="s">
        <v>80</v>
      </c>
      <c r="AY151" s="199" t="s">
        <v>149</v>
      </c>
      <c r="BK151" s="201">
        <f>SUM(BK152:BK157)</f>
        <v>0</v>
      </c>
    </row>
    <row r="152" s="1" customFormat="1" ht="38.25" customHeight="1">
      <c r="B152" s="169"/>
      <c r="C152" s="205" t="s">
        <v>188</v>
      </c>
      <c r="D152" s="205" t="s">
        <v>150</v>
      </c>
      <c r="E152" s="206" t="s">
        <v>151</v>
      </c>
      <c r="F152" s="207" t="s">
        <v>152</v>
      </c>
      <c r="G152" s="207"/>
      <c r="H152" s="207"/>
      <c r="I152" s="207"/>
      <c r="J152" s="208" t="s">
        <v>153</v>
      </c>
      <c r="K152" s="209">
        <v>7.2000000000000002</v>
      </c>
      <c r="L152" s="210">
        <v>0</v>
      </c>
      <c r="M152" s="210"/>
      <c r="N152" s="209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</v>
      </c>
      <c r="Y152" s="212">
        <f>X152*K152</f>
        <v>0</v>
      </c>
      <c r="Z152" s="212">
        <v>0</v>
      </c>
      <c r="AA152" s="213">
        <f>Z152*K152</f>
        <v>0</v>
      </c>
      <c r="AR152" s="20" t="s">
        <v>154</v>
      </c>
      <c r="AT152" s="20" t="s">
        <v>150</v>
      </c>
      <c r="AU152" s="20" t="s">
        <v>128</v>
      </c>
      <c r="AY152" s="20" t="s">
        <v>149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128</v>
      </c>
      <c r="BK152" s="214">
        <f>ROUND(L152*K152,3)</f>
        <v>0</v>
      </c>
      <c r="BL152" s="20" t="s">
        <v>154</v>
      </c>
      <c r="BM152" s="20" t="s">
        <v>189</v>
      </c>
    </row>
    <row r="153" s="1" customFormat="1" ht="38.25" customHeight="1">
      <c r="B153" s="169"/>
      <c r="C153" s="205" t="s">
        <v>190</v>
      </c>
      <c r="D153" s="205" t="s">
        <v>150</v>
      </c>
      <c r="E153" s="206" t="s">
        <v>156</v>
      </c>
      <c r="F153" s="207" t="s">
        <v>157</v>
      </c>
      <c r="G153" s="207"/>
      <c r="H153" s="207"/>
      <c r="I153" s="207"/>
      <c r="J153" s="208" t="s">
        <v>153</v>
      </c>
      <c r="K153" s="209">
        <v>7.2000000000000002</v>
      </c>
      <c r="L153" s="210">
        <v>0</v>
      </c>
      <c r="M153" s="210"/>
      <c r="N153" s="209">
        <f>ROUND(L153*K153,3)</f>
        <v>0</v>
      </c>
      <c r="O153" s="209"/>
      <c r="P153" s="209"/>
      <c r="Q153" s="209"/>
      <c r="R153" s="173"/>
      <c r="T153" s="211" t="s">
        <v>5</v>
      </c>
      <c r="U153" s="54" t="s">
        <v>42</v>
      </c>
      <c r="V153" s="45"/>
      <c r="W153" s="212">
        <f>V153*K153</f>
        <v>0</v>
      </c>
      <c r="X153" s="212">
        <v>0</v>
      </c>
      <c r="Y153" s="212">
        <f>X153*K153</f>
        <v>0</v>
      </c>
      <c r="Z153" s="212">
        <v>0</v>
      </c>
      <c r="AA153" s="213">
        <f>Z153*K153</f>
        <v>0</v>
      </c>
      <c r="AR153" s="20" t="s">
        <v>154</v>
      </c>
      <c r="AT153" s="20" t="s">
        <v>150</v>
      </c>
      <c r="AU153" s="20" t="s">
        <v>128</v>
      </c>
      <c r="AY153" s="20" t="s">
        <v>149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128</v>
      </c>
      <c r="BK153" s="214">
        <f>ROUND(L153*K153,3)</f>
        <v>0</v>
      </c>
      <c r="BL153" s="20" t="s">
        <v>154</v>
      </c>
      <c r="BM153" s="20" t="s">
        <v>191</v>
      </c>
    </row>
    <row r="154" s="1" customFormat="1" ht="25.5" customHeight="1">
      <c r="B154" s="169"/>
      <c r="C154" s="205" t="s">
        <v>192</v>
      </c>
      <c r="D154" s="205" t="s">
        <v>150</v>
      </c>
      <c r="E154" s="206" t="s">
        <v>160</v>
      </c>
      <c r="F154" s="207" t="s">
        <v>161</v>
      </c>
      <c r="G154" s="207"/>
      <c r="H154" s="207"/>
      <c r="I154" s="207"/>
      <c r="J154" s="208" t="s">
        <v>153</v>
      </c>
      <c r="K154" s="209">
        <v>7.2000000000000002</v>
      </c>
      <c r="L154" s="210">
        <v>0</v>
      </c>
      <c r="M154" s="210"/>
      <c r="N154" s="209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</v>
      </c>
      <c r="Y154" s="212">
        <f>X154*K154</f>
        <v>0</v>
      </c>
      <c r="Z154" s="212">
        <v>0</v>
      </c>
      <c r="AA154" s="213">
        <f>Z154*K154</f>
        <v>0</v>
      </c>
      <c r="AR154" s="20" t="s">
        <v>154</v>
      </c>
      <c r="AT154" s="20" t="s">
        <v>150</v>
      </c>
      <c r="AU154" s="20" t="s">
        <v>128</v>
      </c>
      <c r="AY154" s="20" t="s">
        <v>149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128</v>
      </c>
      <c r="BK154" s="214">
        <f>ROUND(L154*K154,3)</f>
        <v>0</v>
      </c>
      <c r="BL154" s="20" t="s">
        <v>154</v>
      </c>
      <c r="BM154" s="20" t="s">
        <v>193</v>
      </c>
    </row>
    <row r="155" s="1" customFormat="1" ht="51" customHeight="1">
      <c r="B155" s="169"/>
      <c r="C155" s="205" t="s">
        <v>194</v>
      </c>
      <c r="D155" s="205" t="s">
        <v>150</v>
      </c>
      <c r="E155" s="206" t="s">
        <v>163</v>
      </c>
      <c r="F155" s="207" t="s">
        <v>164</v>
      </c>
      <c r="G155" s="207"/>
      <c r="H155" s="207"/>
      <c r="I155" s="207"/>
      <c r="J155" s="208" t="s">
        <v>153</v>
      </c>
      <c r="K155" s="209">
        <v>7.2000000000000002</v>
      </c>
      <c r="L155" s="210">
        <v>0</v>
      </c>
      <c r="M155" s="210"/>
      <c r="N155" s="209">
        <f>ROUND(L155*K155,3)</f>
        <v>0</v>
      </c>
      <c r="O155" s="209"/>
      <c r="P155" s="209"/>
      <c r="Q155" s="209"/>
      <c r="R155" s="173"/>
      <c r="T155" s="211" t="s">
        <v>5</v>
      </c>
      <c r="U155" s="54" t="s">
        <v>42</v>
      </c>
      <c r="V155" s="45"/>
      <c r="W155" s="212">
        <f>V155*K155</f>
        <v>0</v>
      </c>
      <c r="X155" s="212">
        <v>0</v>
      </c>
      <c r="Y155" s="212">
        <f>X155*K155</f>
        <v>0</v>
      </c>
      <c r="Z155" s="212">
        <v>0</v>
      </c>
      <c r="AA155" s="213">
        <f>Z155*K155</f>
        <v>0</v>
      </c>
      <c r="AR155" s="20" t="s">
        <v>154</v>
      </c>
      <c r="AT155" s="20" t="s">
        <v>150</v>
      </c>
      <c r="AU155" s="20" t="s">
        <v>128</v>
      </c>
      <c r="AY155" s="20" t="s">
        <v>149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128</v>
      </c>
      <c r="BK155" s="214">
        <f>ROUND(L155*K155,3)</f>
        <v>0</v>
      </c>
      <c r="BL155" s="20" t="s">
        <v>154</v>
      </c>
      <c r="BM155" s="20" t="s">
        <v>195</v>
      </c>
    </row>
    <row r="156" s="1" customFormat="1" ht="25.5" customHeight="1">
      <c r="B156" s="169"/>
      <c r="C156" s="215" t="s">
        <v>196</v>
      </c>
      <c r="D156" s="215" t="s">
        <v>167</v>
      </c>
      <c r="E156" s="216" t="s">
        <v>168</v>
      </c>
      <c r="F156" s="217" t="s">
        <v>169</v>
      </c>
      <c r="G156" s="217"/>
      <c r="H156" s="217"/>
      <c r="I156" s="217"/>
      <c r="J156" s="218" t="s">
        <v>170</v>
      </c>
      <c r="K156" s="219">
        <v>12.24</v>
      </c>
      <c r="L156" s="220">
        <v>0</v>
      </c>
      <c r="M156" s="220"/>
      <c r="N156" s="219">
        <f>ROUND(L156*K156,3)</f>
        <v>0</v>
      </c>
      <c r="O156" s="209"/>
      <c r="P156" s="209"/>
      <c r="Q156" s="209"/>
      <c r="R156" s="173"/>
      <c r="T156" s="211" t="s">
        <v>5</v>
      </c>
      <c r="U156" s="54" t="s">
        <v>42</v>
      </c>
      <c r="V156" s="45"/>
      <c r="W156" s="212">
        <f>V156*K156</f>
        <v>0</v>
      </c>
      <c r="X156" s="212">
        <v>1</v>
      </c>
      <c r="Y156" s="212">
        <f>X156*K156</f>
        <v>12.24</v>
      </c>
      <c r="Z156" s="212">
        <v>0</v>
      </c>
      <c r="AA156" s="213">
        <f>Z156*K156</f>
        <v>0</v>
      </c>
      <c r="AR156" s="20" t="s">
        <v>171</v>
      </c>
      <c r="AT156" s="20" t="s">
        <v>167</v>
      </c>
      <c r="AU156" s="20" t="s">
        <v>128</v>
      </c>
      <c r="AY156" s="20" t="s">
        <v>149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128</v>
      </c>
      <c r="BK156" s="214">
        <f>ROUND(L156*K156,3)</f>
        <v>0</v>
      </c>
      <c r="BL156" s="20" t="s">
        <v>154</v>
      </c>
      <c r="BM156" s="20" t="s">
        <v>197</v>
      </c>
    </row>
    <row r="157" s="1" customFormat="1" ht="25.5" customHeight="1">
      <c r="B157" s="169"/>
      <c r="C157" s="205" t="s">
        <v>198</v>
      </c>
      <c r="D157" s="205" t="s">
        <v>150</v>
      </c>
      <c r="E157" s="206" t="s">
        <v>174</v>
      </c>
      <c r="F157" s="207" t="s">
        <v>175</v>
      </c>
      <c r="G157" s="207"/>
      <c r="H157" s="207"/>
      <c r="I157" s="207"/>
      <c r="J157" s="208" t="s">
        <v>170</v>
      </c>
      <c r="K157" s="209">
        <v>12.4</v>
      </c>
      <c r="L157" s="210">
        <v>0</v>
      </c>
      <c r="M157" s="210"/>
      <c r="N157" s="209">
        <f>ROUND(L157*K157,3)</f>
        <v>0</v>
      </c>
      <c r="O157" s="209"/>
      <c r="P157" s="209"/>
      <c r="Q157" s="209"/>
      <c r="R157" s="173"/>
      <c r="T157" s="211" t="s">
        <v>5</v>
      </c>
      <c r="U157" s="54" t="s">
        <v>42</v>
      </c>
      <c r="V157" s="45"/>
      <c r="W157" s="212">
        <f>V157*K157</f>
        <v>0</v>
      </c>
      <c r="X157" s="212">
        <v>0</v>
      </c>
      <c r="Y157" s="212">
        <f>X157*K157</f>
        <v>0</v>
      </c>
      <c r="Z157" s="212">
        <v>0</v>
      </c>
      <c r="AA157" s="213">
        <f>Z157*K157</f>
        <v>0</v>
      </c>
      <c r="AR157" s="20" t="s">
        <v>154</v>
      </c>
      <c r="AT157" s="20" t="s">
        <v>150</v>
      </c>
      <c r="AU157" s="20" t="s">
        <v>128</v>
      </c>
      <c r="AY157" s="20" t="s">
        <v>149</v>
      </c>
      <c r="BE157" s="129">
        <f>IF(U157="základná",N157,0)</f>
        <v>0</v>
      </c>
      <c r="BF157" s="129">
        <f>IF(U157="znížená",N157,0)</f>
        <v>0</v>
      </c>
      <c r="BG157" s="129">
        <f>IF(U157="zákl. prenesená",N157,0)</f>
        <v>0</v>
      </c>
      <c r="BH157" s="129">
        <f>IF(U157="zníž. prenesená",N157,0)</f>
        <v>0</v>
      </c>
      <c r="BI157" s="129">
        <f>IF(U157="nulová",N157,0)</f>
        <v>0</v>
      </c>
      <c r="BJ157" s="20" t="s">
        <v>128</v>
      </c>
      <c r="BK157" s="214">
        <f>ROUND(L157*K157,3)</f>
        <v>0</v>
      </c>
      <c r="BL157" s="20" t="s">
        <v>154</v>
      </c>
      <c r="BM157" s="20" t="s">
        <v>199</v>
      </c>
    </row>
    <row r="158" s="9" customFormat="1" ht="29.88" customHeight="1">
      <c r="B158" s="191"/>
      <c r="C158" s="192"/>
      <c r="D158" s="202" t="s">
        <v>107</v>
      </c>
      <c r="E158" s="202"/>
      <c r="F158" s="202"/>
      <c r="G158" s="202"/>
      <c r="H158" s="202"/>
      <c r="I158" s="202"/>
      <c r="J158" s="202"/>
      <c r="K158" s="202"/>
      <c r="L158" s="202"/>
      <c r="M158" s="202"/>
      <c r="N158" s="221">
        <f>BK158</f>
        <v>0</v>
      </c>
      <c r="O158" s="222"/>
      <c r="P158" s="222"/>
      <c r="Q158" s="222"/>
      <c r="R158" s="195"/>
      <c r="T158" s="196"/>
      <c r="U158" s="192"/>
      <c r="V158" s="192"/>
      <c r="W158" s="197">
        <f>SUM(W159:W164)</f>
        <v>0</v>
      </c>
      <c r="X158" s="192"/>
      <c r="Y158" s="197">
        <f>SUM(Y159:Y164)</f>
        <v>17</v>
      </c>
      <c r="Z158" s="192"/>
      <c r="AA158" s="198">
        <f>SUM(AA159:AA164)</f>
        <v>0</v>
      </c>
      <c r="AR158" s="199" t="s">
        <v>80</v>
      </c>
      <c r="AT158" s="200" t="s">
        <v>74</v>
      </c>
      <c r="AU158" s="200" t="s">
        <v>80</v>
      </c>
      <c r="AY158" s="199" t="s">
        <v>149</v>
      </c>
      <c r="BK158" s="201">
        <f>SUM(BK159:BK164)</f>
        <v>0</v>
      </c>
    </row>
    <row r="159" s="1" customFormat="1" ht="38.25" customHeight="1">
      <c r="B159" s="169"/>
      <c r="C159" s="205" t="s">
        <v>200</v>
      </c>
      <c r="D159" s="205" t="s">
        <v>150</v>
      </c>
      <c r="E159" s="206" t="s">
        <v>151</v>
      </c>
      <c r="F159" s="207" t="s">
        <v>152</v>
      </c>
      <c r="G159" s="207"/>
      <c r="H159" s="207"/>
      <c r="I159" s="207"/>
      <c r="J159" s="208" t="s">
        <v>153</v>
      </c>
      <c r="K159" s="209">
        <v>10</v>
      </c>
      <c r="L159" s="210">
        <v>0</v>
      </c>
      <c r="M159" s="210"/>
      <c r="N159" s="209">
        <f>ROUND(L159*K159,3)</f>
        <v>0</v>
      </c>
      <c r="O159" s="209"/>
      <c r="P159" s="209"/>
      <c r="Q159" s="209"/>
      <c r="R159" s="173"/>
      <c r="T159" s="211" t="s">
        <v>5</v>
      </c>
      <c r="U159" s="54" t="s">
        <v>42</v>
      </c>
      <c r="V159" s="45"/>
      <c r="W159" s="212">
        <f>V159*K159</f>
        <v>0</v>
      </c>
      <c r="X159" s="212">
        <v>0</v>
      </c>
      <c r="Y159" s="212">
        <f>X159*K159</f>
        <v>0</v>
      </c>
      <c r="Z159" s="212">
        <v>0</v>
      </c>
      <c r="AA159" s="213">
        <f>Z159*K159</f>
        <v>0</v>
      </c>
      <c r="AR159" s="20" t="s">
        <v>154</v>
      </c>
      <c r="AT159" s="20" t="s">
        <v>150</v>
      </c>
      <c r="AU159" s="20" t="s">
        <v>128</v>
      </c>
      <c r="AY159" s="20" t="s">
        <v>149</v>
      </c>
      <c r="BE159" s="129">
        <f>IF(U159="základná",N159,0)</f>
        <v>0</v>
      </c>
      <c r="BF159" s="129">
        <f>IF(U159="znížená",N159,0)</f>
        <v>0</v>
      </c>
      <c r="BG159" s="129">
        <f>IF(U159="zákl. prenesená",N159,0)</f>
        <v>0</v>
      </c>
      <c r="BH159" s="129">
        <f>IF(U159="zníž. prenesená",N159,0)</f>
        <v>0</v>
      </c>
      <c r="BI159" s="129">
        <f>IF(U159="nulová",N159,0)</f>
        <v>0</v>
      </c>
      <c r="BJ159" s="20" t="s">
        <v>128</v>
      </c>
      <c r="BK159" s="214">
        <f>ROUND(L159*K159,3)</f>
        <v>0</v>
      </c>
      <c r="BL159" s="20" t="s">
        <v>154</v>
      </c>
      <c r="BM159" s="20" t="s">
        <v>201</v>
      </c>
    </row>
    <row r="160" s="1" customFormat="1" ht="38.25" customHeight="1">
      <c r="B160" s="169"/>
      <c r="C160" s="205" t="s">
        <v>10</v>
      </c>
      <c r="D160" s="205" t="s">
        <v>150</v>
      </c>
      <c r="E160" s="206" t="s">
        <v>156</v>
      </c>
      <c r="F160" s="207" t="s">
        <v>157</v>
      </c>
      <c r="G160" s="207"/>
      <c r="H160" s="207"/>
      <c r="I160" s="207"/>
      <c r="J160" s="208" t="s">
        <v>153</v>
      </c>
      <c r="K160" s="209">
        <v>10</v>
      </c>
      <c r="L160" s="210">
        <v>0</v>
      </c>
      <c r="M160" s="210"/>
      <c r="N160" s="209">
        <f>ROUND(L160*K160,3)</f>
        <v>0</v>
      </c>
      <c r="O160" s="209"/>
      <c r="P160" s="209"/>
      <c r="Q160" s="209"/>
      <c r="R160" s="173"/>
      <c r="T160" s="211" t="s">
        <v>5</v>
      </c>
      <c r="U160" s="54" t="s">
        <v>42</v>
      </c>
      <c r="V160" s="45"/>
      <c r="W160" s="212">
        <f>V160*K160</f>
        <v>0</v>
      </c>
      <c r="X160" s="212">
        <v>0</v>
      </c>
      <c r="Y160" s="212">
        <f>X160*K160</f>
        <v>0</v>
      </c>
      <c r="Z160" s="212">
        <v>0</v>
      </c>
      <c r="AA160" s="213">
        <f>Z160*K160</f>
        <v>0</v>
      </c>
      <c r="AR160" s="20" t="s">
        <v>154</v>
      </c>
      <c r="AT160" s="20" t="s">
        <v>150</v>
      </c>
      <c r="AU160" s="20" t="s">
        <v>128</v>
      </c>
      <c r="AY160" s="20" t="s">
        <v>149</v>
      </c>
      <c r="BE160" s="129">
        <f>IF(U160="základná",N160,0)</f>
        <v>0</v>
      </c>
      <c r="BF160" s="129">
        <f>IF(U160="znížená",N160,0)</f>
        <v>0</v>
      </c>
      <c r="BG160" s="129">
        <f>IF(U160="zákl. prenesená",N160,0)</f>
        <v>0</v>
      </c>
      <c r="BH160" s="129">
        <f>IF(U160="zníž. prenesená",N160,0)</f>
        <v>0</v>
      </c>
      <c r="BI160" s="129">
        <f>IF(U160="nulová",N160,0)</f>
        <v>0</v>
      </c>
      <c r="BJ160" s="20" t="s">
        <v>128</v>
      </c>
      <c r="BK160" s="214">
        <f>ROUND(L160*K160,3)</f>
        <v>0</v>
      </c>
      <c r="BL160" s="20" t="s">
        <v>154</v>
      </c>
      <c r="BM160" s="20" t="s">
        <v>202</v>
      </c>
    </row>
    <row r="161" s="1" customFormat="1" ht="25.5" customHeight="1">
      <c r="B161" s="169"/>
      <c r="C161" s="205" t="s">
        <v>203</v>
      </c>
      <c r="D161" s="205" t="s">
        <v>150</v>
      </c>
      <c r="E161" s="206" t="s">
        <v>160</v>
      </c>
      <c r="F161" s="207" t="s">
        <v>161</v>
      </c>
      <c r="G161" s="207"/>
      <c r="H161" s="207"/>
      <c r="I161" s="207"/>
      <c r="J161" s="208" t="s">
        <v>153</v>
      </c>
      <c r="K161" s="209">
        <v>10</v>
      </c>
      <c r="L161" s="210">
        <v>0</v>
      </c>
      <c r="M161" s="210"/>
      <c r="N161" s="209">
        <f>ROUND(L161*K161,3)</f>
        <v>0</v>
      </c>
      <c r="O161" s="209"/>
      <c r="P161" s="209"/>
      <c r="Q161" s="209"/>
      <c r="R161" s="173"/>
      <c r="T161" s="211" t="s">
        <v>5</v>
      </c>
      <c r="U161" s="54" t="s">
        <v>42</v>
      </c>
      <c r="V161" s="45"/>
      <c r="W161" s="212">
        <f>V161*K161</f>
        <v>0</v>
      </c>
      <c r="X161" s="212">
        <v>0</v>
      </c>
      <c r="Y161" s="212">
        <f>X161*K161</f>
        <v>0</v>
      </c>
      <c r="Z161" s="212">
        <v>0</v>
      </c>
      <c r="AA161" s="213">
        <f>Z161*K161</f>
        <v>0</v>
      </c>
      <c r="AR161" s="20" t="s">
        <v>154</v>
      </c>
      <c r="AT161" s="20" t="s">
        <v>150</v>
      </c>
      <c r="AU161" s="20" t="s">
        <v>128</v>
      </c>
      <c r="AY161" s="20" t="s">
        <v>149</v>
      </c>
      <c r="BE161" s="129">
        <f>IF(U161="základná",N161,0)</f>
        <v>0</v>
      </c>
      <c r="BF161" s="129">
        <f>IF(U161="znížená",N161,0)</f>
        <v>0</v>
      </c>
      <c r="BG161" s="129">
        <f>IF(U161="zákl. prenesená",N161,0)</f>
        <v>0</v>
      </c>
      <c r="BH161" s="129">
        <f>IF(U161="zníž. prenesená",N161,0)</f>
        <v>0</v>
      </c>
      <c r="BI161" s="129">
        <f>IF(U161="nulová",N161,0)</f>
        <v>0</v>
      </c>
      <c r="BJ161" s="20" t="s">
        <v>128</v>
      </c>
      <c r="BK161" s="214">
        <f>ROUND(L161*K161,3)</f>
        <v>0</v>
      </c>
      <c r="BL161" s="20" t="s">
        <v>154</v>
      </c>
      <c r="BM161" s="20" t="s">
        <v>204</v>
      </c>
    </row>
    <row r="162" s="1" customFormat="1" ht="51" customHeight="1">
      <c r="B162" s="169"/>
      <c r="C162" s="205" t="s">
        <v>205</v>
      </c>
      <c r="D162" s="205" t="s">
        <v>150</v>
      </c>
      <c r="E162" s="206" t="s">
        <v>163</v>
      </c>
      <c r="F162" s="207" t="s">
        <v>164</v>
      </c>
      <c r="G162" s="207"/>
      <c r="H162" s="207"/>
      <c r="I162" s="207"/>
      <c r="J162" s="208" t="s">
        <v>153</v>
      </c>
      <c r="K162" s="209">
        <v>10</v>
      </c>
      <c r="L162" s="210">
        <v>0</v>
      </c>
      <c r="M162" s="210"/>
      <c r="N162" s="209">
        <f>ROUND(L162*K162,3)</f>
        <v>0</v>
      </c>
      <c r="O162" s="209"/>
      <c r="P162" s="209"/>
      <c r="Q162" s="209"/>
      <c r="R162" s="173"/>
      <c r="T162" s="211" t="s">
        <v>5</v>
      </c>
      <c r="U162" s="54" t="s">
        <v>42</v>
      </c>
      <c r="V162" s="45"/>
      <c r="W162" s="212">
        <f>V162*K162</f>
        <v>0</v>
      </c>
      <c r="X162" s="212">
        <v>0</v>
      </c>
      <c r="Y162" s="212">
        <f>X162*K162</f>
        <v>0</v>
      </c>
      <c r="Z162" s="212">
        <v>0</v>
      </c>
      <c r="AA162" s="213">
        <f>Z162*K162</f>
        <v>0</v>
      </c>
      <c r="AR162" s="20" t="s">
        <v>154</v>
      </c>
      <c r="AT162" s="20" t="s">
        <v>150</v>
      </c>
      <c r="AU162" s="20" t="s">
        <v>128</v>
      </c>
      <c r="AY162" s="20" t="s">
        <v>149</v>
      </c>
      <c r="BE162" s="129">
        <f>IF(U162="základná",N162,0)</f>
        <v>0</v>
      </c>
      <c r="BF162" s="129">
        <f>IF(U162="znížená",N162,0)</f>
        <v>0</v>
      </c>
      <c r="BG162" s="129">
        <f>IF(U162="zákl. prenesená",N162,0)</f>
        <v>0</v>
      </c>
      <c r="BH162" s="129">
        <f>IF(U162="zníž. prenesená",N162,0)</f>
        <v>0</v>
      </c>
      <c r="BI162" s="129">
        <f>IF(U162="nulová",N162,0)</f>
        <v>0</v>
      </c>
      <c r="BJ162" s="20" t="s">
        <v>128</v>
      </c>
      <c r="BK162" s="214">
        <f>ROUND(L162*K162,3)</f>
        <v>0</v>
      </c>
      <c r="BL162" s="20" t="s">
        <v>154</v>
      </c>
      <c r="BM162" s="20" t="s">
        <v>206</v>
      </c>
    </row>
    <row r="163" s="1" customFormat="1" ht="25.5" customHeight="1">
      <c r="B163" s="169"/>
      <c r="C163" s="215" t="s">
        <v>207</v>
      </c>
      <c r="D163" s="215" t="s">
        <v>167</v>
      </c>
      <c r="E163" s="216" t="s">
        <v>168</v>
      </c>
      <c r="F163" s="217" t="s">
        <v>169</v>
      </c>
      <c r="G163" s="217"/>
      <c r="H163" s="217"/>
      <c r="I163" s="217"/>
      <c r="J163" s="218" t="s">
        <v>170</v>
      </c>
      <c r="K163" s="219">
        <v>17</v>
      </c>
      <c r="L163" s="220">
        <v>0</v>
      </c>
      <c r="M163" s="220"/>
      <c r="N163" s="219">
        <f>ROUND(L163*K163,3)</f>
        <v>0</v>
      </c>
      <c r="O163" s="209"/>
      <c r="P163" s="209"/>
      <c r="Q163" s="209"/>
      <c r="R163" s="173"/>
      <c r="T163" s="211" t="s">
        <v>5</v>
      </c>
      <c r="U163" s="54" t="s">
        <v>42</v>
      </c>
      <c r="V163" s="45"/>
      <c r="W163" s="212">
        <f>V163*K163</f>
        <v>0</v>
      </c>
      <c r="X163" s="212">
        <v>1</v>
      </c>
      <c r="Y163" s="212">
        <f>X163*K163</f>
        <v>17</v>
      </c>
      <c r="Z163" s="212">
        <v>0</v>
      </c>
      <c r="AA163" s="213">
        <f>Z163*K163</f>
        <v>0</v>
      </c>
      <c r="AR163" s="20" t="s">
        <v>171</v>
      </c>
      <c r="AT163" s="20" t="s">
        <v>167</v>
      </c>
      <c r="AU163" s="20" t="s">
        <v>128</v>
      </c>
      <c r="AY163" s="20" t="s">
        <v>149</v>
      </c>
      <c r="BE163" s="129">
        <f>IF(U163="základná",N163,0)</f>
        <v>0</v>
      </c>
      <c r="BF163" s="129">
        <f>IF(U163="znížená",N163,0)</f>
        <v>0</v>
      </c>
      <c r="BG163" s="129">
        <f>IF(U163="zákl. prenesená",N163,0)</f>
        <v>0</v>
      </c>
      <c r="BH163" s="129">
        <f>IF(U163="zníž. prenesená",N163,0)</f>
        <v>0</v>
      </c>
      <c r="BI163" s="129">
        <f>IF(U163="nulová",N163,0)</f>
        <v>0</v>
      </c>
      <c r="BJ163" s="20" t="s">
        <v>128</v>
      </c>
      <c r="BK163" s="214">
        <f>ROUND(L163*K163,3)</f>
        <v>0</v>
      </c>
      <c r="BL163" s="20" t="s">
        <v>154</v>
      </c>
      <c r="BM163" s="20" t="s">
        <v>208</v>
      </c>
    </row>
    <row r="164" s="1" customFormat="1" ht="25.5" customHeight="1">
      <c r="B164" s="169"/>
      <c r="C164" s="205" t="s">
        <v>209</v>
      </c>
      <c r="D164" s="205" t="s">
        <v>150</v>
      </c>
      <c r="E164" s="206" t="s">
        <v>174</v>
      </c>
      <c r="F164" s="207" t="s">
        <v>175</v>
      </c>
      <c r="G164" s="207"/>
      <c r="H164" s="207"/>
      <c r="I164" s="207"/>
      <c r="J164" s="208" t="s">
        <v>170</v>
      </c>
      <c r="K164" s="209">
        <v>17</v>
      </c>
      <c r="L164" s="210">
        <v>0</v>
      </c>
      <c r="M164" s="210"/>
      <c r="N164" s="209">
        <f>ROUND(L164*K164,3)</f>
        <v>0</v>
      </c>
      <c r="O164" s="209"/>
      <c r="P164" s="209"/>
      <c r="Q164" s="209"/>
      <c r="R164" s="173"/>
      <c r="T164" s="211" t="s">
        <v>5</v>
      </c>
      <c r="U164" s="54" t="s">
        <v>42</v>
      </c>
      <c r="V164" s="45"/>
      <c r="W164" s="212">
        <f>V164*K164</f>
        <v>0</v>
      </c>
      <c r="X164" s="212">
        <v>0</v>
      </c>
      <c r="Y164" s="212">
        <f>X164*K164</f>
        <v>0</v>
      </c>
      <c r="Z164" s="212">
        <v>0</v>
      </c>
      <c r="AA164" s="213">
        <f>Z164*K164</f>
        <v>0</v>
      </c>
      <c r="AR164" s="20" t="s">
        <v>154</v>
      </c>
      <c r="AT164" s="20" t="s">
        <v>150</v>
      </c>
      <c r="AU164" s="20" t="s">
        <v>128</v>
      </c>
      <c r="AY164" s="20" t="s">
        <v>149</v>
      </c>
      <c r="BE164" s="129">
        <f>IF(U164="základná",N164,0)</f>
        <v>0</v>
      </c>
      <c r="BF164" s="129">
        <f>IF(U164="znížená",N164,0)</f>
        <v>0</v>
      </c>
      <c r="BG164" s="129">
        <f>IF(U164="zákl. prenesená",N164,0)</f>
        <v>0</v>
      </c>
      <c r="BH164" s="129">
        <f>IF(U164="zníž. prenesená",N164,0)</f>
        <v>0</v>
      </c>
      <c r="BI164" s="129">
        <f>IF(U164="nulová",N164,0)</f>
        <v>0</v>
      </c>
      <c r="BJ164" s="20" t="s">
        <v>128</v>
      </c>
      <c r="BK164" s="214">
        <f>ROUND(L164*K164,3)</f>
        <v>0</v>
      </c>
      <c r="BL164" s="20" t="s">
        <v>154</v>
      </c>
      <c r="BM164" s="20" t="s">
        <v>210</v>
      </c>
    </row>
    <row r="165" s="9" customFormat="1" ht="29.88" customHeight="1">
      <c r="B165" s="191"/>
      <c r="C165" s="192"/>
      <c r="D165" s="202" t="s">
        <v>108</v>
      </c>
      <c r="E165" s="202"/>
      <c r="F165" s="202"/>
      <c r="G165" s="202"/>
      <c r="H165" s="202"/>
      <c r="I165" s="202"/>
      <c r="J165" s="202"/>
      <c r="K165" s="202"/>
      <c r="L165" s="202"/>
      <c r="M165" s="202"/>
      <c r="N165" s="221">
        <f>BK165</f>
        <v>0</v>
      </c>
      <c r="O165" s="222"/>
      <c r="P165" s="222"/>
      <c r="Q165" s="222"/>
      <c r="R165" s="195"/>
      <c r="T165" s="196"/>
      <c r="U165" s="192"/>
      <c r="V165" s="192"/>
      <c r="W165" s="197">
        <f>SUM(W166:W171)</f>
        <v>0</v>
      </c>
      <c r="X165" s="192"/>
      <c r="Y165" s="197">
        <f>SUM(Y166:Y171)</f>
        <v>12.75</v>
      </c>
      <c r="Z165" s="192"/>
      <c r="AA165" s="198">
        <f>SUM(AA166:AA171)</f>
        <v>0</v>
      </c>
      <c r="AR165" s="199" t="s">
        <v>80</v>
      </c>
      <c r="AT165" s="200" t="s">
        <v>74</v>
      </c>
      <c r="AU165" s="200" t="s">
        <v>80</v>
      </c>
      <c r="AY165" s="199" t="s">
        <v>149</v>
      </c>
      <c r="BK165" s="201">
        <f>SUM(BK166:BK171)</f>
        <v>0</v>
      </c>
    </row>
    <row r="166" s="1" customFormat="1" ht="38.25" customHeight="1">
      <c r="B166" s="169"/>
      <c r="C166" s="205" t="s">
        <v>211</v>
      </c>
      <c r="D166" s="205" t="s">
        <v>150</v>
      </c>
      <c r="E166" s="206" t="s">
        <v>151</v>
      </c>
      <c r="F166" s="207" t="s">
        <v>152</v>
      </c>
      <c r="G166" s="207"/>
      <c r="H166" s="207"/>
      <c r="I166" s="207"/>
      <c r="J166" s="208" t="s">
        <v>153</v>
      </c>
      <c r="K166" s="209">
        <v>7.5</v>
      </c>
      <c r="L166" s="210">
        <v>0</v>
      </c>
      <c r="M166" s="210"/>
      <c r="N166" s="209">
        <f>ROUND(L166*K166,3)</f>
        <v>0</v>
      </c>
      <c r="O166" s="209"/>
      <c r="P166" s="209"/>
      <c r="Q166" s="209"/>
      <c r="R166" s="173"/>
      <c r="T166" s="211" t="s">
        <v>5</v>
      </c>
      <c r="U166" s="54" t="s">
        <v>42</v>
      </c>
      <c r="V166" s="45"/>
      <c r="W166" s="212">
        <f>V166*K166</f>
        <v>0</v>
      </c>
      <c r="X166" s="212">
        <v>0</v>
      </c>
      <c r="Y166" s="212">
        <f>X166*K166</f>
        <v>0</v>
      </c>
      <c r="Z166" s="212">
        <v>0</v>
      </c>
      <c r="AA166" s="213">
        <f>Z166*K166</f>
        <v>0</v>
      </c>
      <c r="AR166" s="20" t="s">
        <v>154</v>
      </c>
      <c r="AT166" s="20" t="s">
        <v>150</v>
      </c>
      <c r="AU166" s="20" t="s">
        <v>128</v>
      </c>
      <c r="AY166" s="20" t="s">
        <v>149</v>
      </c>
      <c r="BE166" s="129">
        <f>IF(U166="základná",N166,0)</f>
        <v>0</v>
      </c>
      <c r="BF166" s="129">
        <f>IF(U166="znížená",N166,0)</f>
        <v>0</v>
      </c>
      <c r="BG166" s="129">
        <f>IF(U166="zákl. prenesená",N166,0)</f>
        <v>0</v>
      </c>
      <c r="BH166" s="129">
        <f>IF(U166="zníž. prenesená",N166,0)</f>
        <v>0</v>
      </c>
      <c r="BI166" s="129">
        <f>IF(U166="nulová",N166,0)</f>
        <v>0</v>
      </c>
      <c r="BJ166" s="20" t="s">
        <v>128</v>
      </c>
      <c r="BK166" s="214">
        <f>ROUND(L166*K166,3)</f>
        <v>0</v>
      </c>
      <c r="BL166" s="20" t="s">
        <v>154</v>
      </c>
      <c r="BM166" s="20" t="s">
        <v>212</v>
      </c>
    </row>
    <row r="167" s="1" customFormat="1" ht="38.25" customHeight="1">
      <c r="B167" s="169"/>
      <c r="C167" s="205" t="s">
        <v>213</v>
      </c>
      <c r="D167" s="205" t="s">
        <v>150</v>
      </c>
      <c r="E167" s="206" t="s">
        <v>156</v>
      </c>
      <c r="F167" s="207" t="s">
        <v>157</v>
      </c>
      <c r="G167" s="207"/>
      <c r="H167" s="207"/>
      <c r="I167" s="207"/>
      <c r="J167" s="208" t="s">
        <v>153</v>
      </c>
      <c r="K167" s="209">
        <v>7.5</v>
      </c>
      <c r="L167" s="210">
        <v>0</v>
      </c>
      <c r="M167" s="210"/>
      <c r="N167" s="209">
        <f>ROUND(L167*K167,3)</f>
        <v>0</v>
      </c>
      <c r="O167" s="209"/>
      <c r="P167" s="209"/>
      <c r="Q167" s="209"/>
      <c r="R167" s="173"/>
      <c r="T167" s="211" t="s">
        <v>5</v>
      </c>
      <c r="U167" s="54" t="s">
        <v>42</v>
      </c>
      <c r="V167" s="45"/>
      <c r="W167" s="212">
        <f>V167*K167</f>
        <v>0</v>
      </c>
      <c r="X167" s="212">
        <v>0</v>
      </c>
      <c r="Y167" s="212">
        <f>X167*K167</f>
        <v>0</v>
      </c>
      <c r="Z167" s="212">
        <v>0</v>
      </c>
      <c r="AA167" s="213">
        <f>Z167*K167</f>
        <v>0</v>
      </c>
      <c r="AR167" s="20" t="s">
        <v>154</v>
      </c>
      <c r="AT167" s="20" t="s">
        <v>150</v>
      </c>
      <c r="AU167" s="20" t="s">
        <v>128</v>
      </c>
      <c r="AY167" s="20" t="s">
        <v>149</v>
      </c>
      <c r="BE167" s="129">
        <f>IF(U167="základná",N167,0)</f>
        <v>0</v>
      </c>
      <c r="BF167" s="129">
        <f>IF(U167="znížená",N167,0)</f>
        <v>0</v>
      </c>
      <c r="BG167" s="129">
        <f>IF(U167="zákl. prenesená",N167,0)</f>
        <v>0</v>
      </c>
      <c r="BH167" s="129">
        <f>IF(U167="zníž. prenesená",N167,0)</f>
        <v>0</v>
      </c>
      <c r="BI167" s="129">
        <f>IF(U167="nulová",N167,0)</f>
        <v>0</v>
      </c>
      <c r="BJ167" s="20" t="s">
        <v>128</v>
      </c>
      <c r="BK167" s="214">
        <f>ROUND(L167*K167,3)</f>
        <v>0</v>
      </c>
      <c r="BL167" s="20" t="s">
        <v>154</v>
      </c>
      <c r="BM167" s="20" t="s">
        <v>214</v>
      </c>
    </row>
    <row r="168" s="1" customFormat="1" ht="25.5" customHeight="1">
      <c r="B168" s="169"/>
      <c r="C168" s="205" t="s">
        <v>215</v>
      </c>
      <c r="D168" s="205" t="s">
        <v>150</v>
      </c>
      <c r="E168" s="206" t="s">
        <v>160</v>
      </c>
      <c r="F168" s="207" t="s">
        <v>161</v>
      </c>
      <c r="G168" s="207"/>
      <c r="H168" s="207"/>
      <c r="I168" s="207"/>
      <c r="J168" s="208" t="s">
        <v>153</v>
      </c>
      <c r="K168" s="209">
        <v>7.5</v>
      </c>
      <c r="L168" s="210">
        <v>0</v>
      </c>
      <c r="M168" s="210"/>
      <c r="N168" s="209">
        <f>ROUND(L168*K168,3)</f>
        <v>0</v>
      </c>
      <c r="O168" s="209"/>
      <c r="P168" s="209"/>
      <c r="Q168" s="209"/>
      <c r="R168" s="173"/>
      <c r="T168" s="211" t="s">
        <v>5</v>
      </c>
      <c r="U168" s="54" t="s">
        <v>42</v>
      </c>
      <c r="V168" s="45"/>
      <c r="W168" s="212">
        <f>V168*K168</f>
        <v>0</v>
      </c>
      <c r="X168" s="212">
        <v>0</v>
      </c>
      <c r="Y168" s="212">
        <f>X168*K168</f>
        <v>0</v>
      </c>
      <c r="Z168" s="212">
        <v>0</v>
      </c>
      <c r="AA168" s="213">
        <f>Z168*K168</f>
        <v>0</v>
      </c>
      <c r="AR168" s="20" t="s">
        <v>154</v>
      </c>
      <c r="AT168" s="20" t="s">
        <v>150</v>
      </c>
      <c r="AU168" s="20" t="s">
        <v>128</v>
      </c>
      <c r="AY168" s="20" t="s">
        <v>149</v>
      </c>
      <c r="BE168" s="129">
        <f>IF(U168="základná",N168,0)</f>
        <v>0</v>
      </c>
      <c r="BF168" s="129">
        <f>IF(U168="znížená",N168,0)</f>
        <v>0</v>
      </c>
      <c r="BG168" s="129">
        <f>IF(U168="zákl. prenesená",N168,0)</f>
        <v>0</v>
      </c>
      <c r="BH168" s="129">
        <f>IF(U168="zníž. prenesená",N168,0)</f>
        <v>0</v>
      </c>
      <c r="BI168" s="129">
        <f>IF(U168="nulová",N168,0)</f>
        <v>0</v>
      </c>
      <c r="BJ168" s="20" t="s">
        <v>128</v>
      </c>
      <c r="BK168" s="214">
        <f>ROUND(L168*K168,3)</f>
        <v>0</v>
      </c>
      <c r="BL168" s="20" t="s">
        <v>154</v>
      </c>
      <c r="BM168" s="20" t="s">
        <v>216</v>
      </c>
    </row>
    <row r="169" s="1" customFormat="1" ht="51" customHeight="1">
      <c r="B169" s="169"/>
      <c r="C169" s="205" t="s">
        <v>217</v>
      </c>
      <c r="D169" s="205" t="s">
        <v>150</v>
      </c>
      <c r="E169" s="206" t="s">
        <v>163</v>
      </c>
      <c r="F169" s="207" t="s">
        <v>164</v>
      </c>
      <c r="G169" s="207"/>
      <c r="H169" s="207"/>
      <c r="I169" s="207"/>
      <c r="J169" s="208" t="s">
        <v>153</v>
      </c>
      <c r="K169" s="209">
        <v>7.5</v>
      </c>
      <c r="L169" s="210">
        <v>0</v>
      </c>
      <c r="M169" s="210"/>
      <c r="N169" s="209">
        <f>ROUND(L169*K169,3)</f>
        <v>0</v>
      </c>
      <c r="O169" s="209"/>
      <c r="P169" s="209"/>
      <c r="Q169" s="209"/>
      <c r="R169" s="173"/>
      <c r="T169" s="211" t="s">
        <v>5</v>
      </c>
      <c r="U169" s="54" t="s">
        <v>42</v>
      </c>
      <c r="V169" s="45"/>
      <c r="W169" s="212">
        <f>V169*K169</f>
        <v>0</v>
      </c>
      <c r="X169" s="212">
        <v>0</v>
      </c>
      <c r="Y169" s="212">
        <f>X169*K169</f>
        <v>0</v>
      </c>
      <c r="Z169" s="212">
        <v>0</v>
      </c>
      <c r="AA169" s="213">
        <f>Z169*K169</f>
        <v>0</v>
      </c>
      <c r="AR169" s="20" t="s">
        <v>154</v>
      </c>
      <c r="AT169" s="20" t="s">
        <v>150</v>
      </c>
      <c r="AU169" s="20" t="s">
        <v>128</v>
      </c>
      <c r="AY169" s="20" t="s">
        <v>149</v>
      </c>
      <c r="BE169" s="129">
        <f>IF(U169="základná",N169,0)</f>
        <v>0</v>
      </c>
      <c r="BF169" s="129">
        <f>IF(U169="znížená",N169,0)</f>
        <v>0</v>
      </c>
      <c r="BG169" s="129">
        <f>IF(U169="zákl. prenesená",N169,0)</f>
        <v>0</v>
      </c>
      <c r="BH169" s="129">
        <f>IF(U169="zníž. prenesená",N169,0)</f>
        <v>0</v>
      </c>
      <c r="BI169" s="129">
        <f>IF(U169="nulová",N169,0)</f>
        <v>0</v>
      </c>
      <c r="BJ169" s="20" t="s">
        <v>128</v>
      </c>
      <c r="BK169" s="214">
        <f>ROUND(L169*K169,3)</f>
        <v>0</v>
      </c>
      <c r="BL169" s="20" t="s">
        <v>154</v>
      </c>
      <c r="BM169" s="20" t="s">
        <v>218</v>
      </c>
    </row>
    <row r="170" s="1" customFormat="1" ht="25.5" customHeight="1">
      <c r="B170" s="169"/>
      <c r="C170" s="215" t="s">
        <v>219</v>
      </c>
      <c r="D170" s="215" t="s">
        <v>167</v>
      </c>
      <c r="E170" s="216" t="s">
        <v>168</v>
      </c>
      <c r="F170" s="217" t="s">
        <v>169</v>
      </c>
      <c r="G170" s="217"/>
      <c r="H170" s="217"/>
      <c r="I170" s="217"/>
      <c r="J170" s="218" t="s">
        <v>170</v>
      </c>
      <c r="K170" s="219">
        <v>12.75</v>
      </c>
      <c r="L170" s="220">
        <v>0</v>
      </c>
      <c r="M170" s="220"/>
      <c r="N170" s="219">
        <f>ROUND(L170*K170,3)</f>
        <v>0</v>
      </c>
      <c r="O170" s="209"/>
      <c r="P170" s="209"/>
      <c r="Q170" s="209"/>
      <c r="R170" s="173"/>
      <c r="T170" s="211" t="s">
        <v>5</v>
      </c>
      <c r="U170" s="54" t="s">
        <v>42</v>
      </c>
      <c r="V170" s="45"/>
      <c r="W170" s="212">
        <f>V170*K170</f>
        <v>0</v>
      </c>
      <c r="X170" s="212">
        <v>1</v>
      </c>
      <c r="Y170" s="212">
        <f>X170*K170</f>
        <v>12.75</v>
      </c>
      <c r="Z170" s="212">
        <v>0</v>
      </c>
      <c r="AA170" s="213">
        <f>Z170*K170</f>
        <v>0</v>
      </c>
      <c r="AR170" s="20" t="s">
        <v>171</v>
      </c>
      <c r="AT170" s="20" t="s">
        <v>167</v>
      </c>
      <c r="AU170" s="20" t="s">
        <v>128</v>
      </c>
      <c r="AY170" s="20" t="s">
        <v>149</v>
      </c>
      <c r="BE170" s="129">
        <f>IF(U170="základná",N170,0)</f>
        <v>0</v>
      </c>
      <c r="BF170" s="129">
        <f>IF(U170="znížená",N170,0)</f>
        <v>0</v>
      </c>
      <c r="BG170" s="129">
        <f>IF(U170="zákl. prenesená",N170,0)</f>
        <v>0</v>
      </c>
      <c r="BH170" s="129">
        <f>IF(U170="zníž. prenesená",N170,0)</f>
        <v>0</v>
      </c>
      <c r="BI170" s="129">
        <f>IF(U170="nulová",N170,0)</f>
        <v>0</v>
      </c>
      <c r="BJ170" s="20" t="s">
        <v>128</v>
      </c>
      <c r="BK170" s="214">
        <f>ROUND(L170*K170,3)</f>
        <v>0</v>
      </c>
      <c r="BL170" s="20" t="s">
        <v>154</v>
      </c>
      <c r="BM170" s="20" t="s">
        <v>220</v>
      </c>
    </row>
    <row r="171" s="1" customFormat="1" ht="25.5" customHeight="1">
      <c r="B171" s="169"/>
      <c r="C171" s="205" t="s">
        <v>221</v>
      </c>
      <c r="D171" s="205" t="s">
        <v>150</v>
      </c>
      <c r="E171" s="206" t="s">
        <v>174</v>
      </c>
      <c r="F171" s="207" t="s">
        <v>175</v>
      </c>
      <c r="G171" s="207"/>
      <c r="H171" s="207"/>
      <c r="I171" s="207"/>
      <c r="J171" s="208" t="s">
        <v>170</v>
      </c>
      <c r="K171" s="209">
        <v>12.75</v>
      </c>
      <c r="L171" s="210">
        <v>0</v>
      </c>
      <c r="M171" s="210"/>
      <c r="N171" s="209">
        <f>ROUND(L171*K171,3)</f>
        <v>0</v>
      </c>
      <c r="O171" s="209"/>
      <c r="P171" s="209"/>
      <c r="Q171" s="209"/>
      <c r="R171" s="173"/>
      <c r="T171" s="211" t="s">
        <v>5</v>
      </c>
      <c r="U171" s="54" t="s">
        <v>42</v>
      </c>
      <c r="V171" s="45"/>
      <c r="W171" s="212">
        <f>V171*K171</f>
        <v>0</v>
      </c>
      <c r="X171" s="212">
        <v>0</v>
      </c>
      <c r="Y171" s="212">
        <f>X171*K171</f>
        <v>0</v>
      </c>
      <c r="Z171" s="212">
        <v>0</v>
      </c>
      <c r="AA171" s="213">
        <f>Z171*K171</f>
        <v>0</v>
      </c>
      <c r="AR171" s="20" t="s">
        <v>154</v>
      </c>
      <c r="AT171" s="20" t="s">
        <v>150</v>
      </c>
      <c r="AU171" s="20" t="s">
        <v>128</v>
      </c>
      <c r="AY171" s="20" t="s">
        <v>149</v>
      </c>
      <c r="BE171" s="129">
        <f>IF(U171="základná",N171,0)</f>
        <v>0</v>
      </c>
      <c r="BF171" s="129">
        <f>IF(U171="znížená",N171,0)</f>
        <v>0</v>
      </c>
      <c r="BG171" s="129">
        <f>IF(U171="zákl. prenesená",N171,0)</f>
        <v>0</v>
      </c>
      <c r="BH171" s="129">
        <f>IF(U171="zníž. prenesená",N171,0)</f>
        <v>0</v>
      </c>
      <c r="BI171" s="129">
        <f>IF(U171="nulová",N171,0)</f>
        <v>0</v>
      </c>
      <c r="BJ171" s="20" t="s">
        <v>128</v>
      </c>
      <c r="BK171" s="214">
        <f>ROUND(L171*K171,3)</f>
        <v>0</v>
      </c>
      <c r="BL171" s="20" t="s">
        <v>154</v>
      </c>
      <c r="BM171" s="20" t="s">
        <v>222</v>
      </c>
    </row>
    <row r="172" s="9" customFormat="1" ht="29.88" customHeight="1">
      <c r="B172" s="191"/>
      <c r="C172" s="192"/>
      <c r="D172" s="202" t="s">
        <v>109</v>
      </c>
      <c r="E172" s="202"/>
      <c r="F172" s="202"/>
      <c r="G172" s="202"/>
      <c r="H172" s="202"/>
      <c r="I172" s="202"/>
      <c r="J172" s="202"/>
      <c r="K172" s="202"/>
      <c r="L172" s="202"/>
      <c r="M172" s="202"/>
      <c r="N172" s="221">
        <f>BK172</f>
        <v>0</v>
      </c>
      <c r="O172" s="222"/>
      <c r="P172" s="222"/>
      <c r="Q172" s="222"/>
      <c r="R172" s="195"/>
      <c r="T172" s="196"/>
      <c r="U172" s="192"/>
      <c r="V172" s="192"/>
      <c r="W172" s="197">
        <f>SUM(W173:W178)</f>
        <v>0</v>
      </c>
      <c r="X172" s="192"/>
      <c r="Y172" s="197">
        <f>SUM(Y173:Y178)</f>
        <v>6.7999999999999998</v>
      </c>
      <c r="Z172" s="192"/>
      <c r="AA172" s="198">
        <f>SUM(AA173:AA178)</f>
        <v>0</v>
      </c>
      <c r="AR172" s="199" t="s">
        <v>80</v>
      </c>
      <c r="AT172" s="200" t="s">
        <v>74</v>
      </c>
      <c r="AU172" s="200" t="s">
        <v>80</v>
      </c>
      <c r="AY172" s="199" t="s">
        <v>149</v>
      </c>
      <c r="BK172" s="201">
        <f>SUM(BK173:BK178)</f>
        <v>0</v>
      </c>
    </row>
    <row r="173" s="1" customFormat="1" ht="38.25" customHeight="1">
      <c r="B173" s="169"/>
      <c r="C173" s="205" t="s">
        <v>223</v>
      </c>
      <c r="D173" s="205" t="s">
        <v>150</v>
      </c>
      <c r="E173" s="206" t="s">
        <v>151</v>
      </c>
      <c r="F173" s="207" t="s">
        <v>152</v>
      </c>
      <c r="G173" s="207"/>
      <c r="H173" s="207"/>
      <c r="I173" s="207"/>
      <c r="J173" s="208" t="s">
        <v>153</v>
      </c>
      <c r="K173" s="209">
        <v>4</v>
      </c>
      <c r="L173" s="210">
        <v>0</v>
      </c>
      <c r="M173" s="210"/>
      <c r="N173" s="209">
        <f>ROUND(L173*K173,3)</f>
        <v>0</v>
      </c>
      <c r="O173" s="209"/>
      <c r="P173" s="209"/>
      <c r="Q173" s="209"/>
      <c r="R173" s="173"/>
      <c r="T173" s="211" t="s">
        <v>5</v>
      </c>
      <c r="U173" s="54" t="s">
        <v>42</v>
      </c>
      <c r="V173" s="45"/>
      <c r="W173" s="212">
        <f>V173*K173</f>
        <v>0</v>
      </c>
      <c r="X173" s="212">
        <v>0</v>
      </c>
      <c r="Y173" s="212">
        <f>X173*K173</f>
        <v>0</v>
      </c>
      <c r="Z173" s="212">
        <v>0</v>
      </c>
      <c r="AA173" s="213">
        <f>Z173*K173</f>
        <v>0</v>
      </c>
      <c r="AR173" s="20" t="s">
        <v>154</v>
      </c>
      <c r="AT173" s="20" t="s">
        <v>150</v>
      </c>
      <c r="AU173" s="20" t="s">
        <v>128</v>
      </c>
      <c r="AY173" s="20" t="s">
        <v>149</v>
      </c>
      <c r="BE173" s="129">
        <f>IF(U173="základná",N173,0)</f>
        <v>0</v>
      </c>
      <c r="BF173" s="129">
        <f>IF(U173="znížená",N173,0)</f>
        <v>0</v>
      </c>
      <c r="BG173" s="129">
        <f>IF(U173="zákl. prenesená",N173,0)</f>
        <v>0</v>
      </c>
      <c r="BH173" s="129">
        <f>IF(U173="zníž. prenesená",N173,0)</f>
        <v>0</v>
      </c>
      <c r="BI173" s="129">
        <f>IF(U173="nulová",N173,0)</f>
        <v>0</v>
      </c>
      <c r="BJ173" s="20" t="s">
        <v>128</v>
      </c>
      <c r="BK173" s="214">
        <f>ROUND(L173*K173,3)</f>
        <v>0</v>
      </c>
      <c r="BL173" s="20" t="s">
        <v>154</v>
      </c>
      <c r="BM173" s="20" t="s">
        <v>224</v>
      </c>
    </row>
    <row r="174" s="1" customFormat="1" ht="38.25" customHeight="1">
      <c r="B174" s="169"/>
      <c r="C174" s="205" t="s">
        <v>225</v>
      </c>
      <c r="D174" s="205" t="s">
        <v>150</v>
      </c>
      <c r="E174" s="206" t="s">
        <v>156</v>
      </c>
      <c r="F174" s="207" t="s">
        <v>157</v>
      </c>
      <c r="G174" s="207"/>
      <c r="H174" s="207"/>
      <c r="I174" s="207"/>
      <c r="J174" s="208" t="s">
        <v>153</v>
      </c>
      <c r="K174" s="209">
        <v>4</v>
      </c>
      <c r="L174" s="210">
        <v>0</v>
      </c>
      <c r="M174" s="210"/>
      <c r="N174" s="209">
        <f>ROUND(L174*K174,3)</f>
        <v>0</v>
      </c>
      <c r="O174" s="209"/>
      <c r="P174" s="209"/>
      <c r="Q174" s="209"/>
      <c r="R174" s="173"/>
      <c r="T174" s="211" t="s">
        <v>5</v>
      </c>
      <c r="U174" s="54" t="s">
        <v>42</v>
      </c>
      <c r="V174" s="45"/>
      <c r="W174" s="212">
        <f>V174*K174</f>
        <v>0</v>
      </c>
      <c r="X174" s="212">
        <v>0</v>
      </c>
      <c r="Y174" s="212">
        <f>X174*K174</f>
        <v>0</v>
      </c>
      <c r="Z174" s="212">
        <v>0</v>
      </c>
      <c r="AA174" s="213">
        <f>Z174*K174</f>
        <v>0</v>
      </c>
      <c r="AR174" s="20" t="s">
        <v>154</v>
      </c>
      <c r="AT174" s="20" t="s">
        <v>150</v>
      </c>
      <c r="AU174" s="20" t="s">
        <v>128</v>
      </c>
      <c r="AY174" s="20" t="s">
        <v>149</v>
      </c>
      <c r="BE174" s="129">
        <f>IF(U174="základná",N174,0)</f>
        <v>0</v>
      </c>
      <c r="BF174" s="129">
        <f>IF(U174="znížená",N174,0)</f>
        <v>0</v>
      </c>
      <c r="BG174" s="129">
        <f>IF(U174="zákl. prenesená",N174,0)</f>
        <v>0</v>
      </c>
      <c r="BH174" s="129">
        <f>IF(U174="zníž. prenesená",N174,0)</f>
        <v>0</v>
      </c>
      <c r="BI174" s="129">
        <f>IF(U174="nulová",N174,0)</f>
        <v>0</v>
      </c>
      <c r="BJ174" s="20" t="s">
        <v>128</v>
      </c>
      <c r="BK174" s="214">
        <f>ROUND(L174*K174,3)</f>
        <v>0</v>
      </c>
      <c r="BL174" s="20" t="s">
        <v>154</v>
      </c>
      <c r="BM174" s="20" t="s">
        <v>226</v>
      </c>
    </row>
    <row r="175" s="1" customFormat="1" ht="25.5" customHeight="1">
      <c r="B175" s="169"/>
      <c r="C175" s="205" t="s">
        <v>227</v>
      </c>
      <c r="D175" s="205" t="s">
        <v>150</v>
      </c>
      <c r="E175" s="206" t="s">
        <v>160</v>
      </c>
      <c r="F175" s="207" t="s">
        <v>161</v>
      </c>
      <c r="G175" s="207"/>
      <c r="H175" s="207"/>
      <c r="I175" s="207"/>
      <c r="J175" s="208" t="s">
        <v>153</v>
      </c>
      <c r="K175" s="209">
        <v>4</v>
      </c>
      <c r="L175" s="210">
        <v>0</v>
      </c>
      <c r="M175" s="210"/>
      <c r="N175" s="209">
        <f>ROUND(L175*K175,3)</f>
        <v>0</v>
      </c>
      <c r="O175" s="209"/>
      <c r="P175" s="209"/>
      <c r="Q175" s="209"/>
      <c r="R175" s="173"/>
      <c r="T175" s="211" t="s">
        <v>5</v>
      </c>
      <c r="U175" s="54" t="s">
        <v>42</v>
      </c>
      <c r="V175" s="45"/>
      <c r="W175" s="212">
        <f>V175*K175</f>
        <v>0</v>
      </c>
      <c r="X175" s="212">
        <v>0</v>
      </c>
      <c r="Y175" s="212">
        <f>X175*K175</f>
        <v>0</v>
      </c>
      <c r="Z175" s="212">
        <v>0</v>
      </c>
      <c r="AA175" s="213">
        <f>Z175*K175</f>
        <v>0</v>
      </c>
      <c r="AR175" s="20" t="s">
        <v>154</v>
      </c>
      <c r="AT175" s="20" t="s">
        <v>150</v>
      </c>
      <c r="AU175" s="20" t="s">
        <v>128</v>
      </c>
      <c r="AY175" s="20" t="s">
        <v>149</v>
      </c>
      <c r="BE175" s="129">
        <f>IF(U175="základná",N175,0)</f>
        <v>0</v>
      </c>
      <c r="BF175" s="129">
        <f>IF(U175="znížená",N175,0)</f>
        <v>0</v>
      </c>
      <c r="BG175" s="129">
        <f>IF(U175="zákl. prenesená",N175,0)</f>
        <v>0</v>
      </c>
      <c r="BH175" s="129">
        <f>IF(U175="zníž. prenesená",N175,0)</f>
        <v>0</v>
      </c>
      <c r="BI175" s="129">
        <f>IF(U175="nulová",N175,0)</f>
        <v>0</v>
      </c>
      <c r="BJ175" s="20" t="s">
        <v>128</v>
      </c>
      <c r="BK175" s="214">
        <f>ROUND(L175*K175,3)</f>
        <v>0</v>
      </c>
      <c r="BL175" s="20" t="s">
        <v>154</v>
      </c>
      <c r="BM175" s="20" t="s">
        <v>228</v>
      </c>
    </row>
    <row r="176" s="1" customFormat="1" ht="51" customHeight="1">
      <c r="B176" s="169"/>
      <c r="C176" s="205" t="s">
        <v>229</v>
      </c>
      <c r="D176" s="205" t="s">
        <v>150</v>
      </c>
      <c r="E176" s="206" t="s">
        <v>163</v>
      </c>
      <c r="F176" s="207" t="s">
        <v>164</v>
      </c>
      <c r="G176" s="207"/>
      <c r="H176" s="207"/>
      <c r="I176" s="207"/>
      <c r="J176" s="208" t="s">
        <v>153</v>
      </c>
      <c r="K176" s="209">
        <v>4</v>
      </c>
      <c r="L176" s="210">
        <v>0</v>
      </c>
      <c r="M176" s="210"/>
      <c r="N176" s="209">
        <f>ROUND(L176*K176,3)</f>
        <v>0</v>
      </c>
      <c r="O176" s="209"/>
      <c r="P176" s="209"/>
      <c r="Q176" s="209"/>
      <c r="R176" s="173"/>
      <c r="T176" s="211" t="s">
        <v>5</v>
      </c>
      <c r="U176" s="54" t="s">
        <v>42</v>
      </c>
      <c r="V176" s="45"/>
      <c r="W176" s="212">
        <f>V176*K176</f>
        <v>0</v>
      </c>
      <c r="X176" s="212">
        <v>0</v>
      </c>
      <c r="Y176" s="212">
        <f>X176*K176</f>
        <v>0</v>
      </c>
      <c r="Z176" s="212">
        <v>0</v>
      </c>
      <c r="AA176" s="213">
        <f>Z176*K176</f>
        <v>0</v>
      </c>
      <c r="AR176" s="20" t="s">
        <v>154</v>
      </c>
      <c r="AT176" s="20" t="s">
        <v>150</v>
      </c>
      <c r="AU176" s="20" t="s">
        <v>128</v>
      </c>
      <c r="AY176" s="20" t="s">
        <v>149</v>
      </c>
      <c r="BE176" s="129">
        <f>IF(U176="základná",N176,0)</f>
        <v>0</v>
      </c>
      <c r="BF176" s="129">
        <f>IF(U176="znížená",N176,0)</f>
        <v>0</v>
      </c>
      <c r="BG176" s="129">
        <f>IF(U176="zákl. prenesená",N176,0)</f>
        <v>0</v>
      </c>
      <c r="BH176" s="129">
        <f>IF(U176="zníž. prenesená",N176,0)</f>
        <v>0</v>
      </c>
      <c r="BI176" s="129">
        <f>IF(U176="nulová",N176,0)</f>
        <v>0</v>
      </c>
      <c r="BJ176" s="20" t="s">
        <v>128</v>
      </c>
      <c r="BK176" s="214">
        <f>ROUND(L176*K176,3)</f>
        <v>0</v>
      </c>
      <c r="BL176" s="20" t="s">
        <v>154</v>
      </c>
      <c r="BM176" s="20" t="s">
        <v>230</v>
      </c>
    </row>
    <row r="177" s="1" customFormat="1" ht="25.5" customHeight="1">
      <c r="B177" s="169"/>
      <c r="C177" s="215" t="s">
        <v>231</v>
      </c>
      <c r="D177" s="215" t="s">
        <v>167</v>
      </c>
      <c r="E177" s="216" t="s">
        <v>168</v>
      </c>
      <c r="F177" s="217" t="s">
        <v>169</v>
      </c>
      <c r="G177" s="217"/>
      <c r="H177" s="217"/>
      <c r="I177" s="217"/>
      <c r="J177" s="218" t="s">
        <v>170</v>
      </c>
      <c r="K177" s="219">
        <v>6.7999999999999998</v>
      </c>
      <c r="L177" s="220">
        <v>0</v>
      </c>
      <c r="M177" s="220"/>
      <c r="N177" s="219">
        <f>ROUND(L177*K177,3)</f>
        <v>0</v>
      </c>
      <c r="O177" s="209"/>
      <c r="P177" s="209"/>
      <c r="Q177" s="209"/>
      <c r="R177" s="173"/>
      <c r="T177" s="211" t="s">
        <v>5</v>
      </c>
      <c r="U177" s="54" t="s">
        <v>42</v>
      </c>
      <c r="V177" s="45"/>
      <c r="W177" s="212">
        <f>V177*K177</f>
        <v>0</v>
      </c>
      <c r="X177" s="212">
        <v>1</v>
      </c>
      <c r="Y177" s="212">
        <f>X177*K177</f>
        <v>6.7999999999999998</v>
      </c>
      <c r="Z177" s="212">
        <v>0</v>
      </c>
      <c r="AA177" s="213">
        <f>Z177*K177</f>
        <v>0</v>
      </c>
      <c r="AR177" s="20" t="s">
        <v>171</v>
      </c>
      <c r="AT177" s="20" t="s">
        <v>167</v>
      </c>
      <c r="AU177" s="20" t="s">
        <v>128</v>
      </c>
      <c r="AY177" s="20" t="s">
        <v>149</v>
      </c>
      <c r="BE177" s="129">
        <f>IF(U177="základná",N177,0)</f>
        <v>0</v>
      </c>
      <c r="BF177" s="129">
        <f>IF(U177="znížená",N177,0)</f>
        <v>0</v>
      </c>
      <c r="BG177" s="129">
        <f>IF(U177="zákl. prenesená",N177,0)</f>
        <v>0</v>
      </c>
      <c r="BH177" s="129">
        <f>IF(U177="zníž. prenesená",N177,0)</f>
        <v>0</v>
      </c>
      <c r="BI177" s="129">
        <f>IF(U177="nulová",N177,0)</f>
        <v>0</v>
      </c>
      <c r="BJ177" s="20" t="s">
        <v>128</v>
      </c>
      <c r="BK177" s="214">
        <f>ROUND(L177*K177,3)</f>
        <v>0</v>
      </c>
      <c r="BL177" s="20" t="s">
        <v>154</v>
      </c>
      <c r="BM177" s="20" t="s">
        <v>232</v>
      </c>
    </row>
    <row r="178" s="1" customFormat="1" ht="25.5" customHeight="1">
      <c r="B178" s="169"/>
      <c r="C178" s="205" t="s">
        <v>233</v>
      </c>
      <c r="D178" s="205" t="s">
        <v>150</v>
      </c>
      <c r="E178" s="206" t="s">
        <v>174</v>
      </c>
      <c r="F178" s="207" t="s">
        <v>175</v>
      </c>
      <c r="G178" s="207"/>
      <c r="H178" s="207"/>
      <c r="I178" s="207"/>
      <c r="J178" s="208" t="s">
        <v>170</v>
      </c>
      <c r="K178" s="209">
        <v>6.7999999999999998</v>
      </c>
      <c r="L178" s="210">
        <v>0</v>
      </c>
      <c r="M178" s="210"/>
      <c r="N178" s="209">
        <f>ROUND(L178*K178,3)</f>
        <v>0</v>
      </c>
      <c r="O178" s="209"/>
      <c r="P178" s="209"/>
      <c r="Q178" s="209"/>
      <c r="R178" s="173"/>
      <c r="T178" s="211" t="s">
        <v>5</v>
      </c>
      <c r="U178" s="54" t="s">
        <v>42</v>
      </c>
      <c r="V178" s="45"/>
      <c r="W178" s="212">
        <f>V178*K178</f>
        <v>0</v>
      </c>
      <c r="X178" s="212">
        <v>0</v>
      </c>
      <c r="Y178" s="212">
        <f>X178*K178</f>
        <v>0</v>
      </c>
      <c r="Z178" s="212">
        <v>0</v>
      </c>
      <c r="AA178" s="213">
        <f>Z178*K178</f>
        <v>0</v>
      </c>
      <c r="AR178" s="20" t="s">
        <v>154</v>
      </c>
      <c r="AT178" s="20" t="s">
        <v>150</v>
      </c>
      <c r="AU178" s="20" t="s">
        <v>128</v>
      </c>
      <c r="AY178" s="20" t="s">
        <v>149</v>
      </c>
      <c r="BE178" s="129">
        <f>IF(U178="základná",N178,0)</f>
        <v>0</v>
      </c>
      <c r="BF178" s="129">
        <f>IF(U178="znížená",N178,0)</f>
        <v>0</v>
      </c>
      <c r="BG178" s="129">
        <f>IF(U178="zákl. prenesená",N178,0)</f>
        <v>0</v>
      </c>
      <c r="BH178" s="129">
        <f>IF(U178="zníž. prenesená",N178,0)</f>
        <v>0</v>
      </c>
      <c r="BI178" s="129">
        <f>IF(U178="nulová",N178,0)</f>
        <v>0</v>
      </c>
      <c r="BJ178" s="20" t="s">
        <v>128</v>
      </c>
      <c r="BK178" s="214">
        <f>ROUND(L178*K178,3)</f>
        <v>0</v>
      </c>
      <c r="BL178" s="20" t="s">
        <v>154</v>
      </c>
      <c r="BM178" s="20" t="s">
        <v>234</v>
      </c>
    </row>
    <row r="179" s="9" customFormat="1" ht="29.88" customHeight="1">
      <c r="B179" s="191"/>
      <c r="C179" s="192"/>
      <c r="D179" s="202" t="s">
        <v>110</v>
      </c>
      <c r="E179" s="202"/>
      <c r="F179" s="202"/>
      <c r="G179" s="202"/>
      <c r="H179" s="202"/>
      <c r="I179" s="202"/>
      <c r="J179" s="202"/>
      <c r="K179" s="202"/>
      <c r="L179" s="202"/>
      <c r="M179" s="202"/>
      <c r="N179" s="221">
        <f>BK179</f>
        <v>0</v>
      </c>
      <c r="O179" s="222"/>
      <c r="P179" s="222"/>
      <c r="Q179" s="222"/>
      <c r="R179" s="195"/>
      <c r="T179" s="196"/>
      <c r="U179" s="192"/>
      <c r="V179" s="192"/>
      <c r="W179" s="197">
        <f>SUM(W180:W183)</f>
        <v>0</v>
      </c>
      <c r="X179" s="192"/>
      <c r="Y179" s="197">
        <f>SUM(Y180:Y183)</f>
        <v>6.7999999999999998</v>
      </c>
      <c r="Z179" s="192"/>
      <c r="AA179" s="198">
        <f>SUM(AA180:AA183)</f>
        <v>0</v>
      </c>
      <c r="AR179" s="199" t="s">
        <v>80</v>
      </c>
      <c r="AT179" s="200" t="s">
        <v>74</v>
      </c>
      <c r="AU179" s="200" t="s">
        <v>80</v>
      </c>
      <c r="AY179" s="199" t="s">
        <v>149</v>
      </c>
      <c r="BK179" s="201">
        <f>SUM(BK180:BK183)</f>
        <v>0</v>
      </c>
    </row>
    <row r="180" s="1" customFormat="1" ht="25.5" customHeight="1">
      <c r="B180" s="169"/>
      <c r="C180" s="205" t="s">
        <v>235</v>
      </c>
      <c r="D180" s="205" t="s">
        <v>150</v>
      </c>
      <c r="E180" s="206" t="s">
        <v>160</v>
      </c>
      <c r="F180" s="207" t="s">
        <v>161</v>
      </c>
      <c r="G180" s="207"/>
      <c r="H180" s="207"/>
      <c r="I180" s="207"/>
      <c r="J180" s="208" t="s">
        <v>153</v>
      </c>
      <c r="K180" s="209">
        <v>4</v>
      </c>
      <c r="L180" s="210">
        <v>0</v>
      </c>
      <c r="M180" s="210"/>
      <c r="N180" s="209">
        <f>ROUND(L180*K180,3)</f>
        <v>0</v>
      </c>
      <c r="O180" s="209"/>
      <c r="P180" s="209"/>
      <c r="Q180" s="209"/>
      <c r="R180" s="173"/>
      <c r="T180" s="211" t="s">
        <v>5</v>
      </c>
      <c r="U180" s="54" t="s">
        <v>42</v>
      </c>
      <c r="V180" s="45"/>
      <c r="W180" s="212">
        <f>V180*K180</f>
        <v>0</v>
      </c>
      <c r="X180" s="212">
        <v>0</v>
      </c>
      <c r="Y180" s="212">
        <f>X180*K180</f>
        <v>0</v>
      </c>
      <c r="Z180" s="212">
        <v>0</v>
      </c>
      <c r="AA180" s="213">
        <f>Z180*K180</f>
        <v>0</v>
      </c>
      <c r="AR180" s="20" t="s">
        <v>154</v>
      </c>
      <c r="AT180" s="20" t="s">
        <v>150</v>
      </c>
      <c r="AU180" s="20" t="s">
        <v>128</v>
      </c>
      <c r="AY180" s="20" t="s">
        <v>149</v>
      </c>
      <c r="BE180" s="129">
        <f>IF(U180="základná",N180,0)</f>
        <v>0</v>
      </c>
      <c r="BF180" s="129">
        <f>IF(U180="znížená",N180,0)</f>
        <v>0</v>
      </c>
      <c r="BG180" s="129">
        <f>IF(U180="zákl. prenesená",N180,0)</f>
        <v>0</v>
      </c>
      <c r="BH180" s="129">
        <f>IF(U180="zníž. prenesená",N180,0)</f>
        <v>0</v>
      </c>
      <c r="BI180" s="129">
        <f>IF(U180="nulová",N180,0)</f>
        <v>0</v>
      </c>
      <c r="BJ180" s="20" t="s">
        <v>128</v>
      </c>
      <c r="BK180" s="214">
        <f>ROUND(L180*K180,3)</f>
        <v>0</v>
      </c>
      <c r="BL180" s="20" t="s">
        <v>154</v>
      </c>
      <c r="BM180" s="20" t="s">
        <v>236</v>
      </c>
    </row>
    <row r="181" s="1" customFormat="1" ht="51" customHeight="1">
      <c r="B181" s="169"/>
      <c r="C181" s="205" t="s">
        <v>237</v>
      </c>
      <c r="D181" s="205" t="s">
        <v>150</v>
      </c>
      <c r="E181" s="206" t="s">
        <v>163</v>
      </c>
      <c r="F181" s="207" t="s">
        <v>164</v>
      </c>
      <c r="G181" s="207"/>
      <c r="H181" s="207"/>
      <c r="I181" s="207"/>
      <c r="J181" s="208" t="s">
        <v>153</v>
      </c>
      <c r="K181" s="209">
        <v>4</v>
      </c>
      <c r="L181" s="210">
        <v>0</v>
      </c>
      <c r="M181" s="210"/>
      <c r="N181" s="209">
        <f>ROUND(L181*K181,3)</f>
        <v>0</v>
      </c>
      <c r="O181" s="209"/>
      <c r="P181" s="209"/>
      <c r="Q181" s="209"/>
      <c r="R181" s="173"/>
      <c r="T181" s="211" t="s">
        <v>5</v>
      </c>
      <c r="U181" s="54" t="s">
        <v>42</v>
      </c>
      <c r="V181" s="45"/>
      <c r="W181" s="212">
        <f>V181*K181</f>
        <v>0</v>
      </c>
      <c r="X181" s="212">
        <v>0</v>
      </c>
      <c r="Y181" s="212">
        <f>X181*K181</f>
        <v>0</v>
      </c>
      <c r="Z181" s="212">
        <v>0</v>
      </c>
      <c r="AA181" s="213">
        <f>Z181*K181</f>
        <v>0</v>
      </c>
      <c r="AR181" s="20" t="s">
        <v>154</v>
      </c>
      <c r="AT181" s="20" t="s">
        <v>150</v>
      </c>
      <c r="AU181" s="20" t="s">
        <v>128</v>
      </c>
      <c r="AY181" s="20" t="s">
        <v>149</v>
      </c>
      <c r="BE181" s="129">
        <f>IF(U181="základná",N181,0)</f>
        <v>0</v>
      </c>
      <c r="BF181" s="129">
        <f>IF(U181="znížená",N181,0)</f>
        <v>0</v>
      </c>
      <c r="BG181" s="129">
        <f>IF(U181="zákl. prenesená",N181,0)</f>
        <v>0</v>
      </c>
      <c r="BH181" s="129">
        <f>IF(U181="zníž. prenesená",N181,0)</f>
        <v>0</v>
      </c>
      <c r="BI181" s="129">
        <f>IF(U181="nulová",N181,0)</f>
        <v>0</v>
      </c>
      <c r="BJ181" s="20" t="s">
        <v>128</v>
      </c>
      <c r="BK181" s="214">
        <f>ROUND(L181*K181,3)</f>
        <v>0</v>
      </c>
      <c r="BL181" s="20" t="s">
        <v>154</v>
      </c>
      <c r="BM181" s="20" t="s">
        <v>238</v>
      </c>
    </row>
    <row r="182" s="1" customFormat="1" ht="25.5" customHeight="1">
      <c r="B182" s="169"/>
      <c r="C182" s="215" t="s">
        <v>239</v>
      </c>
      <c r="D182" s="215" t="s">
        <v>167</v>
      </c>
      <c r="E182" s="216" t="s">
        <v>168</v>
      </c>
      <c r="F182" s="217" t="s">
        <v>169</v>
      </c>
      <c r="G182" s="217"/>
      <c r="H182" s="217"/>
      <c r="I182" s="217"/>
      <c r="J182" s="218" t="s">
        <v>170</v>
      </c>
      <c r="K182" s="219">
        <v>6.7999999999999998</v>
      </c>
      <c r="L182" s="220">
        <v>0</v>
      </c>
      <c r="M182" s="220"/>
      <c r="N182" s="219">
        <f>ROUND(L182*K182,3)</f>
        <v>0</v>
      </c>
      <c r="O182" s="209"/>
      <c r="P182" s="209"/>
      <c r="Q182" s="209"/>
      <c r="R182" s="173"/>
      <c r="T182" s="211" t="s">
        <v>5</v>
      </c>
      <c r="U182" s="54" t="s">
        <v>42</v>
      </c>
      <c r="V182" s="45"/>
      <c r="W182" s="212">
        <f>V182*K182</f>
        <v>0</v>
      </c>
      <c r="X182" s="212">
        <v>1</v>
      </c>
      <c r="Y182" s="212">
        <f>X182*K182</f>
        <v>6.7999999999999998</v>
      </c>
      <c r="Z182" s="212">
        <v>0</v>
      </c>
      <c r="AA182" s="213">
        <f>Z182*K182</f>
        <v>0</v>
      </c>
      <c r="AR182" s="20" t="s">
        <v>171</v>
      </c>
      <c r="AT182" s="20" t="s">
        <v>167</v>
      </c>
      <c r="AU182" s="20" t="s">
        <v>128</v>
      </c>
      <c r="AY182" s="20" t="s">
        <v>149</v>
      </c>
      <c r="BE182" s="129">
        <f>IF(U182="základná",N182,0)</f>
        <v>0</v>
      </c>
      <c r="BF182" s="129">
        <f>IF(U182="znížená",N182,0)</f>
        <v>0</v>
      </c>
      <c r="BG182" s="129">
        <f>IF(U182="zákl. prenesená",N182,0)</f>
        <v>0</v>
      </c>
      <c r="BH182" s="129">
        <f>IF(U182="zníž. prenesená",N182,0)</f>
        <v>0</v>
      </c>
      <c r="BI182" s="129">
        <f>IF(U182="nulová",N182,0)</f>
        <v>0</v>
      </c>
      <c r="BJ182" s="20" t="s">
        <v>128</v>
      </c>
      <c r="BK182" s="214">
        <f>ROUND(L182*K182,3)</f>
        <v>0</v>
      </c>
      <c r="BL182" s="20" t="s">
        <v>154</v>
      </c>
      <c r="BM182" s="20" t="s">
        <v>240</v>
      </c>
    </row>
    <row r="183" s="1" customFormat="1" ht="25.5" customHeight="1">
      <c r="B183" s="169"/>
      <c r="C183" s="205" t="s">
        <v>241</v>
      </c>
      <c r="D183" s="205" t="s">
        <v>150</v>
      </c>
      <c r="E183" s="206" t="s">
        <v>174</v>
      </c>
      <c r="F183" s="207" t="s">
        <v>175</v>
      </c>
      <c r="G183" s="207"/>
      <c r="H183" s="207"/>
      <c r="I183" s="207"/>
      <c r="J183" s="208" t="s">
        <v>170</v>
      </c>
      <c r="K183" s="209">
        <v>6.7999999999999998</v>
      </c>
      <c r="L183" s="210">
        <v>0</v>
      </c>
      <c r="M183" s="210"/>
      <c r="N183" s="209">
        <f>ROUND(L183*K183,3)</f>
        <v>0</v>
      </c>
      <c r="O183" s="209"/>
      <c r="P183" s="209"/>
      <c r="Q183" s="209"/>
      <c r="R183" s="173"/>
      <c r="T183" s="211" t="s">
        <v>5</v>
      </c>
      <c r="U183" s="54" t="s">
        <v>42</v>
      </c>
      <c r="V183" s="45"/>
      <c r="W183" s="212">
        <f>V183*K183</f>
        <v>0</v>
      </c>
      <c r="X183" s="212">
        <v>0</v>
      </c>
      <c r="Y183" s="212">
        <f>X183*K183</f>
        <v>0</v>
      </c>
      <c r="Z183" s="212">
        <v>0</v>
      </c>
      <c r="AA183" s="213">
        <f>Z183*K183</f>
        <v>0</v>
      </c>
      <c r="AR183" s="20" t="s">
        <v>154</v>
      </c>
      <c r="AT183" s="20" t="s">
        <v>150</v>
      </c>
      <c r="AU183" s="20" t="s">
        <v>128</v>
      </c>
      <c r="AY183" s="20" t="s">
        <v>149</v>
      </c>
      <c r="BE183" s="129">
        <f>IF(U183="základná",N183,0)</f>
        <v>0</v>
      </c>
      <c r="BF183" s="129">
        <f>IF(U183="znížená",N183,0)</f>
        <v>0</v>
      </c>
      <c r="BG183" s="129">
        <f>IF(U183="zákl. prenesená",N183,0)</f>
        <v>0</v>
      </c>
      <c r="BH183" s="129">
        <f>IF(U183="zníž. prenesená",N183,0)</f>
        <v>0</v>
      </c>
      <c r="BI183" s="129">
        <f>IF(U183="nulová",N183,0)</f>
        <v>0</v>
      </c>
      <c r="BJ183" s="20" t="s">
        <v>128</v>
      </c>
      <c r="BK183" s="214">
        <f>ROUND(L183*K183,3)</f>
        <v>0</v>
      </c>
      <c r="BL183" s="20" t="s">
        <v>154</v>
      </c>
      <c r="BM183" s="20" t="s">
        <v>242</v>
      </c>
    </row>
    <row r="184" s="9" customFormat="1" ht="29.88" customHeight="1">
      <c r="B184" s="191"/>
      <c r="C184" s="192"/>
      <c r="D184" s="202" t="s">
        <v>111</v>
      </c>
      <c r="E184" s="202"/>
      <c r="F184" s="202"/>
      <c r="G184" s="202"/>
      <c r="H184" s="202"/>
      <c r="I184" s="202"/>
      <c r="J184" s="202"/>
      <c r="K184" s="202"/>
      <c r="L184" s="202"/>
      <c r="M184" s="202"/>
      <c r="N184" s="221">
        <f>BK184</f>
        <v>0</v>
      </c>
      <c r="O184" s="222"/>
      <c r="P184" s="222"/>
      <c r="Q184" s="222"/>
      <c r="R184" s="195"/>
      <c r="T184" s="196"/>
      <c r="U184" s="192"/>
      <c r="V184" s="192"/>
      <c r="W184" s="197">
        <f>SUM(W185:W190)</f>
        <v>0</v>
      </c>
      <c r="X184" s="192"/>
      <c r="Y184" s="197">
        <f>SUM(Y185:Y190)</f>
        <v>4.25</v>
      </c>
      <c r="Z184" s="192"/>
      <c r="AA184" s="198">
        <f>SUM(AA185:AA190)</f>
        <v>0</v>
      </c>
      <c r="AR184" s="199" t="s">
        <v>80</v>
      </c>
      <c r="AT184" s="200" t="s">
        <v>74</v>
      </c>
      <c r="AU184" s="200" t="s">
        <v>80</v>
      </c>
      <c r="AY184" s="199" t="s">
        <v>149</v>
      </c>
      <c r="BK184" s="201">
        <f>SUM(BK185:BK190)</f>
        <v>0</v>
      </c>
    </row>
    <row r="185" s="1" customFormat="1" ht="38.25" customHeight="1">
      <c r="B185" s="169"/>
      <c r="C185" s="205" t="s">
        <v>243</v>
      </c>
      <c r="D185" s="205" t="s">
        <v>150</v>
      </c>
      <c r="E185" s="206" t="s">
        <v>151</v>
      </c>
      <c r="F185" s="207" t="s">
        <v>152</v>
      </c>
      <c r="G185" s="207"/>
      <c r="H185" s="207"/>
      <c r="I185" s="207"/>
      <c r="J185" s="208" t="s">
        <v>153</v>
      </c>
      <c r="K185" s="209">
        <v>2.5</v>
      </c>
      <c r="L185" s="210">
        <v>0</v>
      </c>
      <c r="M185" s="210"/>
      <c r="N185" s="209">
        <f>ROUND(L185*K185,3)</f>
        <v>0</v>
      </c>
      <c r="O185" s="209"/>
      <c r="P185" s="209"/>
      <c r="Q185" s="209"/>
      <c r="R185" s="173"/>
      <c r="T185" s="211" t="s">
        <v>5</v>
      </c>
      <c r="U185" s="54" t="s">
        <v>42</v>
      </c>
      <c r="V185" s="45"/>
      <c r="W185" s="212">
        <f>V185*K185</f>
        <v>0</v>
      </c>
      <c r="X185" s="212">
        <v>0</v>
      </c>
      <c r="Y185" s="212">
        <f>X185*K185</f>
        <v>0</v>
      </c>
      <c r="Z185" s="212">
        <v>0</v>
      </c>
      <c r="AA185" s="213">
        <f>Z185*K185</f>
        <v>0</v>
      </c>
      <c r="AR185" s="20" t="s">
        <v>154</v>
      </c>
      <c r="AT185" s="20" t="s">
        <v>150</v>
      </c>
      <c r="AU185" s="20" t="s">
        <v>128</v>
      </c>
      <c r="AY185" s="20" t="s">
        <v>149</v>
      </c>
      <c r="BE185" s="129">
        <f>IF(U185="základná",N185,0)</f>
        <v>0</v>
      </c>
      <c r="BF185" s="129">
        <f>IF(U185="znížená",N185,0)</f>
        <v>0</v>
      </c>
      <c r="BG185" s="129">
        <f>IF(U185="zákl. prenesená",N185,0)</f>
        <v>0</v>
      </c>
      <c r="BH185" s="129">
        <f>IF(U185="zníž. prenesená",N185,0)</f>
        <v>0</v>
      </c>
      <c r="BI185" s="129">
        <f>IF(U185="nulová",N185,0)</f>
        <v>0</v>
      </c>
      <c r="BJ185" s="20" t="s">
        <v>128</v>
      </c>
      <c r="BK185" s="214">
        <f>ROUND(L185*K185,3)</f>
        <v>0</v>
      </c>
      <c r="BL185" s="20" t="s">
        <v>154</v>
      </c>
      <c r="BM185" s="20" t="s">
        <v>244</v>
      </c>
    </row>
    <row r="186" s="1" customFormat="1" ht="38.25" customHeight="1">
      <c r="B186" s="169"/>
      <c r="C186" s="205" t="s">
        <v>245</v>
      </c>
      <c r="D186" s="205" t="s">
        <v>150</v>
      </c>
      <c r="E186" s="206" t="s">
        <v>156</v>
      </c>
      <c r="F186" s="207" t="s">
        <v>157</v>
      </c>
      <c r="G186" s="207"/>
      <c r="H186" s="207"/>
      <c r="I186" s="207"/>
      <c r="J186" s="208" t="s">
        <v>153</v>
      </c>
      <c r="K186" s="209">
        <v>2.5</v>
      </c>
      <c r="L186" s="210">
        <v>0</v>
      </c>
      <c r="M186" s="210"/>
      <c r="N186" s="209">
        <f>ROUND(L186*K186,3)</f>
        <v>0</v>
      </c>
      <c r="O186" s="209"/>
      <c r="P186" s="209"/>
      <c r="Q186" s="209"/>
      <c r="R186" s="173"/>
      <c r="T186" s="211" t="s">
        <v>5</v>
      </c>
      <c r="U186" s="54" t="s">
        <v>42</v>
      </c>
      <c r="V186" s="45"/>
      <c r="W186" s="212">
        <f>V186*K186</f>
        <v>0</v>
      </c>
      <c r="X186" s="212">
        <v>0</v>
      </c>
      <c r="Y186" s="212">
        <f>X186*K186</f>
        <v>0</v>
      </c>
      <c r="Z186" s="212">
        <v>0</v>
      </c>
      <c r="AA186" s="213">
        <f>Z186*K186</f>
        <v>0</v>
      </c>
      <c r="AR186" s="20" t="s">
        <v>154</v>
      </c>
      <c r="AT186" s="20" t="s">
        <v>150</v>
      </c>
      <c r="AU186" s="20" t="s">
        <v>128</v>
      </c>
      <c r="AY186" s="20" t="s">
        <v>149</v>
      </c>
      <c r="BE186" s="129">
        <f>IF(U186="základná",N186,0)</f>
        <v>0</v>
      </c>
      <c r="BF186" s="129">
        <f>IF(U186="znížená",N186,0)</f>
        <v>0</v>
      </c>
      <c r="BG186" s="129">
        <f>IF(U186="zákl. prenesená",N186,0)</f>
        <v>0</v>
      </c>
      <c r="BH186" s="129">
        <f>IF(U186="zníž. prenesená",N186,0)</f>
        <v>0</v>
      </c>
      <c r="BI186" s="129">
        <f>IF(U186="nulová",N186,0)</f>
        <v>0</v>
      </c>
      <c r="BJ186" s="20" t="s">
        <v>128</v>
      </c>
      <c r="BK186" s="214">
        <f>ROUND(L186*K186,3)</f>
        <v>0</v>
      </c>
      <c r="BL186" s="20" t="s">
        <v>154</v>
      </c>
      <c r="BM186" s="20" t="s">
        <v>246</v>
      </c>
    </row>
    <row r="187" s="1" customFormat="1" ht="25.5" customHeight="1">
      <c r="B187" s="169"/>
      <c r="C187" s="205" t="s">
        <v>247</v>
      </c>
      <c r="D187" s="205" t="s">
        <v>150</v>
      </c>
      <c r="E187" s="206" t="s">
        <v>160</v>
      </c>
      <c r="F187" s="207" t="s">
        <v>161</v>
      </c>
      <c r="G187" s="207"/>
      <c r="H187" s="207"/>
      <c r="I187" s="207"/>
      <c r="J187" s="208" t="s">
        <v>153</v>
      </c>
      <c r="K187" s="209">
        <v>2.5</v>
      </c>
      <c r="L187" s="210">
        <v>0</v>
      </c>
      <c r="M187" s="210"/>
      <c r="N187" s="209">
        <f>ROUND(L187*K187,3)</f>
        <v>0</v>
      </c>
      <c r="O187" s="209"/>
      <c r="P187" s="209"/>
      <c r="Q187" s="209"/>
      <c r="R187" s="173"/>
      <c r="T187" s="211" t="s">
        <v>5</v>
      </c>
      <c r="U187" s="54" t="s">
        <v>42</v>
      </c>
      <c r="V187" s="45"/>
      <c r="W187" s="212">
        <f>V187*K187</f>
        <v>0</v>
      </c>
      <c r="X187" s="212">
        <v>0</v>
      </c>
      <c r="Y187" s="212">
        <f>X187*K187</f>
        <v>0</v>
      </c>
      <c r="Z187" s="212">
        <v>0</v>
      </c>
      <c r="AA187" s="213">
        <f>Z187*K187</f>
        <v>0</v>
      </c>
      <c r="AR187" s="20" t="s">
        <v>154</v>
      </c>
      <c r="AT187" s="20" t="s">
        <v>150</v>
      </c>
      <c r="AU187" s="20" t="s">
        <v>128</v>
      </c>
      <c r="AY187" s="20" t="s">
        <v>149</v>
      </c>
      <c r="BE187" s="129">
        <f>IF(U187="základná",N187,0)</f>
        <v>0</v>
      </c>
      <c r="BF187" s="129">
        <f>IF(U187="znížená",N187,0)</f>
        <v>0</v>
      </c>
      <c r="BG187" s="129">
        <f>IF(U187="zákl. prenesená",N187,0)</f>
        <v>0</v>
      </c>
      <c r="BH187" s="129">
        <f>IF(U187="zníž. prenesená",N187,0)</f>
        <v>0</v>
      </c>
      <c r="BI187" s="129">
        <f>IF(U187="nulová",N187,0)</f>
        <v>0</v>
      </c>
      <c r="BJ187" s="20" t="s">
        <v>128</v>
      </c>
      <c r="BK187" s="214">
        <f>ROUND(L187*K187,3)</f>
        <v>0</v>
      </c>
      <c r="BL187" s="20" t="s">
        <v>154</v>
      </c>
      <c r="BM187" s="20" t="s">
        <v>248</v>
      </c>
    </row>
    <row r="188" s="1" customFormat="1" ht="51" customHeight="1">
      <c r="B188" s="169"/>
      <c r="C188" s="205" t="s">
        <v>249</v>
      </c>
      <c r="D188" s="205" t="s">
        <v>150</v>
      </c>
      <c r="E188" s="206" t="s">
        <v>163</v>
      </c>
      <c r="F188" s="207" t="s">
        <v>164</v>
      </c>
      <c r="G188" s="207"/>
      <c r="H188" s="207"/>
      <c r="I188" s="207"/>
      <c r="J188" s="208" t="s">
        <v>153</v>
      </c>
      <c r="K188" s="209">
        <v>2.5</v>
      </c>
      <c r="L188" s="210">
        <v>0</v>
      </c>
      <c r="M188" s="210"/>
      <c r="N188" s="209">
        <f>ROUND(L188*K188,3)</f>
        <v>0</v>
      </c>
      <c r="O188" s="209"/>
      <c r="P188" s="209"/>
      <c r="Q188" s="209"/>
      <c r="R188" s="173"/>
      <c r="T188" s="211" t="s">
        <v>5</v>
      </c>
      <c r="U188" s="54" t="s">
        <v>42</v>
      </c>
      <c r="V188" s="45"/>
      <c r="W188" s="212">
        <f>V188*K188</f>
        <v>0</v>
      </c>
      <c r="X188" s="212">
        <v>0</v>
      </c>
      <c r="Y188" s="212">
        <f>X188*K188</f>
        <v>0</v>
      </c>
      <c r="Z188" s="212">
        <v>0</v>
      </c>
      <c r="AA188" s="213">
        <f>Z188*K188</f>
        <v>0</v>
      </c>
      <c r="AR188" s="20" t="s">
        <v>154</v>
      </c>
      <c r="AT188" s="20" t="s">
        <v>150</v>
      </c>
      <c r="AU188" s="20" t="s">
        <v>128</v>
      </c>
      <c r="AY188" s="20" t="s">
        <v>149</v>
      </c>
      <c r="BE188" s="129">
        <f>IF(U188="základná",N188,0)</f>
        <v>0</v>
      </c>
      <c r="BF188" s="129">
        <f>IF(U188="znížená",N188,0)</f>
        <v>0</v>
      </c>
      <c r="BG188" s="129">
        <f>IF(U188="zákl. prenesená",N188,0)</f>
        <v>0</v>
      </c>
      <c r="BH188" s="129">
        <f>IF(U188="zníž. prenesená",N188,0)</f>
        <v>0</v>
      </c>
      <c r="BI188" s="129">
        <f>IF(U188="nulová",N188,0)</f>
        <v>0</v>
      </c>
      <c r="BJ188" s="20" t="s">
        <v>128</v>
      </c>
      <c r="BK188" s="214">
        <f>ROUND(L188*K188,3)</f>
        <v>0</v>
      </c>
      <c r="BL188" s="20" t="s">
        <v>154</v>
      </c>
      <c r="BM188" s="20" t="s">
        <v>250</v>
      </c>
    </row>
    <row r="189" s="1" customFormat="1" ht="25.5" customHeight="1">
      <c r="B189" s="169"/>
      <c r="C189" s="215" t="s">
        <v>251</v>
      </c>
      <c r="D189" s="215" t="s">
        <v>167</v>
      </c>
      <c r="E189" s="216" t="s">
        <v>168</v>
      </c>
      <c r="F189" s="217" t="s">
        <v>169</v>
      </c>
      <c r="G189" s="217"/>
      <c r="H189" s="217"/>
      <c r="I189" s="217"/>
      <c r="J189" s="218" t="s">
        <v>170</v>
      </c>
      <c r="K189" s="219">
        <v>4.25</v>
      </c>
      <c r="L189" s="220">
        <v>0</v>
      </c>
      <c r="M189" s="220"/>
      <c r="N189" s="219">
        <f>ROUND(L189*K189,3)</f>
        <v>0</v>
      </c>
      <c r="O189" s="209"/>
      <c r="P189" s="209"/>
      <c r="Q189" s="209"/>
      <c r="R189" s="173"/>
      <c r="T189" s="211" t="s">
        <v>5</v>
      </c>
      <c r="U189" s="54" t="s">
        <v>42</v>
      </c>
      <c r="V189" s="45"/>
      <c r="W189" s="212">
        <f>V189*K189</f>
        <v>0</v>
      </c>
      <c r="X189" s="212">
        <v>1</v>
      </c>
      <c r="Y189" s="212">
        <f>X189*K189</f>
        <v>4.25</v>
      </c>
      <c r="Z189" s="212">
        <v>0</v>
      </c>
      <c r="AA189" s="213">
        <f>Z189*K189</f>
        <v>0</v>
      </c>
      <c r="AR189" s="20" t="s">
        <v>171</v>
      </c>
      <c r="AT189" s="20" t="s">
        <v>167</v>
      </c>
      <c r="AU189" s="20" t="s">
        <v>128</v>
      </c>
      <c r="AY189" s="20" t="s">
        <v>149</v>
      </c>
      <c r="BE189" s="129">
        <f>IF(U189="základná",N189,0)</f>
        <v>0</v>
      </c>
      <c r="BF189" s="129">
        <f>IF(U189="znížená",N189,0)</f>
        <v>0</v>
      </c>
      <c r="BG189" s="129">
        <f>IF(U189="zákl. prenesená",N189,0)</f>
        <v>0</v>
      </c>
      <c r="BH189" s="129">
        <f>IF(U189="zníž. prenesená",N189,0)</f>
        <v>0</v>
      </c>
      <c r="BI189" s="129">
        <f>IF(U189="nulová",N189,0)</f>
        <v>0</v>
      </c>
      <c r="BJ189" s="20" t="s">
        <v>128</v>
      </c>
      <c r="BK189" s="214">
        <f>ROUND(L189*K189,3)</f>
        <v>0</v>
      </c>
      <c r="BL189" s="20" t="s">
        <v>154</v>
      </c>
      <c r="BM189" s="20" t="s">
        <v>252</v>
      </c>
    </row>
    <row r="190" s="1" customFormat="1" ht="25.5" customHeight="1">
      <c r="B190" s="169"/>
      <c r="C190" s="205" t="s">
        <v>253</v>
      </c>
      <c r="D190" s="205" t="s">
        <v>150</v>
      </c>
      <c r="E190" s="206" t="s">
        <v>174</v>
      </c>
      <c r="F190" s="207" t="s">
        <v>175</v>
      </c>
      <c r="G190" s="207"/>
      <c r="H190" s="207"/>
      <c r="I190" s="207"/>
      <c r="J190" s="208" t="s">
        <v>170</v>
      </c>
      <c r="K190" s="209">
        <v>4.25</v>
      </c>
      <c r="L190" s="210">
        <v>0</v>
      </c>
      <c r="M190" s="210"/>
      <c r="N190" s="209">
        <f>ROUND(L190*K190,3)</f>
        <v>0</v>
      </c>
      <c r="O190" s="209"/>
      <c r="P190" s="209"/>
      <c r="Q190" s="209"/>
      <c r="R190" s="173"/>
      <c r="T190" s="211" t="s">
        <v>5</v>
      </c>
      <c r="U190" s="54" t="s">
        <v>42</v>
      </c>
      <c r="V190" s="45"/>
      <c r="W190" s="212">
        <f>V190*K190</f>
        <v>0</v>
      </c>
      <c r="X190" s="212">
        <v>0</v>
      </c>
      <c r="Y190" s="212">
        <f>X190*K190</f>
        <v>0</v>
      </c>
      <c r="Z190" s="212">
        <v>0</v>
      </c>
      <c r="AA190" s="213">
        <f>Z190*K190</f>
        <v>0</v>
      </c>
      <c r="AR190" s="20" t="s">
        <v>154</v>
      </c>
      <c r="AT190" s="20" t="s">
        <v>150</v>
      </c>
      <c r="AU190" s="20" t="s">
        <v>128</v>
      </c>
      <c r="AY190" s="20" t="s">
        <v>149</v>
      </c>
      <c r="BE190" s="129">
        <f>IF(U190="základná",N190,0)</f>
        <v>0</v>
      </c>
      <c r="BF190" s="129">
        <f>IF(U190="znížená",N190,0)</f>
        <v>0</v>
      </c>
      <c r="BG190" s="129">
        <f>IF(U190="zákl. prenesená",N190,0)</f>
        <v>0</v>
      </c>
      <c r="BH190" s="129">
        <f>IF(U190="zníž. prenesená",N190,0)</f>
        <v>0</v>
      </c>
      <c r="BI190" s="129">
        <f>IF(U190="nulová",N190,0)</f>
        <v>0</v>
      </c>
      <c r="BJ190" s="20" t="s">
        <v>128</v>
      </c>
      <c r="BK190" s="214">
        <f>ROUND(L190*K190,3)</f>
        <v>0</v>
      </c>
      <c r="BL190" s="20" t="s">
        <v>154</v>
      </c>
      <c r="BM190" s="20" t="s">
        <v>254</v>
      </c>
    </row>
    <row r="191" s="9" customFormat="1" ht="29.88" customHeight="1">
      <c r="B191" s="191"/>
      <c r="C191" s="192"/>
      <c r="D191" s="202" t="s">
        <v>112</v>
      </c>
      <c r="E191" s="202"/>
      <c r="F191" s="202"/>
      <c r="G191" s="202"/>
      <c r="H191" s="202"/>
      <c r="I191" s="202"/>
      <c r="J191" s="202"/>
      <c r="K191" s="202"/>
      <c r="L191" s="202"/>
      <c r="M191" s="202"/>
      <c r="N191" s="221">
        <f>BK191</f>
        <v>0</v>
      </c>
      <c r="O191" s="222"/>
      <c r="P191" s="222"/>
      <c r="Q191" s="222"/>
      <c r="R191" s="195"/>
      <c r="T191" s="196"/>
      <c r="U191" s="192"/>
      <c r="V191" s="192"/>
      <c r="W191" s="197">
        <f>SUM(W192:W197)</f>
        <v>0</v>
      </c>
      <c r="X191" s="192"/>
      <c r="Y191" s="197">
        <f>SUM(Y192:Y197)</f>
        <v>17</v>
      </c>
      <c r="Z191" s="192"/>
      <c r="AA191" s="198">
        <f>SUM(AA192:AA197)</f>
        <v>0</v>
      </c>
      <c r="AR191" s="199" t="s">
        <v>80</v>
      </c>
      <c r="AT191" s="200" t="s">
        <v>74</v>
      </c>
      <c r="AU191" s="200" t="s">
        <v>80</v>
      </c>
      <c r="AY191" s="199" t="s">
        <v>149</v>
      </c>
      <c r="BK191" s="201">
        <f>SUM(BK192:BK197)</f>
        <v>0</v>
      </c>
    </row>
    <row r="192" s="1" customFormat="1" ht="38.25" customHeight="1">
      <c r="B192" s="169"/>
      <c r="C192" s="205" t="s">
        <v>255</v>
      </c>
      <c r="D192" s="205" t="s">
        <v>150</v>
      </c>
      <c r="E192" s="206" t="s">
        <v>151</v>
      </c>
      <c r="F192" s="207" t="s">
        <v>152</v>
      </c>
      <c r="G192" s="207"/>
      <c r="H192" s="207"/>
      <c r="I192" s="207"/>
      <c r="J192" s="208" t="s">
        <v>153</v>
      </c>
      <c r="K192" s="209">
        <v>10</v>
      </c>
      <c r="L192" s="210">
        <v>0</v>
      </c>
      <c r="M192" s="210"/>
      <c r="N192" s="209">
        <f>ROUND(L192*K192,3)</f>
        <v>0</v>
      </c>
      <c r="O192" s="209"/>
      <c r="P192" s="209"/>
      <c r="Q192" s="209"/>
      <c r="R192" s="173"/>
      <c r="T192" s="211" t="s">
        <v>5</v>
      </c>
      <c r="U192" s="54" t="s">
        <v>42</v>
      </c>
      <c r="V192" s="45"/>
      <c r="W192" s="212">
        <f>V192*K192</f>
        <v>0</v>
      </c>
      <c r="X192" s="212">
        <v>0</v>
      </c>
      <c r="Y192" s="212">
        <f>X192*K192</f>
        <v>0</v>
      </c>
      <c r="Z192" s="212">
        <v>0</v>
      </c>
      <c r="AA192" s="213">
        <f>Z192*K192</f>
        <v>0</v>
      </c>
      <c r="AR192" s="20" t="s">
        <v>154</v>
      </c>
      <c r="AT192" s="20" t="s">
        <v>150</v>
      </c>
      <c r="AU192" s="20" t="s">
        <v>128</v>
      </c>
      <c r="AY192" s="20" t="s">
        <v>149</v>
      </c>
      <c r="BE192" s="129">
        <f>IF(U192="základná",N192,0)</f>
        <v>0</v>
      </c>
      <c r="BF192" s="129">
        <f>IF(U192="znížená",N192,0)</f>
        <v>0</v>
      </c>
      <c r="BG192" s="129">
        <f>IF(U192="zákl. prenesená",N192,0)</f>
        <v>0</v>
      </c>
      <c r="BH192" s="129">
        <f>IF(U192="zníž. prenesená",N192,0)</f>
        <v>0</v>
      </c>
      <c r="BI192" s="129">
        <f>IF(U192="nulová",N192,0)</f>
        <v>0</v>
      </c>
      <c r="BJ192" s="20" t="s">
        <v>128</v>
      </c>
      <c r="BK192" s="214">
        <f>ROUND(L192*K192,3)</f>
        <v>0</v>
      </c>
      <c r="BL192" s="20" t="s">
        <v>154</v>
      </c>
      <c r="BM192" s="20" t="s">
        <v>256</v>
      </c>
    </row>
    <row r="193" s="1" customFormat="1" ht="38.25" customHeight="1">
      <c r="B193" s="169"/>
      <c r="C193" s="205" t="s">
        <v>257</v>
      </c>
      <c r="D193" s="205" t="s">
        <v>150</v>
      </c>
      <c r="E193" s="206" t="s">
        <v>156</v>
      </c>
      <c r="F193" s="207" t="s">
        <v>157</v>
      </c>
      <c r="G193" s="207"/>
      <c r="H193" s="207"/>
      <c r="I193" s="207"/>
      <c r="J193" s="208" t="s">
        <v>153</v>
      </c>
      <c r="K193" s="209">
        <v>10</v>
      </c>
      <c r="L193" s="210">
        <v>0</v>
      </c>
      <c r="M193" s="210"/>
      <c r="N193" s="209">
        <f>ROUND(L193*K193,3)</f>
        <v>0</v>
      </c>
      <c r="O193" s="209"/>
      <c r="P193" s="209"/>
      <c r="Q193" s="209"/>
      <c r="R193" s="173"/>
      <c r="T193" s="211" t="s">
        <v>5</v>
      </c>
      <c r="U193" s="54" t="s">
        <v>42</v>
      </c>
      <c r="V193" s="45"/>
      <c r="W193" s="212">
        <f>V193*K193</f>
        <v>0</v>
      </c>
      <c r="X193" s="212">
        <v>0</v>
      </c>
      <c r="Y193" s="212">
        <f>X193*K193</f>
        <v>0</v>
      </c>
      <c r="Z193" s="212">
        <v>0</v>
      </c>
      <c r="AA193" s="213">
        <f>Z193*K193</f>
        <v>0</v>
      </c>
      <c r="AR193" s="20" t="s">
        <v>154</v>
      </c>
      <c r="AT193" s="20" t="s">
        <v>150</v>
      </c>
      <c r="AU193" s="20" t="s">
        <v>128</v>
      </c>
      <c r="AY193" s="20" t="s">
        <v>149</v>
      </c>
      <c r="BE193" s="129">
        <f>IF(U193="základná",N193,0)</f>
        <v>0</v>
      </c>
      <c r="BF193" s="129">
        <f>IF(U193="znížená",N193,0)</f>
        <v>0</v>
      </c>
      <c r="BG193" s="129">
        <f>IF(U193="zákl. prenesená",N193,0)</f>
        <v>0</v>
      </c>
      <c r="BH193" s="129">
        <f>IF(U193="zníž. prenesená",N193,0)</f>
        <v>0</v>
      </c>
      <c r="BI193" s="129">
        <f>IF(U193="nulová",N193,0)</f>
        <v>0</v>
      </c>
      <c r="BJ193" s="20" t="s">
        <v>128</v>
      </c>
      <c r="BK193" s="214">
        <f>ROUND(L193*K193,3)</f>
        <v>0</v>
      </c>
      <c r="BL193" s="20" t="s">
        <v>154</v>
      </c>
      <c r="BM193" s="20" t="s">
        <v>258</v>
      </c>
    </row>
    <row r="194" s="1" customFormat="1" ht="25.5" customHeight="1">
      <c r="B194" s="169"/>
      <c r="C194" s="205" t="s">
        <v>259</v>
      </c>
      <c r="D194" s="205" t="s">
        <v>150</v>
      </c>
      <c r="E194" s="206" t="s">
        <v>160</v>
      </c>
      <c r="F194" s="207" t="s">
        <v>161</v>
      </c>
      <c r="G194" s="207"/>
      <c r="H194" s="207"/>
      <c r="I194" s="207"/>
      <c r="J194" s="208" t="s">
        <v>153</v>
      </c>
      <c r="K194" s="209">
        <v>10</v>
      </c>
      <c r="L194" s="210">
        <v>0</v>
      </c>
      <c r="M194" s="210"/>
      <c r="N194" s="209">
        <f>ROUND(L194*K194,3)</f>
        <v>0</v>
      </c>
      <c r="O194" s="209"/>
      <c r="P194" s="209"/>
      <c r="Q194" s="209"/>
      <c r="R194" s="173"/>
      <c r="T194" s="211" t="s">
        <v>5</v>
      </c>
      <c r="U194" s="54" t="s">
        <v>42</v>
      </c>
      <c r="V194" s="45"/>
      <c r="W194" s="212">
        <f>V194*K194</f>
        <v>0</v>
      </c>
      <c r="X194" s="212">
        <v>0</v>
      </c>
      <c r="Y194" s="212">
        <f>X194*K194</f>
        <v>0</v>
      </c>
      <c r="Z194" s="212">
        <v>0</v>
      </c>
      <c r="AA194" s="213">
        <f>Z194*K194</f>
        <v>0</v>
      </c>
      <c r="AR194" s="20" t="s">
        <v>154</v>
      </c>
      <c r="AT194" s="20" t="s">
        <v>150</v>
      </c>
      <c r="AU194" s="20" t="s">
        <v>128</v>
      </c>
      <c r="AY194" s="20" t="s">
        <v>149</v>
      </c>
      <c r="BE194" s="129">
        <f>IF(U194="základná",N194,0)</f>
        <v>0</v>
      </c>
      <c r="BF194" s="129">
        <f>IF(U194="znížená",N194,0)</f>
        <v>0</v>
      </c>
      <c r="BG194" s="129">
        <f>IF(U194="zákl. prenesená",N194,0)</f>
        <v>0</v>
      </c>
      <c r="BH194" s="129">
        <f>IF(U194="zníž. prenesená",N194,0)</f>
        <v>0</v>
      </c>
      <c r="BI194" s="129">
        <f>IF(U194="nulová",N194,0)</f>
        <v>0</v>
      </c>
      <c r="BJ194" s="20" t="s">
        <v>128</v>
      </c>
      <c r="BK194" s="214">
        <f>ROUND(L194*K194,3)</f>
        <v>0</v>
      </c>
      <c r="BL194" s="20" t="s">
        <v>154</v>
      </c>
      <c r="BM194" s="20" t="s">
        <v>260</v>
      </c>
    </row>
    <row r="195" s="1" customFormat="1" ht="51" customHeight="1">
      <c r="B195" s="169"/>
      <c r="C195" s="205" t="s">
        <v>261</v>
      </c>
      <c r="D195" s="205" t="s">
        <v>150</v>
      </c>
      <c r="E195" s="206" t="s">
        <v>163</v>
      </c>
      <c r="F195" s="207" t="s">
        <v>164</v>
      </c>
      <c r="G195" s="207"/>
      <c r="H195" s="207"/>
      <c r="I195" s="207"/>
      <c r="J195" s="208" t="s">
        <v>153</v>
      </c>
      <c r="K195" s="209">
        <v>10</v>
      </c>
      <c r="L195" s="210">
        <v>0</v>
      </c>
      <c r="M195" s="210"/>
      <c r="N195" s="209">
        <f>ROUND(L195*K195,3)</f>
        <v>0</v>
      </c>
      <c r="O195" s="209"/>
      <c r="P195" s="209"/>
      <c r="Q195" s="209"/>
      <c r="R195" s="173"/>
      <c r="T195" s="211" t="s">
        <v>5</v>
      </c>
      <c r="U195" s="54" t="s">
        <v>42</v>
      </c>
      <c r="V195" s="45"/>
      <c r="W195" s="212">
        <f>V195*K195</f>
        <v>0</v>
      </c>
      <c r="X195" s="212">
        <v>0</v>
      </c>
      <c r="Y195" s="212">
        <f>X195*K195</f>
        <v>0</v>
      </c>
      <c r="Z195" s="212">
        <v>0</v>
      </c>
      <c r="AA195" s="213">
        <f>Z195*K195</f>
        <v>0</v>
      </c>
      <c r="AR195" s="20" t="s">
        <v>154</v>
      </c>
      <c r="AT195" s="20" t="s">
        <v>150</v>
      </c>
      <c r="AU195" s="20" t="s">
        <v>128</v>
      </c>
      <c r="AY195" s="20" t="s">
        <v>149</v>
      </c>
      <c r="BE195" s="129">
        <f>IF(U195="základná",N195,0)</f>
        <v>0</v>
      </c>
      <c r="BF195" s="129">
        <f>IF(U195="znížená",N195,0)</f>
        <v>0</v>
      </c>
      <c r="BG195" s="129">
        <f>IF(U195="zákl. prenesená",N195,0)</f>
        <v>0</v>
      </c>
      <c r="BH195" s="129">
        <f>IF(U195="zníž. prenesená",N195,0)</f>
        <v>0</v>
      </c>
      <c r="BI195" s="129">
        <f>IF(U195="nulová",N195,0)</f>
        <v>0</v>
      </c>
      <c r="BJ195" s="20" t="s">
        <v>128</v>
      </c>
      <c r="BK195" s="214">
        <f>ROUND(L195*K195,3)</f>
        <v>0</v>
      </c>
      <c r="BL195" s="20" t="s">
        <v>154</v>
      </c>
      <c r="BM195" s="20" t="s">
        <v>262</v>
      </c>
    </row>
    <row r="196" s="1" customFormat="1" ht="25.5" customHeight="1">
      <c r="B196" s="169"/>
      <c r="C196" s="215" t="s">
        <v>263</v>
      </c>
      <c r="D196" s="215" t="s">
        <v>167</v>
      </c>
      <c r="E196" s="216" t="s">
        <v>168</v>
      </c>
      <c r="F196" s="217" t="s">
        <v>169</v>
      </c>
      <c r="G196" s="217"/>
      <c r="H196" s="217"/>
      <c r="I196" s="217"/>
      <c r="J196" s="218" t="s">
        <v>170</v>
      </c>
      <c r="K196" s="219">
        <v>17</v>
      </c>
      <c r="L196" s="220">
        <v>0</v>
      </c>
      <c r="M196" s="220"/>
      <c r="N196" s="219">
        <f>ROUND(L196*K196,3)</f>
        <v>0</v>
      </c>
      <c r="O196" s="209"/>
      <c r="P196" s="209"/>
      <c r="Q196" s="209"/>
      <c r="R196" s="173"/>
      <c r="T196" s="211" t="s">
        <v>5</v>
      </c>
      <c r="U196" s="54" t="s">
        <v>42</v>
      </c>
      <c r="V196" s="45"/>
      <c r="W196" s="212">
        <f>V196*K196</f>
        <v>0</v>
      </c>
      <c r="X196" s="212">
        <v>1</v>
      </c>
      <c r="Y196" s="212">
        <f>X196*K196</f>
        <v>17</v>
      </c>
      <c r="Z196" s="212">
        <v>0</v>
      </c>
      <c r="AA196" s="213">
        <f>Z196*K196</f>
        <v>0</v>
      </c>
      <c r="AR196" s="20" t="s">
        <v>171</v>
      </c>
      <c r="AT196" s="20" t="s">
        <v>167</v>
      </c>
      <c r="AU196" s="20" t="s">
        <v>128</v>
      </c>
      <c r="AY196" s="20" t="s">
        <v>149</v>
      </c>
      <c r="BE196" s="129">
        <f>IF(U196="základná",N196,0)</f>
        <v>0</v>
      </c>
      <c r="BF196" s="129">
        <f>IF(U196="znížená",N196,0)</f>
        <v>0</v>
      </c>
      <c r="BG196" s="129">
        <f>IF(U196="zákl. prenesená",N196,0)</f>
        <v>0</v>
      </c>
      <c r="BH196" s="129">
        <f>IF(U196="zníž. prenesená",N196,0)</f>
        <v>0</v>
      </c>
      <c r="BI196" s="129">
        <f>IF(U196="nulová",N196,0)</f>
        <v>0</v>
      </c>
      <c r="BJ196" s="20" t="s">
        <v>128</v>
      </c>
      <c r="BK196" s="214">
        <f>ROUND(L196*K196,3)</f>
        <v>0</v>
      </c>
      <c r="BL196" s="20" t="s">
        <v>154</v>
      </c>
      <c r="BM196" s="20" t="s">
        <v>264</v>
      </c>
    </row>
    <row r="197" s="1" customFormat="1" ht="25.5" customHeight="1">
      <c r="B197" s="169"/>
      <c r="C197" s="205" t="s">
        <v>265</v>
      </c>
      <c r="D197" s="205" t="s">
        <v>150</v>
      </c>
      <c r="E197" s="206" t="s">
        <v>174</v>
      </c>
      <c r="F197" s="207" t="s">
        <v>175</v>
      </c>
      <c r="G197" s="207"/>
      <c r="H197" s="207"/>
      <c r="I197" s="207"/>
      <c r="J197" s="208" t="s">
        <v>170</v>
      </c>
      <c r="K197" s="209">
        <v>17</v>
      </c>
      <c r="L197" s="210">
        <v>0</v>
      </c>
      <c r="M197" s="210"/>
      <c r="N197" s="209">
        <f>ROUND(L197*K197,3)</f>
        <v>0</v>
      </c>
      <c r="O197" s="209"/>
      <c r="P197" s="209"/>
      <c r="Q197" s="209"/>
      <c r="R197" s="173"/>
      <c r="T197" s="211" t="s">
        <v>5</v>
      </c>
      <c r="U197" s="54" t="s">
        <v>42</v>
      </c>
      <c r="V197" s="45"/>
      <c r="W197" s="212">
        <f>V197*K197</f>
        <v>0</v>
      </c>
      <c r="X197" s="212">
        <v>0</v>
      </c>
      <c r="Y197" s="212">
        <f>X197*K197</f>
        <v>0</v>
      </c>
      <c r="Z197" s="212">
        <v>0</v>
      </c>
      <c r="AA197" s="213">
        <f>Z197*K197</f>
        <v>0</v>
      </c>
      <c r="AR197" s="20" t="s">
        <v>154</v>
      </c>
      <c r="AT197" s="20" t="s">
        <v>150</v>
      </c>
      <c r="AU197" s="20" t="s">
        <v>128</v>
      </c>
      <c r="AY197" s="20" t="s">
        <v>149</v>
      </c>
      <c r="BE197" s="129">
        <f>IF(U197="základná",N197,0)</f>
        <v>0</v>
      </c>
      <c r="BF197" s="129">
        <f>IF(U197="znížená",N197,0)</f>
        <v>0</v>
      </c>
      <c r="BG197" s="129">
        <f>IF(U197="zákl. prenesená",N197,0)</f>
        <v>0</v>
      </c>
      <c r="BH197" s="129">
        <f>IF(U197="zníž. prenesená",N197,0)</f>
        <v>0</v>
      </c>
      <c r="BI197" s="129">
        <f>IF(U197="nulová",N197,0)</f>
        <v>0</v>
      </c>
      <c r="BJ197" s="20" t="s">
        <v>128</v>
      </c>
      <c r="BK197" s="214">
        <f>ROUND(L197*K197,3)</f>
        <v>0</v>
      </c>
      <c r="BL197" s="20" t="s">
        <v>154</v>
      </c>
      <c r="BM197" s="20" t="s">
        <v>266</v>
      </c>
    </row>
    <row r="198" s="9" customFormat="1" ht="29.88" customHeight="1">
      <c r="B198" s="191"/>
      <c r="C198" s="192"/>
      <c r="D198" s="202" t="s">
        <v>113</v>
      </c>
      <c r="E198" s="202"/>
      <c r="F198" s="202"/>
      <c r="G198" s="202"/>
      <c r="H198" s="202"/>
      <c r="I198" s="202"/>
      <c r="J198" s="202"/>
      <c r="K198" s="202"/>
      <c r="L198" s="202"/>
      <c r="M198" s="202"/>
      <c r="N198" s="221">
        <f>BK198</f>
        <v>0</v>
      </c>
      <c r="O198" s="222"/>
      <c r="P198" s="222"/>
      <c r="Q198" s="222"/>
      <c r="R198" s="195"/>
      <c r="T198" s="196"/>
      <c r="U198" s="192"/>
      <c r="V198" s="192"/>
      <c r="W198" s="197">
        <f>SUM(W199:W204)</f>
        <v>0</v>
      </c>
      <c r="X198" s="192"/>
      <c r="Y198" s="197">
        <f>SUM(Y199:Y204)</f>
        <v>17</v>
      </c>
      <c r="Z198" s="192"/>
      <c r="AA198" s="198">
        <f>SUM(AA199:AA204)</f>
        <v>0</v>
      </c>
      <c r="AR198" s="199" t="s">
        <v>80</v>
      </c>
      <c r="AT198" s="200" t="s">
        <v>74</v>
      </c>
      <c r="AU198" s="200" t="s">
        <v>80</v>
      </c>
      <c r="AY198" s="199" t="s">
        <v>149</v>
      </c>
      <c r="BK198" s="201">
        <f>SUM(BK199:BK204)</f>
        <v>0</v>
      </c>
    </row>
    <row r="199" s="1" customFormat="1" ht="38.25" customHeight="1">
      <c r="B199" s="169"/>
      <c r="C199" s="205" t="s">
        <v>267</v>
      </c>
      <c r="D199" s="205" t="s">
        <v>150</v>
      </c>
      <c r="E199" s="206" t="s">
        <v>151</v>
      </c>
      <c r="F199" s="207" t="s">
        <v>152</v>
      </c>
      <c r="G199" s="207"/>
      <c r="H199" s="207"/>
      <c r="I199" s="207"/>
      <c r="J199" s="208" t="s">
        <v>153</v>
      </c>
      <c r="K199" s="209">
        <v>10</v>
      </c>
      <c r="L199" s="210">
        <v>0</v>
      </c>
      <c r="M199" s="210"/>
      <c r="N199" s="209">
        <f>ROUND(L199*K199,3)</f>
        <v>0</v>
      </c>
      <c r="O199" s="209"/>
      <c r="P199" s="209"/>
      <c r="Q199" s="209"/>
      <c r="R199" s="173"/>
      <c r="T199" s="211" t="s">
        <v>5</v>
      </c>
      <c r="U199" s="54" t="s">
        <v>42</v>
      </c>
      <c r="V199" s="45"/>
      <c r="W199" s="212">
        <f>V199*K199</f>
        <v>0</v>
      </c>
      <c r="X199" s="212">
        <v>0</v>
      </c>
      <c r="Y199" s="212">
        <f>X199*K199</f>
        <v>0</v>
      </c>
      <c r="Z199" s="212">
        <v>0</v>
      </c>
      <c r="AA199" s="213">
        <f>Z199*K199</f>
        <v>0</v>
      </c>
      <c r="AR199" s="20" t="s">
        <v>154</v>
      </c>
      <c r="AT199" s="20" t="s">
        <v>150</v>
      </c>
      <c r="AU199" s="20" t="s">
        <v>128</v>
      </c>
      <c r="AY199" s="20" t="s">
        <v>149</v>
      </c>
      <c r="BE199" s="129">
        <f>IF(U199="základná",N199,0)</f>
        <v>0</v>
      </c>
      <c r="BF199" s="129">
        <f>IF(U199="znížená",N199,0)</f>
        <v>0</v>
      </c>
      <c r="BG199" s="129">
        <f>IF(U199="zákl. prenesená",N199,0)</f>
        <v>0</v>
      </c>
      <c r="BH199" s="129">
        <f>IF(U199="zníž. prenesená",N199,0)</f>
        <v>0</v>
      </c>
      <c r="BI199" s="129">
        <f>IF(U199="nulová",N199,0)</f>
        <v>0</v>
      </c>
      <c r="BJ199" s="20" t="s">
        <v>128</v>
      </c>
      <c r="BK199" s="214">
        <f>ROUND(L199*K199,3)</f>
        <v>0</v>
      </c>
      <c r="BL199" s="20" t="s">
        <v>154</v>
      </c>
      <c r="BM199" s="20" t="s">
        <v>268</v>
      </c>
    </row>
    <row r="200" s="1" customFormat="1" ht="38.25" customHeight="1">
      <c r="B200" s="169"/>
      <c r="C200" s="205" t="s">
        <v>269</v>
      </c>
      <c r="D200" s="205" t="s">
        <v>150</v>
      </c>
      <c r="E200" s="206" t="s">
        <v>156</v>
      </c>
      <c r="F200" s="207" t="s">
        <v>157</v>
      </c>
      <c r="G200" s="207"/>
      <c r="H200" s="207"/>
      <c r="I200" s="207"/>
      <c r="J200" s="208" t="s">
        <v>153</v>
      </c>
      <c r="K200" s="209">
        <v>10</v>
      </c>
      <c r="L200" s="210">
        <v>0</v>
      </c>
      <c r="M200" s="210"/>
      <c r="N200" s="209">
        <f>ROUND(L200*K200,3)</f>
        <v>0</v>
      </c>
      <c r="O200" s="209"/>
      <c r="P200" s="209"/>
      <c r="Q200" s="209"/>
      <c r="R200" s="173"/>
      <c r="T200" s="211" t="s">
        <v>5</v>
      </c>
      <c r="U200" s="54" t="s">
        <v>42</v>
      </c>
      <c r="V200" s="45"/>
      <c r="W200" s="212">
        <f>V200*K200</f>
        <v>0</v>
      </c>
      <c r="X200" s="212">
        <v>0</v>
      </c>
      <c r="Y200" s="212">
        <f>X200*K200</f>
        <v>0</v>
      </c>
      <c r="Z200" s="212">
        <v>0</v>
      </c>
      <c r="AA200" s="213">
        <f>Z200*K200</f>
        <v>0</v>
      </c>
      <c r="AR200" s="20" t="s">
        <v>154</v>
      </c>
      <c r="AT200" s="20" t="s">
        <v>150</v>
      </c>
      <c r="AU200" s="20" t="s">
        <v>128</v>
      </c>
      <c r="AY200" s="20" t="s">
        <v>149</v>
      </c>
      <c r="BE200" s="129">
        <f>IF(U200="základná",N200,0)</f>
        <v>0</v>
      </c>
      <c r="BF200" s="129">
        <f>IF(U200="znížená",N200,0)</f>
        <v>0</v>
      </c>
      <c r="BG200" s="129">
        <f>IF(U200="zákl. prenesená",N200,0)</f>
        <v>0</v>
      </c>
      <c r="BH200" s="129">
        <f>IF(U200="zníž. prenesená",N200,0)</f>
        <v>0</v>
      </c>
      <c r="BI200" s="129">
        <f>IF(U200="nulová",N200,0)</f>
        <v>0</v>
      </c>
      <c r="BJ200" s="20" t="s">
        <v>128</v>
      </c>
      <c r="BK200" s="214">
        <f>ROUND(L200*K200,3)</f>
        <v>0</v>
      </c>
      <c r="BL200" s="20" t="s">
        <v>154</v>
      </c>
      <c r="BM200" s="20" t="s">
        <v>270</v>
      </c>
    </row>
    <row r="201" s="1" customFormat="1" ht="25.5" customHeight="1">
      <c r="B201" s="169"/>
      <c r="C201" s="205" t="s">
        <v>271</v>
      </c>
      <c r="D201" s="205" t="s">
        <v>150</v>
      </c>
      <c r="E201" s="206" t="s">
        <v>160</v>
      </c>
      <c r="F201" s="207" t="s">
        <v>161</v>
      </c>
      <c r="G201" s="207"/>
      <c r="H201" s="207"/>
      <c r="I201" s="207"/>
      <c r="J201" s="208" t="s">
        <v>153</v>
      </c>
      <c r="K201" s="209">
        <v>10</v>
      </c>
      <c r="L201" s="210">
        <v>0</v>
      </c>
      <c r="M201" s="210"/>
      <c r="N201" s="209">
        <f>ROUND(L201*K201,3)</f>
        <v>0</v>
      </c>
      <c r="O201" s="209"/>
      <c r="P201" s="209"/>
      <c r="Q201" s="209"/>
      <c r="R201" s="173"/>
      <c r="T201" s="211" t="s">
        <v>5</v>
      </c>
      <c r="U201" s="54" t="s">
        <v>42</v>
      </c>
      <c r="V201" s="45"/>
      <c r="W201" s="212">
        <f>V201*K201</f>
        <v>0</v>
      </c>
      <c r="X201" s="212">
        <v>0</v>
      </c>
      <c r="Y201" s="212">
        <f>X201*K201</f>
        <v>0</v>
      </c>
      <c r="Z201" s="212">
        <v>0</v>
      </c>
      <c r="AA201" s="213">
        <f>Z201*K201</f>
        <v>0</v>
      </c>
      <c r="AR201" s="20" t="s">
        <v>154</v>
      </c>
      <c r="AT201" s="20" t="s">
        <v>150</v>
      </c>
      <c r="AU201" s="20" t="s">
        <v>128</v>
      </c>
      <c r="AY201" s="20" t="s">
        <v>149</v>
      </c>
      <c r="BE201" s="129">
        <f>IF(U201="základná",N201,0)</f>
        <v>0</v>
      </c>
      <c r="BF201" s="129">
        <f>IF(U201="znížená",N201,0)</f>
        <v>0</v>
      </c>
      <c r="BG201" s="129">
        <f>IF(U201="zákl. prenesená",N201,0)</f>
        <v>0</v>
      </c>
      <c r="BH201" s="129">
        <f>IF(U201="zníž. prenesená",N201,0)</f>
        <v>0</v>
      </c>
      <c r="BI201" s="129">
        <f>IF(U201="nulová",N201,0)</f>
        <v>0</v>
      </c>
      <c r="BJ201" s="20" t="s">
        <v>128</v>
      </c>
      <c r="BK201" s="214">
        <f>ROUND(L201*K201,3)</f>
        <v>0</v>
      </c>
      <c r="BL201" s="20" t="s">
        <v>154</v>
      </c>
      <c r="BM201" s="20" t="s">
        <v>272</v>
      </c>
    </row>
    <row r="202" s="1" customFormat="1" ht="51" customHeight="1">
      <c r="B202" s="169"/>
      <c r="C202" s="205" t="s">
        <v>273</v>
      </c>
      <c r="D202" s="205" t="s">
        <v>150</v>
      </c>
      <c r="E202" s="206" t="s">
        <v>163</v>
      </c>
      <c r="F202" s="207" t="s">
        <v>164</v>
      </c>
      <c r="G202" s="207"/>
      <c r="H202" s="207"/>
      <c r="I202" s="207"/>
      <c r="J202" s="208" t="s">
        <v>153</v>
      </c>
      <c r="K202" s="209">
        <v>10</v>
      </c>
      <c r="L202" s="210">
        <v>0</v>
      </c>
      <c r="M202" s="210"/>
      <c r="N202" s="209">
        <f>ROUND(L202*K202,3)</f>
        <v>0</v>
      </c>
      <c r="O202" s="209"/>
      <c r="P202" s="209"/>
      <c r="Q202" s="209"/>
      <c r="R202" s="173"/>
      <c r="T202" s="211" t="s">
        <v>5</v>
      </c>
      <c r="U202" s="54" t="s">
        <v>42</v>
      </c>
      <c r="V202" s="45"/>
      <c r="W202" s="212">
        <f>V202*K202</f>
        <v>0</v>
      </c>
      <c r="X202" s="212">
        <v>0</v>
      </c>
      <c r="Y202" s="212">
        <f>X202*K202</f>
        <v>0</v>
      </c>
      <c r="Z202" s="212">
        <v>0</v>
      </c>
      <c r="AA202" s="213">
        <f>Z202*K202</f>
        <v>0</v>
      </c>
      <c r="AR202" s="20" t="s">
        <v>154</v>
      </c>
      <c r="AT202" s="20" t="s">
        <v>150</v>
      </c>
      <c r="AU202" s="20" t="s">
        <v>128</v>
      </c>
      <c r="AY202" s="20" t="s">
        <v>149</v>
      </c>
      <c r="BE202" s="129">
        <f>IF(U202="základná",N202,0)</f>
        <v>0</v>
      </c>
      <c r="BF202" s="129">
        <f>IF(U202="znížená",N202,0)</f>
        <v>0</v>
      </c>
      <c r="BG202" s="129">
        <f>IF(U202="zákl. prenesená",N202,0)</f>
        <v>0</v>
      </c>
      <c r="BH202" s="129">
        <f>IF(U202="zníž. prenesená",N202,0)</f>
        <v>0</v>
      </c>
      <c r="BI202" s="129">
        <f>IF(U202="nulová",N202,0)</f>
        <v>0</v>
      </c>
      <c r="BJ202" s="20" t="s">
        <v>128</v>
      </c>
      <c r="BK202" s="214">
        <f>ROUND(L202*K202,3)</f>
        <v>0</v>
      </c>
      <c r="BL202" s="20" t="s">
        <v>154</v>
      </c>
      <c r="BM202" s="20" t="s">
        <v>274</v>
      </c>
    </row>
    <row r="203" s="1" customFormat="1" ht="25.5" customHeight="1">
      <c r="B203" s="169"/>
      <c r="C203" s="215" t="s">
        <v>275</v>
      </c>
      <c r="D203" s="215" t="s">
        <v>167</v>
      </c>
      <c r="E203" s="216" t="s">
        <v>168</v>
      </c>
      <c r="F203" s="217" t="s">
        <v>169</v>
      </c>
      <c r="G203" s="217"/>
      <c r="H203" s="217"/>
      <c r="I203" s="217"/>
      <c r="J203" s="218" t="s">
        <v>170</v>
      </c>
      <c r="K203" s="219">
        <v>17</v>
      </c>
      <c r="L203" s="220">
        <v>0</v>
      </c>
      <c r="M203" s="220"/>
      <c r="N203" s="219">
        <f>ROUND(L203*K203,3)</f>
        <v>0</v>
      </c>
      <c r="O203" s="209"/>
      <c r="P203" s="209"/>
      <c r="Q203" s="209"/>
      <c r="R203" s="173"/>
      <c r="T203" s="211" t="s">
        <v>5</v>
      </c>
      <c r="U203" s="54" t="s">
        <v>42</v>
      </c>
      <c r="V203" s="45"/>
      <c r="W203" s="212">
        <f>V203*K203</f>
        <v>0</v>
      </c>
      <c r="X203" s="212">
        <v>1</v>
      </c>
      <c r="Y203" s="212">
        <f>X203*K203</f>
        <v>17</v>
      </c>
      <c r="Z203" s="212">
        <v>0</v>
      </c>
      <c r="AA203" s="213">
        <f>Z203*K203</f>
        <v>0</v>
      </c>
      <c r="AR203" s="20" t="s">
        <v>171</v>
      </c>
      <c r="AT203" s="20" t="s">
        <v>167</v>
      </c>
      <c r="AU203" s="20" t="s">
        <v>128</v>
      </c>
      <c r="AY203" s="20" t="s">
        <v>149</v>
      </c>
      <c r="BE203" s="129">
        <f>IF(U203="základná",N203,0)</f>
        <v>0</v>
      </c>
      <c r="BF203" s="129">
        <f>IF(U203="znížená",N203,0)</f>
        <v>0</v>
      </c>
      <c r="BG203" s="129">
        <f>IF(U203="zákl. prenesená",N203,0)</f>
        <v>0</v>
      </c>
      <c r="BH203" s="129">
        <f>IF(U203="zníž. prenesená",N203,0)</f>
        <v>0</v>
      </c>
      <c r="BI203" s="129">
        <f>IF(U203="nulová",N203,0)</f>
        <v>0</v>
      </c>
      <c r="BJ203" s="20" t="s">
        <v>128</v>
      </c>
      <c r="BK203" s="214">
        <f>ROUND(L203*K203,3)</f>
        <v>0</v>
      </c>
      <c r="BL203" s="20" t="s">
        <v>154</v>
      </c>
      <c r="BM203" s="20" t="s">
        <v>276</v>
      </c>
    </row>
    <row r="204" s="1" customFormat="1" ht="25.5" customHeight="1">
      <c r="B204" s="169"/>
      <c r="C204" s="205" t="s">
        <v>277</v>
      </c>
      <c r="D204" s="205" t="s">
        <v>150</v>
      </c>
      <c r="E204" s="206" t="s">
        <v>174</v>
      </c>
      <c r="F204" s="207" t="s">
        <v>175</v>
      </c>
      <c r="G204" s="207"/>
      <c r="H204" s="207"/>
      <c r="I204" s="207"/>
      <c r="J204" s="208" t="s">
        <v>170</v>
      </c>
      <c r="K204" s="209">
        <v>17</v>
      </c>
      <c r="L204" s="210">
        <v>0</v>
      </c>
      <c r="M204" s="210"/>
      <c r="N204" s="209">
        <f>ROUND(L204*K204,3)</f>
        <v>0</v>
      </c>
      <c r="O204" s="209"/>
      <c r="P204" s="209"/>
      <c r="Q204" s="209"/>
      <c r="R204" s="173"/>
      <c r="T204" s="211" t="s">
        <v>5</v>
      </c>
      <c r="U204" s="54" t="s">
        <v>42</v>
      </c>
      <c r="V204" s="45"/>
      <c r="W204" s="212">
        <f>V204*K204</f>
        <v>0</v>
      </c>
      <c r="X204" s="212">
        <v>0</v>
      </c>
      <c r="Y204" s="212">
        <f>X204*K204</f>
        <v>0</v>
      </c>
      <c r="Z204" s="212">
        <v>0</v>
      </c>
      <c r="AA204" s="213">
        <f>Z204*K204</f>
        <v>0</v>
      </c>
      <c r="AR204" s="20" t="s">
        <v>154</v>
      </c>
      <c r="AT204" s="20" t="s">
        <v>150</v>
      </c>
      <c r="AU204" s="20" t="s">
        <v>128</v>
      </c>
      <c r="AY204" s="20" t="s">
        <v>149</v>
      </c>
      <c r="BE204" s="129">
        <f>IF(U204="základná",N204,0)</f>
        <v>0</v>
      </c>
      <c r="BF204" s="129">
        <f>IF(U204="znížená",N204,0)</f>
        <v>0</v>
      </c>
      <c r="BG204" s="129">
        <f>IF(U204="zákl. prenesená",N204,0)</f>
        <v>0</v>
      </c>
      <c r="BH204" s="129">
        <f>IF(U204="zníž. prenesená",N204,0)</f>
        <v>0</v>
      </c>
      <c r="BI204" s="129">
        <f>IF(U204="nulová",N204,0)</f>
        <v>0</v>
      </c>
      <c r="BJ204" s="20" t="s">
        <v>128</v>
      </c>
      <c r="BK204" s="214">
        <f>ROUND(L204*K204,3)</f>
        <v>0</v>
      </c>
      <c r="BL204" s="20" t="s">
        <v>154</v>
      </c>
      <c r="BM204" s="20" t="s">
        <v>278</v>
      </c>
    </row>
    <row r="205" s="9" customFormat="1" ht="29.88" customHeight="1">
      <c r="B205" s="191"/>
      <c r="C205" s="192"/>
      <c r="D205" s="202" t="s">
        <v>114</v>
      </c>
      <c r="E205" s="202"/>
      <c r="F205" s="202"/>
      <c r="G205" s="202"/>
      <c r="H205" s="202"/>
      <c r="I205" s="202"/>
      <c r="J205" s="202"/>
      <c r="K205" s="202"/>
      <c r="L205" s="202"/>
      <c r="M205" s="202"/>
      <c r="N205" s="221">
        <f>BK205</f>
        <v>0</v>
      </c>
      <c r="O205" s="222"/>
      <c r="P205" s="222"/>
      <c r="Q205" s="222"/>
      <c r="R205" s="195"/>
      <c r="T205" s="196"/>
      <c r="U205" s="192"/>
      <c r="V205" s="192"/>
      <c r="W205" s="197">
        <f>SUM(W206:W211)</f>
        <v>0</v>
      </c>
      <c r="X205" s="192"/>
      <c r="Y205" s="197">
        <f>SUM(Y206:Y211)</f>
        <v>17</v>
      </c>
      <c r="Z205" s="192"/>
      <c r="AA205" s="198">
        <f>SUM(AA206:AA211)</f>
        <v>0</v>
      </c>
      <c r="AR205" s="199" t="s">
        <v>80</v>
      </c>
      <c r="AT205" s="200" t="s">
        <v>74</v>
      </c>
      <c r="AU205" s="200" t="s">
        <v>80</v>
      </c>
      <c r="AY205" s="199" t="s">
        <v>149</v>
      </c>
      <c r="BK205" s="201">
        <f>SUM(BK206:BK211)</f>
        <v>0</v>
      </c>
    </row>
    <row r="206" s="1" customFormat="1" ht="38.25" customHeight="1">
      <c r="B206" s="169"/>
      <c r="C206" s="205" t="s">
        <v>279</v>
      </c>
      <c r="D206" s="205" t="s">
        <v>150</v>
      </c>
      <c r="E206" s="206" t="s">
        <v>151</v>
      </c>
      <c r="F206" s="207" t="s">
        <v>152</v>
      </c>
      <c r="G206" s="207"/>
      <c r="H206" s="207"/>
      <c r="I206" s="207"/>
      <c r="J206" s="208" t="s">
        <v>153</v>
      </c>
      <c r="K206" s="209">
        <v>10</v>
      </c>
      <c r="L206" s="210">
        <v>0</v>
      </c>
      <c r="M206" s="210"/>
      <c r="N206" s="209">
        <f>ROUND(L206*K206,3)</f>
        <v>0</v>
      </c>
      <c r="O206" s="209"/>
      <c r="P206" s="209"/>
      <c r="Q206" s="209"/>
      <c r="R206" s="173"/>
      <c r="T206" s="211" t="s">
        <v>5</v>
      </c>
      <c r="U206" s="54" t="s">
        <v>42</v>
      </c>
      <c r="V206" s="45"/>
      <c r="W206" s="212">
        <f>V206*K206</f>
        <v>0</v>
      </c>
      <c r="X206" s="212">
        <v>0</v>
      </c>
      <c r="Y206" s="212">
        <f>X206*K206</f>
        <v>0</v>
      </c>
      <c r="Z206" s="212">
        <v>0</v>
      </c>
      <c r="AA206" s="213">
        <f>Z206*K206</f>
        <v>0</v>
      </c>
      <c r="AR206" s="20" t="s">
        <v>154</v>
      </c>
      <c r="AT206" s="20" t="s">
        <v>150</v>
      </c>
      <c r="AU206" s="20" t="s">
        <v>128</v>
      </c>
      <c r="AY206" s="20" t="s">
        <v>149</v>
      </c>
      <c r="BE206" s="129">
        <f>IF(U206="základná",N206,0)</f>
        <v>0</v>
      </c>
      <c r="BF206" s="129">
        <f>IF(U206="znížená",N206,0)</f>
        <v>0</v>
      </c>
      <c r="BG206" s="129">
        <f>IF(U206="zákl. prenesená",N206,0)</f>
        <v>0</v>
      </c>
      <c r="BH206" s="129">
        <f>IF(U206="zníž. prenesená",N206,0)</f>
        <v>0</v>
      </c>
      <c r="BI206" s="129">
        <f>IF(U206="nulová",N206,0)</f>
        <v>0</v>
      </c>
      <c r="BJ206" s="20" t="s">
        <v>128</v>
      </c>
      <c r="BK206" s="214">
        <f>ROUND(L206*K206,3)</f>
        <v>0</v>
      </c>
      <c r="BL206" s="20" t="s">
        <v>154</v>
      </c>
      <c r="BM206" s="20" t="s">
        <v>280</v>
      </c>
    </row>
    <row r="207" s="1" customFormat="1" ht="38.25" customHeight="1">
      <c r="B207" s="169"/>
      <c r="C207" s="205" t="s">
        <v>281</v>
      </c>
      <c r="D207" s="205" t="s">
        <v>150</v>
      </c>
      <c r="E207" s="206" t="s">
        <v>156</v>
      </c>
      <c r="F207" s="207" t="s">
        <v>157</v>
      </c>
      <c r="G207" s="207"/>
      <c r="H207" s="207"/>
      <c r="I207" s="207"/>
      <c r="J207" s="208" t="s">
        <v>153</v>
      </c>
      <c r="K207" s="209">
        <v>10</v>
      </c>
      <c r="L207" s="210">
        <v>0</v>
      </c>
      <c r="M207" s="210"/>
      <c r="N207" s="209">
        <f>ROUND(L207*K207,3)</f>
        <v>0</v>
      </c>
      <c r="O207" s="209"/>
      <c r="P207" s="209"/>
      <c r="Q207" s="209"/>
      <c r="R207" s="173"/>
      <c r="T207" s="211" t="s">
        <v>5</v>
      </c>
      <c r="U207" s="54" t="s">
        <v>42</v>
      </c>
      <c r="V207" s="45"/>
      <c r="W207" s="212">
        <f>V207*K207</f>
        <v>0</v>
      </c>
      <c r="X207" s="212">
        <v>0</v>
      </c>
      <c r="Y207" s="212">
        <f>X207*K207</f>
        <v>0</v>
      </c>
      <c r="Z207" s="212">
        <v>0</v>
      </c>
      <c r="AA207" s="213">
        <f>Z207*K207</f>
        <v>0</v>
      </c>
      <c r="AR207" s="20" t="s">
        <v>154</v>
      </c>
      <c r="AT207" s="20" t="s">
        <v>150</v>
      </c>
      <c r="AU207" s="20" t="s">
        <v>128</v>
      </c>
      <c r="AY207" s="20" t="s">
        <v>149</v>
      </c>
      <c r="BE207" s="129">
        <f>IF(U207="základná",N207,0)</f>
        <v>0</v>
      </c>
      <c r="BF207" s="129">
        <f>IF(U207="znížená",N207,0)</f>
        <v>0</v>
      </c>
      <c r="BG207" s="129">
        <f>IF(U207="zákl. prenesená",N207,0)</f>
        <v>0</v>
      </c>
      <c r="BH207" s="129">
        <f>IF(U207="zníž. prenesená",N207,0)</f>
        <v>0</v>
      </c>
      <c r="BI207" s="129">
        <f>IF(U207="nulová",N207,0)</f>
        <v>0</v>
      </c>
      <c r="BJ207" s="20" t="s">
        <v>128</v>
      </c>
      <c r="BK207" s="214">
        <f>ROUND(L207*K207,3)</f>
        <v>0</v>
      </c>
      <c r="BL207" s="20" t="s">
        <v>154</v>
      </c>
      <c r="BM207" s="20" t="s">
        <v>282</v>
      </c>
    </row>
    <row r="208" s="1" customFormat="1" ht="25.5" customHeight="1">
      <c r="B208" s="169"/>
      <c r="C208" s="205" t="s">
        <v>283</v>
      </c>
      <c r="D208" s="205" t="s">
        <v>150</v>
      </c>
      <c r="E208" s="206" t="s">
        <v>160</v>
      </c>
      <c r="F208" s="207" t="s">
        <v>161</v>
      </c>
      <c r="G208" s="207"/>
      <c r="H208" s="207"/>
      <c r="I208" s="207"/>
      <c r="J208" s="208" t="s">
        <v>153</v>
      </c>
      <c r="K208" s="209">
        <v>10</v>
      </c>
      <c r="L208" s="210">
        <v>0</v>
      </c>
      <c r="M208" s="210"/>
      <c r="N208" s="209">
        <f>ROUND(L208*K208,3)</f>
        <v>0</v>
      </c>
      <c r="O208" s="209"/>
      <c r="P208" s="209"/>
      <c r="Q208" s="209"/>
      <c r="R208" s="173"/>
      <c r="T208" s="211" t="s">
        <v>5</v>
      </c>
      <c r="U208" s="54" t="s">
        <v>42</v>
      </c>
      <c r="V208" s="45"/>
      <c r="W208" s="212">
        <f>V208*K208</f>
        <v>0</v>
      </c>
      <c r="X208" s="212">
        <v>0</v>
      </c>
      <c r="Y208" s="212">
        <f>X208*K208</f>
        <v>0</v>
      </c>
      <c r="Z208" s="212">
        <v>0</v>
      </c>
      <c r="AA208" s="213">
        <f>Z208*K208</f>
        <v>0</v>
      </c>
      <c r="AR208" s="20" t="s">
        <v>154</v>
      </c>
      <c r="AT208" s="20" t="s">
        <v>150</v>
      </c>
      <c r="AU208" s="20" t="s">
        <v>128</v>
      </c>
      <c r="AY208" s="20" t="s">
        <v>149</v>
      </c>
      <c r="BE208" s="129">
        <f>IF(U208="základná",N208,0)</f>
        <v>0</v>
      </c>
      <c r="BF208" s="129">
        <f>IF(U208="znížená",N208,0)</f>
        <v>0</v>
      </c>
      <c r="BG208" s="129">
        <f>IF(U208="zákl. prenesená",N208,0)</f>
        <v>0</v>
      </c>
      <c r="BH208" s="129">
        <f>IF(U208="zníž. prenesená",N208,0)</f>
        <v>0</v>
      </c>
      <c r="BI208" s="129">
        <f>IF(U208="nulová",N208,0)</f>
        <v>0</v>
      </c>
      <c r="BJ208" s="20" t="s">
        <v>128</v>
      </c>
      <c r="BK208" s="214">
        <f>ROUND(L208*K208,3)</f>
        <v>0</v>
      </c>
      <c r="BL208" s="20" t="s">
        <v>154</v>
      </c>
      <c r="BM208" s="20" t="s">
        <v>284</v>
      </c>
    </row>
    <row r="209" s="1" customFormat="1" ht="51" customHeight="1">
      <c r="B209" s="169"/>
      <c r="C209" s="205" t="s">
        <v>285</v>
      </c>
      <c r="D209" s="205" t="s">
        <v>150</v>
      </c>
      <c r="E209" s="206" t="s">
        <v>163</v>
      </c>
      <c r="F209" s="207" t="s">
        <v>164</v>
      </c>
      <c r="G209" s="207"/>
      <c r="H209" s="207"/>
      <c r="I209" s="207"/>
      <c r="J209" s="208" t="s">
        <v>153</v>
      </c>
      <c r="K209" s="209">
        <v>10</v>
      </c>
      <c r="L209" s="210">
        <v>0</v>
      </c>
      <c r="M209" s="210"/>
      <c r="N209" s="209">
        <f>ROUND(L209*K209,3)</f>
        <v>0</v>
      </c>
      <c r="O209" s="209"/>
      <c r="P209" s="209"/>
      <c r="Q209" s="209"/>
      <c r="R209" s="173"/>
      <c r="T209" s="211" t="s">
        <v>5</v>
      </c>
      <c r="U209" s="54" t="s">
        <v>42</v>
      </c>
      <c r="V209" s="45"/>
      <c r="W209" s="212">
        <f>V209*K209</f>
        <v>0</v>
      </c>
      <c r="X209" s="212">
        <v>0</v>
      </c>
      <c r="Y209" s="212">
        <f>X209*K209</f>
        <v>0</v>
      </c>
      <c r="Z209" s="212">
        <v>0</v>
      </c>
      <c r="AA209" s="213">
        <f>Z209*K209</f>
        <v>0</v>
      </c>
      <c r="AR209" s="20" t="s">
        <v>154</v>
      </c>
      <c r="AT209" s="20" t="s">
        <v>150</v>
      </c>
      <c r="AU209" s="20" t="s">
        <v>128</v>
      </c>
      <c r="AY209" s="20" t="s">
        <v>149</v>
      </c>
      <c r="BE209" s="129">
        <f>IF(U209="základná",N209,0)</f>
        <v>0</v>
      </c>
      <c r="BF209" s="129">
        <f>IF(U209="znížená",N209,0)</f>
        <v>0</v>
      </c>
      <c r="BG209" s="129">
        <f>IF(U209="zákl. prenesená",N209,0)</f>
        <v>0</v>
      </c>
      <c r="BH209" s="129">
        <f>IF(U209="zníž. prenesená",N209,0)</f>
        <v>0</v>
      </c>
      <c r="BI209" s="129">
        <f>IF(U209="nulová",N209,0)</f>
        <v>0</v>
      </c>
      <c r="BJ209" s="20" t="s">
        <v>128</v>
      </c>
      <c r="BK209" s="214">
        <f>ROUND(L209*K209,3)</f>
        <v>0</v>
      </c>
      <c r="BL209" s="20" t="s">
        <v>154</v>
      </c>
      <c r="BM209" s="20" t="s">
        <v>286</v>
      </c>
    </row>
    <row r="210" s="1" customFormat="1" ht="25.5" customHeight="1">
      <c r="B210" s="169"/>
      <c r="C210" s="215" t="s">
        <v>287</v>
      </c>
      <c r="D210" s="215" t="s">
        <v>167</v>
      </c>
      <c r="E210" s="216" t="s">
        <v>168</v>
      </c>
      <c r="F210" s="217" t="s">
        <v>169</v>
      </c>
      <c r="G210" s="217"/>
      <c r="H210" s="217"/>
      <c r="I210" s="217"/>
      <c r="J210" s="218" t="s">
        <v>170</v>
      </c>
      <c r="K210" s="219">
        <v>17</v>
      </c>
      <c r="L210" s="220">
        <v>0</v>
      </c>
      <c r="M210" s="220"/>
      <c r="N210" s="219">
        <f>ROUND(L210*K210,3)</f>
        <v>0</v>
      </c>
      <c r="O210" s="209"/>
      <c r="P210" s="209"/>
      <c r="Q210" s="209"/>
      <c r="R210" s="173"/>
      <c r="T210" s="211" t="s">
        <v>5</v>
      </c>
      <c r="U210" s="54" t="s">
        <v>42</v>
      </c>
      <c r="V210" s="45"/>
      <c r="W210" s="212">
        <f>V210*K210</f>
        <v>0</v>
      </c>
      <c r="X210" s="212">
        <v>1</v>
      </c>
      <c r="Y210" s="212">
        <f>X210*K210</f>
        <v>17</v>
      </c>
      <c r="Z210" s="212">
        <v>0</v>
      </c>
      <c r="AA210" s="213">
        <f>Z210*K210</f>
        <v>0</v>
      </c>
      <c r="AR210" s="20" t="s">
        <v>171</v>
      </c>
      <c r="AT210" s="20" t="s">
        <v>167</v>
      </c>
      <c r="AU210" s="20" t="s">
        <v>128</v>
      </c>
      <c r="AY210" s="20" t="s">
        <v>149</v>
      </c>
      <c r="BE210" s="129">
        <f>IF(U210="základná",N210,0)</f>
        <v>0</v>
      </c>
      <c r="BF210" s="129">
        <f>IF(U210="znížená",N210,0)</f>
        <v>0</v>
      </c>
      <c r="BG210" s="129">
        <f>IF(U210="zákl. prenesená",N210,0)</f>
        <v>0</v>
      </c>
      <c r="BH210" s="129">
        <f>IF(U210="zníž. prenesená",N210,0)</f>
        <v>0</v>
      </c>
      <c r="BI210" s="129">
        <f>IF(U210="nulová",N210,0)</f>
        <v>0</v>
      </c>
      <c r="BJ210" s="20" t="s">
        <v>128</v>
      </c>
      <c r="BK210" s="214">
        <f>ROUND(L210*K210,3)</f>
        <v>0</v>
      </c>
      <c r="BL210" s="20" t="s">
        <v>154</v>
      </c>
      <c r="BM210" s="20" t="s">
        <v>288</v>
      </c>
    </row>
    <row r="211" s="1" customFormat="1" ht="25.5" customHeight="1">
      <c r="B211" s="169"/>
      <c r="C211" s="205" t="s">
        <v>289</v>
      </c>
      <c r="D211" s="205" t="s">
        <v>150</v>
      </c>
      <c r="E211" s="206" t="s">
        <v>174</v>
      </c>
      <c r="F211" s="207" t="s">
        <v>175</v>
      </c>
      <c r="G211" s="207"/>
      <c r="H211" s="207"/>
      <c r="I211" s="207"/>
      <c r="J211" s="208" t="s">
        <v>170</v>
      </c>
      <c r="K211" s="209">
        <v>17</v>
      </c>
      <c r="L211" s="210">
        <v>0</v>
      </c>
      <c r="M211" s="210"/>
      <c r="N211" s="209">
        <f>ROUND(L211*K211,3)</f>
        <v>0</v>
      </c>
      <c r="O211" s="209"/>
      <c r="P211" s="209"/>
      <c r="Q211" s="209"/>
      <c r="R211" s="173"/>
      <c r="T211" s="211" t="s">
        <v>5</v>
      </c>
      <c r="U211" s="54" t="s">
        <v>42</v>
      </c>
      <c r="V211" s="45"/>
      <c r="W211" s="212">
        <f>V211*K211</f>
        <v>0</v>
      </c>
      <c r="X211" s="212">
        <v>0</v>
      </c>
      <c r="Y211" s="212">
        <f>X211*K211</f>
        <v>0</v>
      </c>
      <c r="Z211" s="212">
        <v>0</v>
      </c>
      <c r="AA211" s="213">
        <f>Z211*K211</f>
        <v>0</v>
      </c>
      <c r="AR211" s="20" t="s">
        <v>154</v>
      </c>
      <c r="AT211" s="20" t="s">
        <v>150</v>
      </c>
      <c r="AU211" s="20" t="s">
        <v>128</v>
      </c>
      <c r="AY211" s="20" t="s">
        <v>149</v>
      </c>
      <c r="BE211" s="129">
        <f>IF(U211="základná",N211,0)</f>
        <v>0</v>
      </c>
      <c r="BF211" s="129">
        <f>IF(U211="znížená",N211,0)</f>
        <v>0</v>
      </c>
      <c r="BG211" s="129">
        <f>IF(U211="zákl. prenesená",N211,0)</f>
        <v>0</v>
      </c>
      <c r="BH211" s="129">
        <f>IF(U211="zníž. prenesená",N211,0)</f>
        <v>0</v>
      </c>
      <c r="BI211" s="129">
        <f>IF(U211="nulová",N211,0)</f>
        <v>0</v>
      </c>
      <c r="BJ211" s="20" t="s">
        <v>128</v>
      </c>
      <c r="BK211" s="214">
        <f>ROUND(L211*K211,3)</f>
        <v>0</v>
      </c>
      <c r="BL211" s="20" t="s">
        <v>154</v>
      </c>
      <c r="BM211" s="20" t="s">
        <v>290</v>
      </c>
    </row>
    <row r="212" s="9" customFormat="1" ht="29.88" customHeight="1">
      <c r="B212" s="191"/>
      <c r="C212" s="192"/>
      <c r="D212" s="202" t="s">
        <v>115</v>
      </c>
      <c r="E212" s="202"/>
      <c r="F212" s="202"/>
      <c r="G212" s="202"/>
      <c r="H212" s="202"/>
      <c r="I212" s="202"/>
      <c r="J212" s="202"/>
      <c r="K212" s="202"/>
      <c r="L212" s="202"/>
      <c r="M212" s="202"/>
      <c r="N212" s="221">
        <f>BK212</f>
        <v>0</v>
      </c>
      <c r="O212" s="222"/>
      <c r="P212" s="222"/>
      <c r="Q212" s="222"/>
      <c r="R212" s="195"/>
      <c r="T212" s="196"/>
      <c r="U212" s="192"/>
      <c r="V212" s="192"/>
      <c r="W212" s="197">
        <f>SUM(W213:W218)</f>
        <v>0</v>
      </c>
      <c r="X212" s="192"/>
      <c r="Y212" s="197">
        <f>SUM(Y213:Y218)</f>
        <v>17</v>
      </c>
      <c r="Z212" s="192"/>
      <c r="AA212" s="198">
        <f>SUM(AA213:AA218)</f>
        <v>0</v>
      </c>
      <c r="AR212" s="199" t="s">
        <v>80</v>
      </c>
      <c r="AT212" s="200" t="s">
        <v>74</v>
      </c>
      <c r="AU212" s="200" t="s">
        <v>80</v>
      </c>
      <c r="AY212" s="199" t="s">
        <v>149</v>
      </c>
      <c r="BK212" s="201">
        <f>SUM(BK213:BK218)</f>
        <v>0</v>
      </c>
    </row>
    <row r="213" s="1" customFormat="1" ht="38.25" customHeight="1">
      <c r="B213" s="169"/>
      <c r="C213" s="205" t="s">
        <v>291</v>
      </c>
      <c r="D213" s="205" t="s">
        <v>150</v>
      </c>
      <c r="E213" s="206" t="s">
        <v>151</v>
      </c>
      <c r="F213" s="207" t="s">
        <v>152</v>
      </c>
      <c r="G213" s="207"/>
      <c r="H213" s="207"/>
      <c r="I213" s="207"/>
      <c r="J213" s="208" t="s">
        <v>153</v>
      </c>
      <c r="K213" s="209">
        <v>10</v>
      </c>
      <c r="L213" s="210">
        <v>0</v>
      </c>
      <c r="M213" s="210"/>
      <c r="N213" s="209">
        <f>ROUND(L213*K213,3)</f>
        <v>0</v>
      </c>
      <c r="O213" s="209"/>
      <c r="P213" s="209"/>
      <c r="Q213" s="209"/>
      <c r="R213" s="173"/>
      <c r="T213" s="211" t="s">
        <v>5</v>
      </c>
      <c r="U213" s="54" t="s">
        <v>42</v>
      </c>
      <c r="V213" s="45"/>
      <c r="W213" s="212">
        <f>V213*K213</f>
        <v>0</v>
      </c>
      <c r="X213" s="212">
        <v>0</v>
      </c>
      <c r="Y213" s="212">
        <f>X213*K213</f>
        <v>0</v>
      </c>
      <c r="Z213" s="212">
        <v>0</v>
      </c>
      <c r="AA213" s="213">
        <f>Z213*K213</f>
        <v>0</v>
      </c>
      <c r="AR213" s="20" t="s">
        <v>154</v>
      </c>
      <c r="AT213" s="20" t="s">
        <v>150</v>
      </c>
      <c r="AU213" s="20" t="s">
        <v>128</v>
      </c>
      <c r="AY213" s="20" t="s">
        <v>149</v>
      </c>
      <c r="BE213" s="129">
        <f>IF(U213="základná",N213,0)</f>
        <v>0</v>
      </c>
      <c r="BF213" s="129">
        <f>IF(U213="znížená",N213,0)</f>
        <v>0</v>
      </c>
      <c r="BG213" s="129">
        <f>IF(U213="zákl. prenesená",N213,0)</f>
        <v>0</v>
      </c>
      <c r="BH213" s="129">
        <f>IF(U213="zníž. prenesená",N213,0)</f>
        <v>0</v>
      </c>
      <c r="BI213" s="129">
        <f>IF(U213="nulová",N213,0)</f>
        <v>0</v>
      </c>
      <c r="BJ213" s="20" t="s">
        <v>128</v>
      </c>
      <c r="BK213" s="214">
        <f>ROUND(L213*K213,3)</f>
        <v>0</v>
      </c>
      <c r="BL213" s="20" t="s">
        <v>154</v>
      </c>
      <c r="BM213" s="20" t="s">
        <v>292</v>
      </c>
    </row>
    <row r="214" s="1" customFormat="1" ht="38.25" customHeight="1">
      <c r="B214" s="169"/>
      <c r="C214" s="205" t="s">
        <v>293</v>
      </c>
      <c r="D214" s="205" t="s">
        <v>150</v>
      </c>
      <c r="E214" s="206" t="s">
        <v>156</v>
      </c>
      <c r="F214" s="207" t="s">
        <v>157</v>
      </c>
      <c r="G214" s="207"/>
      <c r="H214" s="207"/>
      <c r="I214" s="207"/>
      <c r="J214" s="208" t="s">
        <v>153</v>
      </c>
      <c r="K214" s="209">
        <v>10</v>
      </c>
      <c r="L214" s="210">
        <v>0</v>
      </c>
      <c r="M214" s="210"/>
      <c r="N214" s="209">
        <f>ROUND(L214*K214,3)</f>
        <v>0</v>
      </c>
      <c r="O214" s="209"/>
      <c r="P214" s="209"/>
      <c r="Q214" s="209"/>
      <c r="R214" s="173"/>
      <c r="T214" s="211" t="s">
        <v>5</v>
      </c>
      <c r="U214" s="54" t="s">
        <v>42</v>
      </c>
      <c r="V214" s="45"/>
      <c r="W214" s="212">
        <f>V214*K214</f>
        <v>0</v>
      </c>
      <c r="X214" s="212">
        <v>0</v>
      </c>
      <c r="Y214" s="212">
        <f>X214*K214</f>
        <v>0</v>
      </c>
      <c r="Z214" s="212">
        <v>0</v>
      </c>
      <c r="AA214" s="213">
        <f>Z214*K214</f>
        <v>0</v>
      </c>
      <c r="AR214" s="20" t="s">
        <v>154</v>
      </c>
      <c r="AT214" s="20" t="s">
        <v>150</v>
      </c>
      <c r="AU214" s="20" t="s">
        <v>128</v>
      </c>
      <c r="AY214" s="20" t="s">
        <v>149</v>
      </c>
      <c r="BE214" s="129">
        <f>IF(U214="základná",N214,0)</f>
        <v>0</v>
      </c>
      <c r="BF214" s="129">
        <f>IF(U214="znížená",N214,0)</f>
        <v>0</v>
      </c>
      <c r="BG214" s="129">
        <f>IF(U214="zákl. prenesená",N214,0)</f>
        <v>0</v>
      </c>
      <c r="BH214" s="129">
        <f>IF(U214="zníž. prenesená",N214,0)</f>
        <v>0</v>
      </c>
      <c r="BI214" s="129">
        <f>IF(U214="nulová",N214,0)</f>
        <v>0</v>
      </c>
      <c r="BJ214" s="20" t="s">
        <v>128</v>
      </c>
      <c r="BK214" s="214">
        <f>ROUND(L214*K214,3)</f>
        <v>0</v>
      </c>
      <c r="BL214" s="20" t="s">
        <v>154</v>
      </c>
      <c r="BM214" s="20" t="s">
        <v>294</v>
      </c>
    </row>
    <row r="215" s="1" customFormat="1" ht="25.5" customHeight="1">
      <c r="B215" s="169"/>
      <c r="C215" s="205" t="s">
        <v>295</v>
      </c>
      <c r="D215" s="205" t="s">
        <v>150</v>
      </c>
      <c r="E215" s="206" t="s">
        <v>160</v>
      </c>
      <c r="F215" s="207" t="s">
        <v>161</v>
      </c>
      <c r="G215" s="207"/>
      <c r="H215" s="207"/>
      <c r="I215" s="207"/>
      <c r="J215" s="208" t="s">
        <v>153</v>
      </c>
      <c r="K215" s="209">
        <v>10</v>
      </c>
      <c r="L215" s="210">
        <v>0</v>
      </c>
      <c r="M215" s="210"/>
      <c r="N215" s="209">
        <f>ROUND(L215*K215,3)</f>
        <v>0</v>
      </c>
      <c r="O215" s="209"/>
      <c r="P215" s="209"/>
      <c r="Q215" s="209"/>
      <c r="R215" s="173"/>
      <c r="T215" s="211" t="s">
        <v>5</v>
      </c>
      <c r="U215" s="54" t="s">
        <v>42</v>
      </c>
      <c r="V215" s="45"/>
      <c r="W215" s="212">
        <f>V215*K215</f>
        <v>0</v>
      </c>
      <c r="X215" s="212">
        <v>0</v>
      </c>
      <c r="Y215" s="212">
        <f>X215*K215</f>
        <v>0</v>
      </c>
      <c r="Z215" s="212">
        <v>0</v>
      </c>
      <c r="AA215" s="213">
        <f>Z215*K215</f>
        <v>0</v>
      </c>
      <c r="AR215" s="20" t="s">
        <v>154</v>
      </c>
      <c r="AT215" s="20" t="s">
        <v>150</v>
      </c>
      <c r="AU215" s="20" t="s">
        <v>128</v>
      </c>
      <c r="AY215" s="20" t="s">
        <v>149</v>
      </c>
      <c r="BE215" s="129">
        <f>IF(U215="základná",N215,0)</f>
        <v>0</v>
      </c>
      <c r="BF215" s="129">
        <f>IF(U215="znížená",N215,0)</f>
        <v>0</v>
      </c>
      <c r="BG215" s="129">
        <f>IF(U215="zákl. prenesená",N215,0)</f>
        <v>0</v>
      </c>
      <c r="BH215" s="129">
        <f>IF(U215="zníž. prenesená",N215,0)</f>
        <v>0</v>
      </c>
      <c r="BI215" s="129">
        <f>IF(U215="nulová",N215,0)</f>
        <v>0</v>
      </c>
      <c r="BJ215" s="20" t="s">
        <v>128</v>
      </c>
      <c r="BK215" s="214">
        <f>ROUND(L215*K215,3)</f>
        <v>0</v>
      </c>
      <c r="BL215" s="20" t="s">
        <v>154</v>
      </c>
      <c r="BM215" s="20" t="s">
        <v>296</v>
      </c>
    </row>
    <row r="216" s="1" customFormat="1" ht="51" customHeight="1">
      <c r="B216" s="169"/>
      <c r="C216" s="205" t="s">
        <v>297</v>
      </c>
      <c r="D216" s="205" t="s">
        <v>150</v>
      </c>
      <c r="E216" s="206" t="s">
        <v>163</v>
      </c>
      <c r="F216" s="207" t="s">
        <v>164</v>
      </c>
      <c r="G216" s="207"/>
      <c r="H216" s="207"/>
      <c r="I216" s="207"/>
      <c r="J216" s="208" t="s">
        <v>153</v>
      </c>
      <c r="K216" s="209">
        <v>10</v>
      </c>
      <c r="L216" s="210">
        <v>0</v>
      </c>
      <c r="M216" s="210"/>
      <c r="N216" s="209">
        <f>ROUND(L216*K216,3)</f>
        <v>0</v>
      </c>
      <c r="O216" s="209"/>
      <c r="P216" s="209"/>
      <c r="Q216" s="209"/>
      <c r="R216" s="173"/>
      <c r="T216" s="211" t="s">
        <v>5</v>
      </c>
      <c r="U216" s="54" t="s">
        <v>42</v>
      </c>
      <c r="V216" s="45"/>
      <c r="W216" s="212">
        <f>V216*K216</f>
        <v>0</v>
      </c>
      <c r="X216" s="212">
        <v>0</v>
      </c>
      <c r="Y216" s="212">
        <f>X216*K216</f>
        <v>0</v>
      </c>
      <c r="Z216" s="212">
        <v>0</v>
      </c>
      <c r="AA216" s="213">
        <f>Z216*K216</f>
        <v>0</v>
      </c>
      <c r="AR216" s="20" t="s">
        <v>154</v>
      </c>
      <c r="AT216" s="20" t="s">
        <v>150</v>
      </c>
      <c r="AU216" s="20" t="s">
        <v>128</v>
      </c>
      <c r="AY216" s="20" t="s">
        <v>149</v>
      </c>
      <c r="BE216" s="129">
        <f>IF(U216="základná",N216,0)</f>
        <v>0</v>
      </c>
      <c r="BF216" s="129">
        <f>IF(U216="znížená",N216,0)</f>
        <v>0</v>
      </c>
      <c r="BG216" s="129">
        <f>IF(U216="zákl. prenesená",N216,0)</f>
        <v>0</v>
      </c>
      <c r="BH216" s="129">
        <f>IF(U216="zníž. prenesená",N216,0)</f>
        <v>0</v>
      </c>
      <c r="BI216" s="129">
        <f>IF(U216="nulová",N216,0)</f>
        <v>0</v>
      </c>
      <c r="BJ216" s="20" t="s">
        <v>128</v>
      </c>
      <c r="BK216" s="214">
        <f>ROUND(L216*K216,3)</f>
        <v>0</v>
      </c>
      <c r="BL216" s="20" t="s">
        <v>154</v>
      </c>
      <c r="BM216" s="20" t="s">
        <v>298</v>
      </c>
    </row>
    <row r="217" s="1" customFormat="1" ht="25.5" customHeight="1">
      <c r="B217" s="169"/>
      <c r="C217" s="215" t="s">
        <v>299</v>
      </c>
      <c r="D217" s="215" t="s">
        <v>167</v>
      </c>
      <c r="E217" s="216" t="s">
        <v>168</v>
      </c>
      <c r="F217" s="217" t="s">
        <v>169</v>
      </c>
      <c r="G217" s="217"/>
      <c r="H217" s="217"/>
      <c r="I217" s="217"/>
      <c r="J217" s="218" t="s">
        <v>170</v>
      </c>
      <c r="K217" s="219">
        <v>17</v>
      </c>
      <c r="L217" s="220">
        <v>0</v>
      </c>
      <c r="M217" s="220"/>
      <c r="N217" s="219">
        <f>ROUND(L217*K217,3)</f>
        <v>0</v>
      </c>
      <c r="O217" s="209"/>
      <c r="P217" s="209"/>
      <c r="Q217" s="209"/>
      <c r="R217" s="173"/>
      <c r="T217" s="211" t="s">
        <v>5</v>
      </c>
      <c r="U217" s="54" t="s">
        <v>42</v>
      </c>
      <c r="V217" s="45"/>
      <c r="W217" s="212">
        <f>V217*K217</f>
        <v>0</v>
      </c>
      <c r="X217" s="212">
        <v>1</v>
      </c>
      <c r="Y217" s="212">
        <f>X217*K217</f>
        <v>17</v>
      </c>
      <c r="Z217" s="212">
        <v>0</v>
      </c>
      <c r="AA217" s="213">
        <f>Z217*K217</f>
        <v>0</v>
      </c>
      <c r="AR217" s="20" t="s">
        <v>171</v>
      </c>
      <c r="AT217" s="20" t="s">
        <v>167</v>
      </c>
      <c r="AU217" s="20" t="s">
        <v>128</v>
      </c>
      <c r="AY217" s="20" t="s">
        <v>149</v>
      </c>
      <c r="BE217" s="129">
        <f>IF(U217="základná",N217,0)</f>
        <v>0</v>
      </c>
      <c r="BF217" s="129">
        <f>IF(U217="znížená",N217,0)</f>
        <v>0</v>
      </c>
      <c r="BG217" s="129">
        <f>IF(U217="zákl. prenesená",N217,0)</f>
        <v>0</v>
      </c>
      <c r="BH217" s="129">
        <f>IF(U217="zníž. prenesená",N217,0)</f>
        <v>0</v>
      </c>
      <c r="BI217" s="129">
        <f>IF(U217="nulová",N217,0)</f>
        <v>0</v>
      </c>
      <c r="BJ217" s="20" t="s">
        <v>128</v>
      </c>
      <c r="BK217" s="214">
        <f>ROUND(L217*K217,3)</f>
        <v>0</v>
      </c>
      <c r="BL217" s="20" t="s">
        <v>154</v>
      </c>
      <c r="BM217" s="20" t="s">
        <v>300</v>
      </c>
    </row>
    <row r="218" s="1" customFormat="1" ht="25.5" customHeight="1">
      <c r="B218" s="169"/>
      <c r="C218" s="205" t="s">
        <v>301</v>
      </c>
      <c r="D218" s="205" t="s">
        <v>150</v>
      </c>
      <c r="E218" s="206" t="s">
        <v>174</v>
      </c>
      <c r="F218" s="207" t="s">
        <v>175</v>
      </c>
      <c r="G218" s="207"/>
      <c r="H218" s="207"/>
      <c r="I218" s="207"/>
      <c r="J218" s="208" t="s">
        <v>170</v>
      </c>
      <c r="K218" s="209">
        <v>17</v>
      </c>
      <c r="L218" s="210">
        <v>0</v>
      </c>
      <c r="M218" s="210"/>
      <c r="N218" s="209">
        <f>ROUND(L218*K218,3)</f>
        <v>0</v>
      </c>
      <c r="O218" s="209"/>
      <c r="P218" s="209"/>
      <c r="Q218" s="209"/>
      <c r="R218" s="173"/>
      <c r="T218" s="211" t="s">
        <v>5</v>
      </c>
      <c r="U218" s="54" t="s">
        <v>42</v>
      </c>
      <c r="V218" s="45"/>
      <c r="W218" s="212">
        <f>V218*K218</f>
        <v>0</v>
      </c>
      <c r="X218" s="212">
        <v>0</v>
      </c>
      <c r="Y218" s="212">
        <f>X218*K218</f>
        <v>0</v>
      </c>
      <c r="Z218" s="212">
        <v>0</v>
      </c>
      <c r="AA218" s="213">
        <f>Z218*K218</f>
        <v>0</v>
      </c>
      <c r="AR218" s="20" t="s">
        <v>154</v>
      </c>
      <c r="AT218" s="20" t="s">
        <v>150</v>
      </c>
      <c r="AU218" s="20" t="s">
        <v>128</v>
      </c>
      <c r="AY218" s="20" t="s">
        <v>149</v>
      </c>
      <c r="BE218" s="129">
        <f>IF(U218="základná",N218,0)</f>
        <v>0</v>
      </c>
      <c r="BF218" s="129">
        <f>IF(U218="znížená",N218,0)</f>
        <v>0</v>
      </c>
      <c r="BG218" s="129">
        <f>IF(U218="zákl. prenesená",N218,0)</f>
        <v>0</v>
      </c>
      <c r="BH218" s="129">
        <f>IF(U218="zníž. prenesená",N218,0)</f>
        <v>0</v>
      </c>
      <c r="BI218" s="129">
        <f>IF(U218="nulová",N218,0)</f>
        <v>0</v>
      </c>
      <c r="BJ218" s="20" t="s">
        <v>128</v>
      </c>
      <c r="BK218" s="214">
        <f>ROUND(L218*K218,3)</f>
        <v>0</v>
      </c>
      <c r="BL218" s="20" t="s">
        <v>154</v>
      </c>
      <c r="BM218" s="20" t="s">
        <v>302</v>
      </c>
    </row>
    <row r="219" s="9" customFormat="1" ht="29.88" customHeight="1">
      <c r="B219" s="191"/>
      <c r="C219" s="192"/>
      <c r="D219" s="202" t="s">
        <v>116</v>
      </c>
      <c r="E219" s="202"/>
      <c r="F219" s="202"/>
      <c r="G219" s="202"/>
      <c r="H219" s="202"/>
      <c r="I219" s="202"/>
      <c r="J219" s="202"/>
      <c r="K219" s="202"/>
      <c r="L219" s="202"/>
      <c r="M219" s="202"/>
      <c r="N219" s="221">
        <f>BK219</f>
        <v>0</v>
      </c>
      <c r="O219" s="222"/>
      <c r="P219" s="222"/>
      <c r="Q219" s="222"/>
      <c r="R219" s="195"/>
      <c r="T219" s="196"/>
      <c r="U219" s="192"/>
      <c r="V219" s="192"/>
      <c r="W219" s="197">
        <f>SUM(W220:W225)</f>
        <v>0</v>
      </c>
      <c r="X219" s="192"/>
      <c r="Y219" s="197">
        <f>SUM(Y220:Y225)</f>
        <v>17</v>
      </c>
      <c r="Z219" s="192"/>
      <c r="AA219" s="198">
        <f>SUM(AA220:AA225)</f>
        <v>0</v>
      </c>
      <c r="AR219" s="199" t="s">
        <v>80</v>
      </c>
      <c r="AT219" s="200" t="s">
        <v>74</v>
      </c>
      <c r="AU219" s="200" t="s">
        <v>80</v>
      </c>
      <c r="AY219" s="199" t="s">
        <v>149</v>
      </c>
      <c r="BK219" s="201">
        <f>SUM(BK220:BK225)</f>
        <v>0</v>
      </c>
    </row>
    <row r="220" s="1" customFormat="1" ht="38.25" customHeight="1">
      <c r="B220" s="169"/>
      <c r="C220" s="205" t="s">
        <v>303</v>
      </c>
      <c r="D220" s="205" t="s">
        <v>150</v>
      </c>
      <c r="E220" s="206" t="s">
        <v>151</v>
      </c>
      <c r="F220" s="207" t="s">
        <v>152</v>
      </c>
      <c r="G220" s="207"/>
      <c r="H220" s="207"/>
      <c r="I220" s="207"/>
      <c r="J220" s="208" t="s">
        <v>153</v>
      </c>
      <c r="K220" s="209">
        <v>10</v>
      </c>
      <c r="L220" s="210">
        <v>0</v>
      </c>
      <c r="M220" s="210"/>
      <c r="N220" s="209">
        <f>ROUND(L220*K220,3)</f>
        <v>0</v>
      </c>
      <c r="O220" s="209"/>
      <c r="P220" s="209"/>
      <c r="Q220" s="209"/>
      <c r="R220" s="173"/>
      <c r="T220" s="211" t="s">
        <v>5</v>
      </c>
      <c r="U220" s="54" t="s">
        <v>42</v>
      </c>
      <c r="V220" s="45"/>
      <c r="W220" s="212">
        <f>V220*K220</f>
        <v>0</v>
      </c>
      <c r="X220" s="212">
        <v>0</v>
      </c>
      <c r="Y220" s="212">
        <f>X220*K220</f>
        <v>0</v>
      </c>
      <c r="Z220" s="212">
        <v>0</v>
      </c>
      <c r="AA220" s="213">
        <f>Z220*K220</f>
        <v>0</v>
      </c>
      <c r="AR220" s="20" t="s">
        <v>154</v>
      </c>
      <c r="AT220" s="20" t="s">
        <v>150</v>
      </c>
      <c r="AU220" s="20" t="s">
        <v>128</v>
      </c>
      <c r="AY220" s="20" t="s">
        <v>149</v>
      </c>
      <c r="BE220" s="129">
        <f>IF(U220="základná",N220,0)</f>
        <v>0</v>
      </c>
      <c r="BF220" s="129">
        <f>IF(U220="znížená",N220,0)</f>
        <v>0</v>
      </c>
      <c r="BG220" s="129">
        <f>IF(U220="zákl. prenesená",N220,0)</f>
        <v>0</v>
      </c>
      <c r="BH220" s="129">
        <f>IF(U220="zníž. prenesená",N220,0)</f>
        <v>0</v>
      </c>
      <c r="BI220" s="129">
        <f>IF(U220="nulová",N220,0)</f>
        <v>0</v>
      </c>
      <c r="BJ220" s="20" t="s">
        <v>128</v>
      </c>
      <c r="BK220" s="214">
        <f>ROUND(L220*K220,3)</f>
        <v>0</v>
      </c>
      <c r="BL220" s="20" t="s">
        <v>154</v>
      </c>
      <c r="BM220" s="20" t="s">
        <v>304</v>
      </c>
    </row>
    <row r="221" s="1" customFormat="1" ht="38.25" customHeight="1">
      <c r="B221" s="169"/>
      <c r="C221" s="205" t="s">
        <v>305</v>
      </c>
      <c r="D221" s="205" t="s">
        <v>150</v>
      </c>
      <c r="E221" s="206" t="s">
        <v>156</v>
      </c>
      <c r="F221" s="207" t="s">
        <v>157</v>
      </c>
      <c r="G221" s="207"/>
      <c r="H221" s="207"/>
      <c r="I221" s="207"/>
      <c r="J221" s="208" t="s">
        <v>153</v>
      </c>
      <c r="K221" s="209">
        <v>10</v>
      </c>
      <c r="L221" s="210">
        <v>0</v>
      </c>
      <c r="M221" s="210"/>
      <c r="N221" s="209">
        <f>ROUND(L221*K221,3)</f>
        <v>0</v>
      </c>
      <c r="O221" s="209"/>
      <c r="P221" s="209"/>
      <c r="Q221" s="209"/>
      <c r="R221" s="173"/>
      <c r="T221" s="211" t="s">
        <v>5</v>
      </c>
      <c r="U221" s="54" t="s">
        <v>42</v>
      </c>
      <c r="V221" s="45"/>
      <c r="W221" s="212">
        <f>V221*K221</f>
        <v>0</v>
      </c>
      <c r="X221" s="212">
        <v>0</v>
      </c>
      <c r="Y221" s="212">
        <f>X221*K221</f>
        <v>0</v>
      </c>
      <c r="Z221" s="212">
        <v>0</v>
      </c>
      <c r="AA221" s="213">
        <f>Z221*K221</f>
        <v>0</v>
      </c>
      <c r="AR221" s="20" t="s">
        <v>154</v>
      </c>
      <c r="AT221" s="20" t="s">
        <v>150</v>
      </c>
      <c r="AU221" s="20" t="s">
        <v>128</v>
      </c>
      <c r="AY221" s="20" t="s">
        <v>149</v>
      </c>
      <c r="BE221" s="129">
        <f>IF(U221="základná",N221,0)</f>
        <v>0</v>
      </c>
      <c r="BF221" s="129">
        <f>IF(U221="znížená",N221,0)</f>
        <v>0</v>
      </c>
      <c r="BG221" s="129">
        <f>IF(U221="zákl. prenesená",N221,0)</f>
        <v>0</v>
      </c>
      <c r="BH221" s="129">
        <f>IF(U221="zníž. prenesená",N221,0)</f>
        <v>0</v>
      </c>
      <c r="BI221" s="129">
        <f>IF(U221="nulová",N221,0)</f>
        <v>0</v>
      </c>
      <c r="BJ221" s="20" t="s">
        <v>128</v>
      </c>
      <c r="BK221" s="214">
        <f>ROUND(L221*K221,3)</f>
        <v>0</v>
      </c>
      <c r="BL221" s="20" t="s">
        <v>154</v>
      </c>
      <c r="BM221" s="20" t="s">
        <v>306</v>
      </c>
    </row>
    <row r="222" s="1" customFormat="1" ht="25.5" customHeight="1">
      <c r="B222" s="169"/>
      <c r="C222" s="205" t="s">
        <v>307</v>
      </c>
      <c r="D222" s="205" t="s">
        <v>150</v>
      </c>
      <c r="E222" s="206" t="s">
        <v>160</v>
      </c>
      <c r="F222" s="207" t="s">
        <v>161</v>
      </c>
      <c r="G222" s="207"/>
      <c r="H222" s="207"/>
      <c r="I222" s="207"/>
      <c r="J222" s="208" t="s">
        <v>153</v>
      </c>
      <c r="K222" s="209">
        <v>10</v>
      </c>
      <c r="L222" s="210">
        <v>0</v>
      </c>
      <c r="M222" s="210"/>
      <c r="N222" s="209">
        <f>ROUND(L222*K222,3)</f>
        <v>0</v>
      </c>
      <c r="O222" s="209"/>
      <c r="P222" s="209"/>
      <c r="Q222" s="209"/>
      <c r="R222" s="173"/>
      <c r="T222" s="211" t="s">
        <v>5</v>
      </c>
      <c r="U222" s="54" t="s">
        <v>42</v>
      </c>
      <c r="V222" s="45"/>
      <c r="W222" s="212">
        <f>V222*K222</f>
        <v>0</v>
      </c>
      <c r="X222" s="212">
        <v>0</v>
      </c>
      <c r="Y222" s="212">
        <f>X222*K222</f>
        <v>0</v>
      </c>
      <c r="Z222" s="212">
        <v>0</v>
      </c>
      <c r="AA222" s="213">
        <f>Z222*K222</f>
        <v>0</v>
      </c>
      <c r="AR222" s="20" t="s">
        <v>154</v>
      </c>
      <c r="AT222" s="20" t="s">
        <v>150</v>
      </c>
      <c r="AU222" s="20" t="s">
        <v>128</v>
      </c>
      <c r="AY222" s="20" t="s">
        <v>149</v>
      </c>
      <c r="BE222" s="129">
        <f>IF(U222="základná",N222,0)</f>
        <v>0</v>
      </c>
      <c r="BF222" s="129">
        <f>IF(U222="znížená",N222,0)</f>
        <v>0</v>
      </c>
      <c r="BG222" s="129">
        <f>IF(U222="zákl. prenesená",N222,0)</f>
        <v>0</v>
      </c>
      <c r="BH222" s="129">
        <f>IF(U222="zníž. prenesená",N222,0)</f>
        <v>0</v>
      </c>
      <c r="BI222" s="129">
        <f>IF(U222="nulová",N222,0)</f>
        <v>0</v>
      </c>
      <c r="BJ222" s="20" t="s">
        <v>128</v>
      </c>
      <c r="BK222" s="214">
        <f>ROUND(L222*K222,3)</f>
        <v>0</v>
      </c>
      <c r="BL222" s="20" t="s">
        <v>154</v>
      </c>
      <c r="BM222" s="20" t="s">
        <v>308</v>
      </c>
    </row>
    <row r="223" s="1" customFormat="1" ht="51" customHeight="1">
      <c r="B223" s="169"/>
      <c r="C223" s="205" t="s">
        <v>309</v>
      </c>
      <c r="D223" s="205" t="s">
        <v>150</v>
      </c>
      <c r="E223" s="206" t="s">
        <v>163</v>
      </c>
      <c r="F223" s="207" t="s">
        <v>164</v>
      </c>
      <c r="G223" s="207"/>
      <c r="H223" s="207"/>
      <c r="I223" s="207"/>
      <c r="J223" s="208" t="s">
        <v>153</v>
      </c>
      <c r="K223" s="209">
        <v>10</v>
      </c>
      <c r="L223" s="210">
        <v>0</v>
      </c>
      <c r="M223" s="210"/>
      <c r="N223" s="209">
        <f>ROUND(L223*K223,3)</f>
        <v>0</v>
      </c>
      <c r="O223" s="209"/>
      <c r="P223" s="209"/>
      <c r="Q223" s="209"/>
      <c r="R223" s="173"/>
      <c r="T223" s="211" t="s">
        <v>5</v>
      </c>
      <c r="U223" s="54" t="s">
        <v>42</v>
      </c>
      <c r="V223" s="45"/>
      <c r="W223" s="212">
        <f>V223*K223</f>
        <v>0</v>
      </c>
      <c r="X223" s="212">
        <v>0</v>
      </c>
      <c r="Y223" s="212">
        <f>X223*K223</f>
        <v>0</v>
      </c>
      <c r="Z223" s="212">
        <v>0</v>
      </c>
      <c r="AA223" s="213">
        <f>Z223*K223</f>
        <v>0</v>
      </c>
      <c r="AR223" s="20" t="s">
        <v>154</v>
      </c>
      <c r="AT223" s="20" t="s">
        <v>150</v>
      </c>
      <c r="AU223" s="20" t="s">
        <v>128</v>
      </c>
      <c r="AY223" s="20" t="s">
        <v>149</v>
      </c>
      <c r="BE223" s="129">
        <f>IF(U223="základná",N223,0)</f>
        <v>0</v>
      </c>
      <c r="BF223" s="129">
        <f>IF(U223="znížená",N223,0)</f>
        <v>0</v>
      </c>
      <c r="BG223" s="129">
        <f>IF(U223="zákl. prenesená",N223,0)</f>
        <v>0</v>
      </c>
      <c r="BH223" s="129">
        <f>IF(U223="zníž. prenesená",N223,0)</f>
        <v>0</v>
      </c>
      <c r="BI223" s="129">
        <f>IF(U223="nulová",N223,0)</f>
        <v>0</v>
      </c>
      <c r="BJ223" s="20" t="s">
        <v>128</v>
      </c>
      <c r="BK223" s="214">
        <f>ROUND(L223*K223,3)</f>
        <v>0</v>
      </c>
      <c r="BL223" s="20" t="s">
        <v>154</v>
      </c>
      <c r="BM223" s="20" t="s">
        <v>310</v>
      </c>
    </row>
    <row r="224" s="1" customFormat="1" ht="25.5" customHeight="1">
      <c r="B224" s="169"/>
      <c r="C224" s="215" t="s">
        <v>311</v>
      </c>
      <c r="D224" s="215" t="s">
        <v>167</v>
      </c>
      <c r="E224" s="216" t="s">
        <v>168</v>
      </c>
      <c r="F224" s="217" t="s">
        <v>169</v>
      </c>
      <c r="G224" s="217"/>
      <c r="H224" s="217"/>
      <c r="I224" s="217"/>
      <c r="J224" s="218" t="s">
        <v>170</v>
      </c>
      <c r="K224" s="219">
        <v>17</v>
      </c>
      <c r="L224" s="220">
        <v>0</v>
      </c>
      <c r="M224" s="220"/>
      <c r="N224" s="219">
        <f>ROUND(L224*K224,3)</f>
        <v>0</v>
      </c>
      <c r="O224" s="209"/>
      <c r="P224" s="209"/>
      <c r="Q224" s="209"/>
      <c r="R224" s="173"/>
      <c r="T224" s="211" t="s">
        <v>5</v>
      </c>
      <c r="U224" s="54" t="s">
        <v>42</v>
      </c>
      <c r="V224" s="45"/>
      <c r="W224" s="212">
        <f>V224*K224</f>
        <v>0</v>
      </c>
      <c r="X224" s="212">
        <v>1</v>
      </c>
      <c r="Y224" s="212">
        <f>X224*K224</f>
        <v>17</v>
      </c>
      <c r="Z224" s="212">
        <v>0</v>
      </c>
      <c r="AA224" s="213">
        <f>Z224*K224</f>
        <v>0</v>
      </c>
      <c r="AR224" s="20" t="s">
        <v>171</v>
      </c>
      <c r="AT224" s="20" t="s">
        <v>167</v>
      </c>
      <c r="AU224" s="20" t="s">
        <v>128</v>
      </c>
      <c r="AY224" s="20" t="s">
        <v>149</v>
      </c>
      <c r="BE224" s="129">
        <f>IF(U224="základná",N224,0)</f>
        <v>0</v>
      </c>
      <c r="BF224" s="129">
        <f>IF(U224="znížená",N224,0)</f>
        <v>0</v>
      </c>
      <c r="BG224" s="129">
        <f>IF(U224="zákl. prenesená",N224,0)</f>
        <v>0</v>
      </c>
      <c r="BH224" s="129">
        <f>IF(U224="zníž. prenesená",N224,0)</f>
        <v>0</v>
      </c>
      <c r="BI224" s="129">
        <f>IF(U224="nulová",N224,0)</f>
        <v>0</v>
      </c>
      <c r="BJ224" s="20" t="s">
        <v>128</v>
      </c>
      <c r="BK224" s="214">
        <f>ROUND(L224*K224,3)</f>
        <v>0</v>
      </c>
      <c r="BL224" s="20" t="s">
        <v>154</v>
      </c>
      <c r="BM224" s="20" t="s">
        <v>312</v>
      </c>
    </row>
    <row r="225" s="1" customFormat="1" ht="25.5" customHeight="1">
      <c r="B225" s="169"/>
      <c r="C225" s="205" t="s">
        <v>313</v>
      </c>
      <c r="D225" s="205" t="s">
        <v>150</v>
      </c>
      <c r="E225" s="206" t="s">
        <v>174</v>
      </c>
      <c r="F225" s="207" t="s">
        <v>175</v>
      </c>
      <c r="G225" s="207"/>
      <c r="H225" s="207"/>
      <c r="I225" s="207"/>
      <c r="J225" s="208" t="s">
        <v>170</v>
      </c>
      <c r="K225" s="209">
        <v>17</v>
      </c>
      <c r="L225" s="210">
        <v>0</v>
      </c>
      <c r="M225" s="210"/>
      <c r="N225" s="209">
        <f>ROUND(L225*K225,3)</f>
        <v>0</v>
      </c>
      <c r="O225" s="209"/>
      <c r="P225" s="209"/>
      <c r="Q225" s="209"/>
      <c r="R225" s="173"/>
      <c r="T225" s="211" t="s">
        <v>5</v>
      </c>
      <c r="U225" s="54" t="s">
        <v>42</v>
      </c>
      <c r="V225" s="45"/>
      <c r="W225" s="212">
        <f>V225*K225</f>
        <v>0</v>
      </c>
      <c r="X225" s="212">
        <v>0</v>
      </c>
      <c r="Y225" s="212">
        <f>X225*K225</f>
        <v>0</v>
      </c>
      <c r="Z225" s="212">
        <v>0</v>
      </c>
      <c r="AA225" s="213">
        <f>Z225*K225</f>
        <v>0</v>
      </c>
      <c r="AR225" s="20" t="s">
        <v>154</v>
      </c>
      <c r="AT225" s="20" t="s">
        <v>150</v>
      </c>
      <c r="AU225" s="20" t="s">
        <v>128</v>
      </c>
      <c r="AY225" s="20" t="s">
        <v>149</v>
      </c>
      <c r="BE225" s="129">
        <f>IF(U225="základná",N225,0)</f>
        <v>0</v>
      </c>
      <c r="BF225" s="129">
        <f>IF(U225="znížená",N225,0)</f>
        <v>0</v>
      </c>
      <c r="BG225" s="129">
        <f>IF(U225="zákl. prenesená",N225,0)</f>
        <v>0</v>
      </c>
      <c r="BH225" s="129">
        <f>IF(U225="zníž. prenesená",N225,0)</f>
        <v>0</v>
      </c>
      <c r="BI225" s="129">
        <f>IF(U225="nulová",N225,0)</f>
        <v>0</v>
      </c>
      <c r="BJ225" s="20" t="s">
        <v>128</v>
      </c>
      <c r="BK225" s="214">
        <f>ROUND(L225*K225,3)</f>
        <v>0</v>
      </c>
      <c r="BL225" s="20" t="s">
        <v>154</v>
      </c>
      <c r="BM225" s="20" t="s">
        <v>314</v>
      </c>
    </row>
    <row r="226" s="9" customFormat="1" ht="29.88" customHeight="1">
      <c r="B226" s="191"/>
      <c r="C226" s="192"/>
      <c r="D226" s="202" t="s">
        <v>117</v>
      </c>
      <c r="E226" s="202"/>
      <c r="F226" s="202"/>
      <c r="G226" s="202"/>
      <c r="H226" s="202"/>
      <c r="I226" s="202"/>
      <c r="J226" s="202"/>
      <c r="K226" s="202"/>
      <c r="L226" s="202"/>
      <c r="M226" s="202"/>
      <c r="N226" s="221">
        <f>BK226</f>
        <v>0</v>
      </c>
      <c r="O226" s="222"/>
      <c r="P226" s="222"/>
      <c r="Q226" s="222"/>
      <c r="R226" s="195"/>
      <c r="T226" s="196"/>
      <c r="U226" s="192"/>
      <c r="V226" s="192"/>
      <c r="W226" s="197">
        <f>SUM(W227:W232)</f>
        <v>0</v>
      </c>
      <c r="X226" s="192"/>
      <c r="Y226" s="197">
        <f>SUM(Y227:Y232)</f>
        <v>8.5</v>
      </c>
      <c r="Z226" s="192"/>
      <c r="AA226" s="198">
        <f>SUM(AA227:AA232)</f>
        <v>0</v>
      </c>
      <c r="AR226" s="199" t="s">
        <v>80</v>
      </c>
      <c r="AT226" s="200" t="s">
        <v>74</v>
      </c>
      <c r="AU226" s="200" t="s">
        <v>80</v>
      </c>
      <c r="AY226" s="199" t="s">
        <v>149</v>
      </c>
      <c r="BK226" s="201">
        <f>SUM(BK227:BK232)</f>
        <v>0</v>
      </c>
    </row>
    <row r="227" s="1" customFormat="1" ht="38.25" customHeight="1">
      <c r="B227" s="169"/>
      <c r="C227" s="205" t="s">
        <v>315</v>
      </c>
      <c r="D227" s="205" t="s">
        <v>150</v>
      </c>
      <c r="E227" s="206" t="s">
        <v>151</v>
      </c>
      <c r="F227" s="207" t="s">
        <v>152</v>
      </c>
      <c r="G227" s="207"/>
      <c r="H227" s="207"/>
      <c r="I227" s="207"/>
      <c r="J227" s="208" t="s">
        <v>153</v>
      </c>
      <c r="K227" s="209">
        <v>5</v>
      </c>
      <c r="L227" s="210">
        <v>0</v>
      </c>
      <c r="M227" s="210"/>
      <c r="N227" s="209">
        <f>ROUND(L227*K227,3)</f>
        <v>0</v>
      </c>
      <c r="O227" s="209"/>
      <c r="P227" s="209"/>
      <c r="Q227" s="209"/>
      <c r="R227" s="173"/>
      <c r="T227" s="211" t="s">
        <v>5</v>
      </c>
      <c r="U227" s="54" t="s">
        <v>42</v>
      </c>
      <c r="V227" s="45"/>
      <c r="W227" s="212">
        <f>V227*K227</f>
        <v>0</v>
      </c>
      <c r="X227" s="212">
        <v>0</v>
      </c>
      <c r="Y227" s="212">
        <f>X227*K227</f>
        <v>0</v>
      </c>
      <c r="Z227" s="212">
        <v>0</v>
      </c>
      <c r="AA227" s="213">
        <f>Z227*K227</f>
        <v>0</v>
      </c>
      <c r="AR227" s="20" t="s">
        <v>154</v>
      </c>
      <c r="AT227" s="20" t="s">
        <v>150</v>
      </c>
      <c r="AU227" s="20" t="s">
        <v>128</v>
      </c>
      <c r="AY227" s="20" t="s">
        <v>149</v>
      </c>
      <c r="BE227" s="129">
        <f>IF(U227="základná",N227,0)</f>
        <v>0</v>
      </c>
      <c r="BF227" s="129">
        <f>IF(U227="znížená",N227,0)</f>
        <v>0</v>
      </c>
      <c r="BG227" s="129">
        <f>IF(U227="zákl. prenesená",N227,0)</f>
        <v>0</v>
      </c>
      <c r="BH227" s="129">
        <f>IF(U227="zníž. prenesená",N227,0)</f>
        <v>0</v>
      </c>
      <c r="BI227" s="129">
        <f>IF(U227="nulová",N227,0)</f>
        <v>0</v>
      </c>
      <c r="BJ227" s="20" t="s">
        <v>128</v>
      </c>
      <c r="BK227" s="214">
        <f>ROUND(L227*K227,3)</f>
        <v>0</v>
      </c>
      <c r="BL227" s="20" t="s">
        <v>154</v>
      </c>
      <c r="BM227" s="20" t="s">
        <v>316</v>
      </c>
    </row>
    <row r="228" s="1" customFormat="1" ht="38.25" customHeight="1">
      <c r="B228" s="169"/>
      <c r="C228" s="205" t="s">
        <v>317</v>
      </c>
      <c r="D228" s="205" t="s">
        <v>150</v>
      </c>
      <c r="E228" s="206" t="s">
        <v>156</v>
      </c>
      <c r="F228" s="207" t="s">
        <v>157</v>
      </c>
      <c r="G228" s="207"/>
      <c r="H228" s="207"/>
      <c r="I228" s="207"/>
      <c r="J228" s="208" t="s">
        <v>153</v>
      </c>
      <c r="K228" s="209">
        <v>5</v>
      </c>
      <c r="L228" s="210">
        <v>0</v>
      </c>
      <c r="M228" s="210"/>
      <c r="N228" s="209">
        <f>ROUND(L228*K228,3)</f>
        <v>0</v>
      </c>
      <c r="O228" s="209"/>
      <c r="P228" s="209"/>
      <c r="Q228" s="209"/>
      <c r="R228" s="173"/>
      <c r="T228" s="211" t="s">
        <v>5</v>
      </c>
      <c r="U228" s="54" t="s">
        <v>42</v>
      </c>
      <c r="V228" s="45"/>
      <c r="W228" s="212">
        <f>V228*K228</f>
        <v>0</v>
      </c>
      <c r="X228" s="212">
        <v>0</v>
      </c>
      <c r="Y228" s="212">
        <f>X228*K228</f>
        <v>0</v>
      </c>
      <c r="Z228" s="212">
        <v>0</v>
      </c>
      <c r="AA228" s="213">
        <f>Z228*K228</f>
        <v>0</v>
      </c>
      <c r="AR228" s="20" t="s">
        <v>154</v>
      </c>
      <c r="AT228" s="20" t="s">
        <v>150</v>
      </c>
      <c r="AU228" s="20" t="s">
        <v>128</v>
      </c>
      <c r="AY228" s="20" t="s">
        <v>149</v>
      </c>
      <c r="BE228" s="129">
        <f>IF(U228="základná",N228,0)</f>
        <v>0</v>
      </c>
      <c r="BF228" s="129">
        <f>IF(U228="znížená",N228,0)</f>
        <v>0</v>
      </c>
      <c r="BG228" s="129">
        <f>IF(U228="zákl. prenesená",N228,0)</f>
        <v>0</v>
      </c>
      <c r="BH228" s="129">
        <f>IF(U228="zníž. prenesená",N228,0)</f>
        <v>0</v>
      </c>
      <c r="BI228" s="129">
        <f>IF(U228="nulová",N228,0)</f>
        <v>0</v>
      </c>
      <c r="BJ228" s="20" t="s">
        <v>128</v>
      </c>
      <c r="BK228" s="214">
        <f>ROUND(L228*K228,3)</f>
        <v>0</v>
      </c>
      <c r="BL228" s="20" t="s">
        <v>154</v>
      </c>
      <c r="BM228" s="20" t="s">
        <v>318</v>
      </c>
    </row>
    <row r="229" s="1" customFormat="1" ht="25.5" customHeight="1">
      <c r="B229" s="169"/>
      <c r="C229" s="205" t="s">
        <v>319</v>
      </c>
      <c r="D229" s="205" t="s">
        <v>150</v>
      </c>
      <c r="E229" s="206" t="s">
        <v>160</v>
      </c>
      <c r="F229" s="207" t="s">
        <v>161</v>
      </c>
      <c r="G229" s="207"/>
      <c r="H229" s="207"/>
      <c r="I229" s="207"/>
      <c r="J229" s="208" t="s">
        <v>153</v>
      </c>
      <c r="K229" s="209">
        <v>5</v>
      </c>
      <c r="L229" s="210">
        <v>0</v>
      </c>
      <c r="M229" s="210"/>
      <c r="N229" s="209">
        <f>ROUND(L229*K229,3)</f>
        <v>0</v>
      </c>
      <c r="O229" s="209"/>
      <c r="P229" s="209"/>
      <c r="Q229" s="209"/>
      <c r="R229" s="173"/>
      <c r="T229" s="211" t="s">
        <v>5</v>
      </c>
      <c r="U229" s="54" t="s">
        <v>42</v>
      </c>
      <c r="V229" s="45"/>
      <c r="W229" s="212">
        <f>V229*K229</f>
        <v>0</v>
      </c>
      <c r="X229" s="212">
        <v>0</v>
      </c>
      <c r="Y229" s="212">
        <f>X229*K229</f>
        <v>0</v>
      </c>
      <c r="Z229" s="212">
        <v>0</v>
      </c>
      <c r="AA229" s="213">
        <f>Z229*K229</f>
        <v>0</v>
      </c>
      <c r="AR229" s="20" t="s">
        <v>154</v>
      </c>
      <c r="AT229" s="20" t="s">
        <v>150</v>
      </c>
      <c r="AU229" s="20" t="s">
        <v>128</v>
      </c>
      <c r="AY229" s="20" t="s">
        <v>149</v>
      </c>
      <c r="BE229" s="129">
        <f>IF(U229="základná",N229,0)</f>
        <v>0</v>
      </c>
      <c r="BF229" s="129">
        <f>IF(U229="znížená",N229,0)</f>
        <v>0</v>
      </c>
      <c r="BG229" s="129">
        <f>IF(U229="zákl. prenesená",N229,0)</f>
        <v>0</v>
      </c>
      <c r="BH229" s="129">
        <f>IF(U229="zníž. prenesená",N229,0)</f>
        <v>0</v>
      </c>
      <c r="BI229" s="129">
        <f>IF(U229="nulová",N229,0)</f>
        <v>0</v>
      </c>
      <c r="BJ229" s="20" t="s">
        <v>128</v>
      </c>
      <c r="BK229" s="214">
        <f>ROUND(L229*K229,3)</f>
        <v>0</v>
      </c>
      <c r="BL229" s="20" t="s">
        <v>154</v>
      </c>
      <c r="BM229" s="20" t="s">
        <v>320</v>
      </c>
    </row>
    <row r="230" s="1" customFormat="1" ht="51" customHeight="1">
      <c r="B230" s="169"/>
      <c r="C230" s="205" t="s">
        <v>321</v>
      </c>
      <c r="D230" s="205" t="s">
        <v>150</v>
      </c>
      <c r="E230" s="206" t="s">
        <v>163</v>
      </c>
      <c r="F230" s="207" t="s">
        <v>164</v>
      </c>
      <c r="G230" s="207"/>
      <c r="H230" s="207"/>
      <c r="I230" s="207"/>
      <c r="J230" s="208" t="s">
        <v>153</v>
      </c>
      <c r="K230" s="209">
        <v>5</v>
      </c>
      <c r="L230" s="210">
        <v>0</v>
      </c>
      <c r="M230" s="210"/>
      <c r="N230" s="209">
        <f>ROUND(L230*K230,3)</f>
        <v>0</v>
      </c>
      <c r="O230" s="209"/>
      <c r="P230" s="209"/>
      <c r="Q230" s="209"/>
      <c r="R230" s="173"/>
      <c r="T230" s="211" t="s">
        <v>5</v>
      </c>
      <c r="U230" s="54" t="s">
        <v>42</v>
      </c>
      <c r="V230" s="45"/>
      <c r="W230" s="212">
        <f>V230*K230</f>
        <v>0</v>
      </c>
      <c r="X230" s="212">
        <v>0</v>
      </c>
      <c r="Y230" s="212">
        <f>X230*K230</f>
        <v>0</v>
      </c>
      <c r="Z230" s="212">
        <v>0</v>
      </c>
      <c r="AA230" s="213">
        <f>Z230*K230</f>
        <v>0</v>
      </c>
      <c r="AR230" s="20" t="s">
        <v>154</v>
      </c>
      <c r="AT230" s="20" t="s">
        <v>150</v>
      </c>
      <c r="AU230" s="20" t="s">
        <v>128</v>
      </c>
      <c r="AY230" s="20" t="s">
        <v>149</v>
      </c>
      <c r="BE230" s="129">
        <f>IF(U230="základná",N230,0)</f>
        <v>0</v>
      </c>
      <c r="BF230" s="129">
        <f>IF(U230="znížená",N230,0)</f>
        <v>0</v>
      </c>
      <c r="BG230" s="129">
        <f>IF(U230="zákl. prenesená",N230,0)</f>
        <v>0</v>
      </c>
      <c r="BH230" s="129">
        <f>IF(U230="zníž. prenesená",N230,0)</f>
        <v>0</v>
      </c>
      <c r="BI230" s="129">
        <f>IF(U230="nulová",N230,0)</f>
        <v>0</v>
      </c>
      <c r="BJ230" s="20" t="s">
        <v>128</v>
      </c>
      <c r="BK230" s="214">
        <f>ROUND(L230*K230,3)</f>
        <v>0</v>
      </c>
      <c r="BL230" s="20" t="s">
        <v>154</v>
      </c>
      <c r="BM230" s="20" t="s">
        <v>322</v>
      </c>
    </row>
    <row r="231" s="1" customFormat="1" ht="25.5" customHeight="1">
      <c r="B231" s="169"/>
      <c r="C231" s="215" t="s">
        <v>323</v>
      </c>
      <c r="D231" s="215" t="s">
        <v>167</v>
      </c>
      <c r="E231" s="216" t="s">
        <v>168</v>
      </c>
      <c r="F231" s="217" t="s">
        <v>169</v>
      </c>
      <c r="G231" s="217"/>
      <c r="H231" s="217"/>
      <c r="I231" s="217"/>
      <c r="J231" s="218" t="s">
        <v>170</v>
      </c>
      <c r="K231" s="219">
        <v>8.5</v>
      </c>
      <c r="L231" s="220">
        <v>0</v>
      </c>
      <c r="M231" s="220"/>
      <c r="N231" s="219">
        <f>ROUND(L231*K231,3)</f>
        <v>0</v>
      </c>
      <c r="O231" s="209"/>
      <c r="P231" s="209"/>
      <c r="Q231" s="209"/>
      <c r="R231" s="173"/>
      <c r="T231" s="211" t="s">
        <v>5</v>
      </c>
      <c r="U231" s="54" t="s">
        <v>42</v>
      </c>
      <c r="V231" s="45"/>
      <c r="W231" s="212">
        <f>V231*K231</f>
        <v>0</v>
      </c>
      <c r="X231" s="212">
        <v>1</v>
      </c>
      <c r="Y231" s="212">
        <f>X231*K231</f>
        <v>8.5</v>
      </c>
      <c r="Z231" s="212">
        <v>0</v>
      </c>
      <c r="AA231" s="213">
        <f>Z231*K231</f>
        <v>0</v>
      </c>
      <c r="AR231" s="20" t="s">
        <v>171</v>
      </c>
      <c r="AT231" s="20" t="s">
        <v>167</v>
      </c>
      <c r="AU231" s="20" t="s">
        <v>128</v>
      </c>
      <c r="AY231" s="20" t="s">
        <v>149</v>
      </c>
      <c r="BE231" s="129">
        <f>IF(U231="základná",N231,0)</f>
        <v>0</v>
      </c>
      <c r="BF231" s="129">
        <f>IF(U231="znížená",N231,0)</f>
        <v>0</v>
      </c>
      <c r="BG231" s="129">
        <f>IF(U231="zákl. prenesená",N231,0)</f>
        <v>0</v>
      </c>
      <c r="BH231" s="129">
        <f>IF(U231="zníž. prenesená",N231,0)</f>
        <v>0</v>
      </c>
      <c r="BI231" s="129">
        <f>IF(U231="nulová",N231,0)</f>
        <v>0</v>
      </c>
      <c r="BJ231" s="20" t="s">
        <v>128</v>
      </c>
      <c r="BK231" s="214">
        <f>ROUND(L231*K231,3)</f>
        <v>0</v>
      </c>
      <c r="BL231" s="20" t="s">
        <v>154</v>
      </c>
      <c r="BM231" s="20" t="s">
        <v>324</v>
      </c>
    </row>
    <row r="232" s="1" customFormat="1" ht="25.5" customHeight="1">
      <c r="B232" s="169"/>
      <c r="C232" s="205" t="s">
        <v>325</v>
      </c>
      <c r="D232" s="205" t="s">
        <v>150</v>
      </c>
      <c r="E232" s="206" t="s">
        <v>174</v>
      </c>
      <c r="F232" s="207" t="s">
        <v>175</v>
      </c>
      <c r="G232" s="207"/>
      <c r="H232" s="207"/>
      <c r="I232" s="207"/>
      <c r="J232" s="208" t="s">
        <v>170</v>
      </c>
      <c r="K232" s="209">
        <v>8.5</v>
      </c>
      <c r="L232" s="210">
        <v>0</v>
      </c>
      <c r="M232" s="210"/>
      <c r="N232" s="209">
        <f>ROUND(L232*K232,3)</f>
        <v>0</v>
      </c>
      <c r="O232" s="209"/>
      <c r="P232" s="209"/>
      <c r="Q232" s="209"/>
      <c r="R232" s="173"/>
      <c r="T232" s="211" t="s">
        <v>5</v>
      </c>
      <c r="U232" s="54" t="s">
        <v>42</v>
      </c>
      <c r="V232" s="45"/>
      <c r="W232" s="212">
        <f>V232*K232</f>
        <v>0</v>
      </c>
      <c r="X232" s="212">
        <v>0</v>
      </c>
      <c r="Y232" s="212">
        <f>X232*K232</f>
        <v>0</v>
      </c>
      <c r="Z232" s="212">
        <v>0</v>
      </c>
      <c r="AA232" s="213">
        <f>Z232*K232</f>
        <v>0</v>
      </c>
      <c r="AR232" s="20" t="s">
        <v>154</v>
      </c>
      <c r="AT232" s="20" t="s">
        <v>150</v>
      </c>
      <c r="AU232" s="20" t="s">
        <v>128</v>
      </c>
      <c r="AY232" s="20" t="s">
        <v>149</v>
      </c>
      <c r="BE232" s="129">
        <f>IF(U232="základná",N232,0)</f>
        <v>0</v>
      </c>
      <c r="BF232" s="129">
        <f>IF(U232="znížená",N232,0)</f>
        <v>0</v>
      </c>
      <c r="BG232" s="129">
        <f>IF(U232="zákl. prenesená",N232,0)</f>
        <v>0</v>
      </c>
      <c r="BH232" s="129">
        <f>IF(U232="zníž. prenesená",N232,0)</f>
        <v>0</v>
      </c>
      <c r="BI232" s="129">
        <f>IF(U232="nulová",N232,0)</f>
        <v>0</v>
      </c>
      <c r="BJ232" s="20" t="s">
        <v>128</v>
      </c>
      <c r="BK232" s="214">
        <f>ROUND(L232*K232,3)</f>
        <v>0</v>
      </c>
      <c r="BL232" s="20" t="s">
        <v>154</v>
      </c>
      <c r="BM232" s="20" t="s">
        <v>326</v>
      </c>
    </row>
    <row r="233" s="9" customFormat="1" ht="29.88" customHeight="1">
      <c r="B233" s="191"/>
      <c r="C233" s="192"/>
      <c r="D233" s="202" t="s">
        <v>118</v>
      </c>
      <c r="E233" s="202"/>
      <c r="F233" s="202"/>
      <c r="G233" s="202"/>
      <c r="H233" s="202"/>
      <c r="I233" s="202"/>
      <c r="J233" s="202"/>
      <c r="K233" s="202"/>
      <c r="L233" s="202"/>
      <c r="M233" s="202"/>
      <c r="N233" s="221">
        <f>BK233</f>
        <v>0</v>
      </c>
      <c r="O233" s="222"/>
      <c r="P233" s="222"/>
      <c r="Q233" s="222"/>
      <c r="R233" s="195"/>
      <c r="T233" s="196"/>
      <c r="U233" s="192"/>
      <c r="V233" s="192"/>
      <c r="W233" s="197">
        <f>SUM(W234:W239)</f>
        <v>0</v>
      </c>
      <c r="X233" s="192"/>
      <c r="Y233" s="197">
        <f>SUM(Y234:Y239)</f>
        <v>4.25</v>
      </c>
      <c r="Z233" s="192"/>
      <c r="AA233" s="198">
        <f>SUM(AA234:AA239)</f>
        <v>0</v>
      </c>
      <c r="AR233" s="199" t="s">
        <v>80</v>
      </c>
      <c r="AT233" s="200" t="s">
        <v>74</v>
      </c>
      <c r="AU233" s="200" t="s">
        <v>80</v>
      </c>
      <c r="AY233" s="199" t="s">
        <v>149</v>
      </c>
      <c r="BK233" s="201">
        <f>SUM(BK234:BK239)</f>
        <v>0</v>
      </c>
    </row>
    <row r="234" s="1" customFormat="1" ht="38.25" customHeight="1">
      <c r="B234" s="169"/>
      <c r="C234" s="205" t="s">
        <v>327</v>
      </c>
      <c r="D234" s="205" t="s">
        <v>150</v>
      </c>
      <c r="E234" s="206" t="s">
        <v>151</v>
      </c>
      <c r="F234" s="207" t="s">
        <v>152</v>
      </c>
      <c r="G234" s="207"/>
      <c r="H234" s="207"/>
      <c r="I234" s="207"/>
      <c r="J234" s="208" t="s">
        <v>153</v>
      </c>
      <c r="K234" s="209">
        <v>2.5</v>
      </c>
      <c r="L234" s="210">
        <v>0</v>
      </c>
      <c r="M234" s="210"/>
      <c r="N234" s="209">
        <f>ROUND(L234*K234,3)</f>
        <v>0</v>
      </c>
      <c r="O234" s="209"/>
      <c r="P234" s="209"/>
      <c r="Q234" s="209"/>
      <c r="R234" s="173"/>
      <c r="T234" s="211" t="s">
        <v>5</v>
      </c>
      <c r="U234" s="54" t="s">
        <v>42</v>
      </c>
      <c r="V234" s="45"/>
      <c r="W234" s="212">
        <f>V234*K234</f>
        <v>0</v>
      </c>
      <c r="X234" s="212">
        <v>0</v>
      </c>
      <c r="Y234" s="212">
        <f>X234*K234</f>
        <v>0</v>
      </c>
      <c r="Z234" s="212">
        <v>0</v>
      </c>
      <c r="AA234" s="213">
        <f>Z234*K234</f>
        <v>0</v>
      </c>
      <c r="AR234" s="20" t="s">
        <v>154</v>
      </c>
      <c r="AT234" s="20" t="s">
        <v>150</v>
      </c>
      <c r="AU234" s="20" t="s">
        <v>128</v>
      </c>
      <c r="AY234" s="20" t="s">
        <v>149</v>
      </c>
      <c r="BE234" s="129">
        <f>IF(U234="základná",N234,0)</f>
        <v>0</v>
      </c>
      <c r="BF234" s="129">
        <f>IF(U234="znížená",N234,0)</f>
        <v>0</v>
      </c>
      <c r="BG234" s="129">
        <f>IF(U234="zákl. prenesená",N234,0)</f>
        <v>0</v>
      </c>
      <c r="BH234" s="129">
        <f>IF(U234="zníž. prenesená",N234,0)</f>
        <v>0</v>
      </c>
      <c r="BI234" s="129">
        <f>IF(U234="nulová",N234,0)</f>
        <v>0</v>
      </c>
      <c r="BJ234" s="20" t="s">
        <v>128</v>
      </c>
      <c r="BK234" s="214">
        <f>ROUND(L234*K234,3)</f>
        <v>0</v>
      </c>
      <c r="BL234" s="20" t="s">
        <v>154</v>
      </c>
      <c r="BM234" s="20" t="s">
        <v>328</v>
      </c>
    </row>
    <row r="235" s="1" customFormat="1" ht="38.25" customHeight="1">
      <c r="B235" s="169"/>
      <c r="C235" s="205" t="s">
        <v>329</v>
      </c>
      <c r="D235" s="205" t="s">
        <v>150</v>
      </c>
      <c r="E235" s="206" t="s">
        <v>156</v>
      </c>
      <c r="F235" s="207" t="s">
        <v>157</v>
      </c>
      <c r="G235" s="207"/>
      <c r="H235" s="207"/>
      <c r="I235" s="207"/>
      <c r="J235" s="208" t="s">
        <v>153</v>
      </c>
      <c r="K235" s="209">
        <v>2.5</v>
      </c>
      <c r="L235" s="210">
        <v>0</v>
      </c>
      <c r="M235" s="210"/>
      <c r="N235" s="209">
        <f>ROUND(L235*K235,3)</f>
        <v>0</v>
      </c>
      <c r="O235" s="209"/>
      <c r="P235" s="209"/>
      <c r="Q235" s="209"/>
      <c r="R235" s="173"/>
      <c r="T235" s="211" t="s">
        <v>5</v>
      </c>
      <c r="U235" s="54" t="s">
        <v>42</v>
      </c>
      <c r="V235" s="45"/>
      <c r="W235" s="212">
        <f>V235*K235</f>
        <v>0</v>
      </c>
      <c r="X235" s="212">
        <v>0</v>
      </c>
      <c r="Y235" s="212">
        <f>X235*K235</f>
        <v>0</v>
      </c>
      <c r="Z235" s="212">
        <v>0</v>
      </c>
      <c r="AA235" s="213">
        <f>Z235*K235</f>
        <v>0</v>
      </c>
      <c r="AR235" s="20" t="s">
        <v>154</v>
      </c>
      <c r="AT235" s="20" t="s">
        <v>150</v>
      </c>
      <c r="AU235" s="20" t="s">
        <v>128</v>
      </c>
      <c r="AY235" s="20" t="s">
        <v>149</v>
      </c>
      <c r="BE235" s="129">
        <f>IF(U235="základná",N235,0)</f>
        <v>0</v>
      </c>
      <c r="BF235" s="129">
        <f>IF(U235="znížená",N235,0)</f>
        <v>0</v>
      </c>
      <c r="BG235" s="129">
        <f>IF(U235="zákl. prenesená",N235,0)</f>
        <v>0</v>
      </c>
      <c r="BH235" s="129">
        <f>IF(U235="zníž. prenesená",N235,0)</f>
        <v>0</v>
      </c>
      <c r="BI235" s="129">
        <f>IF(U235="nulová",N235,0)</f>
        <v>0</v>
      </c>
      <c r="BJ235" s="20" t="s">
        <v>128</v>
      </c>
      <c r="BK235" s="214">
        <f>ROUND(L235*K235,3)</f>
        <v>0</v>
      </c>
      <c r="BL235" s="20" t="s">
        <v>154</v>
      </c>
      <c r="BM235" s="20" t="s">
        <v>330</v>
      </c>
    </row>
    <row r="236" s="1" customFormat="1" ht="25.5" customHeight="1">
      <c r="B236" s="169"/>
      <c r="C236" s="205" t="s">
        <v>331</v>
      </c>
      <c r="D236" s="205" t="s">
        <v>150</v>
      </c>
      <c r="E236" s="206" t="s">
        <v>160</v>
      </c>
      <c r="F236" s="207" t="s">
        <v>161</v>
      </c>
      <c r="G236" s="207"/>
      <c r="H236" s="207"/>
      <c r="I236" s="207"/>
      <c r="J236" s="208" t="s">
        <v>153</v>
      </c>
      <c r="K236" s="209">
        <v>2.5</v>
      </c>
      <c r="L236" s="210">
        <v>0</v>
      </c>
      <c r="M236" s="210"/>
      <c r="N236" s="209">
        <f>ROUND(L236*K236,3)</f>
        <v>0</v>
      </c>
      <c r="O236" s="209"/>
      <c r="P236" s="209"/>
      <c r="Q236" s="209"/>
      <c r="R236" s="173"/>
      <c r="T236" s="211" t="s">
        <v>5</v>
      </c>
      <c r="U236" s="54" t="s">
        <v>42</v>
      </c>
      <c r="V236" s="45"/>
      <c r="W236" s="212">
        <f>V236*K236</f>
        <v>0</v>
      </c>
      <c r="X236" s="212">
        <v>0</v>
      </c>
      <c r="Y236" s="212">
        <f>X236*K236</f>
        <v>0</v>
      </c>
      <c r="Z236" s="212">
        <v>0</v>
      </c>
      <c r="AA236" s="213">
        <f>Z236*K236</f>
        <v>0</v>
      </c>
      <c r="AR236" s="20" t="s">
        <v>154</v>
      </c>
      <c r="AT236" s="20" t="s">
        <v>150</v>
      </c>
      <c r="AU236" s="20" t="s">
        <v>128</v>
      </c>
      <c r="AY236" s="20" t="s">
        <v>149</v>
      </c>
      <c r="BE236" s="129">
        <f>IF(U236="základná",N236,0)</f>
        <v>0</v>
      </c>
      <c r="BF236" s="129">
        <f>IF(U236="znížená",N236,0)</f>
        <v>0</v>
      </c>
      <c r="BG236" s="129">
        <f>IF(U236="zákl. prenesená",N236,0)</f>
        <v>0</v>
      </c>
      <c r="BH236" s="129">
        <f>IF(U236="zníž. prenesená",N236,0)</f>
        <v>0</v>
      </c>
      <c r="BI236" s="129">
        <f>IF(U236="nulová",N236,0)</f>
        <v>0</v>
      </c>
      <c r="BJ236" s="20" t="s">
        <v>128</v>
      </c>
      <c r="BK236" s="214">
        <f>ROUND(L236*K236,3)</f>
        <v>0</v>
      </c>
      <c r="BL236" s="20" t="s">
        <v>154</v>
      </c>
      <c r="BM236" s="20" t="s">
        <v>332</v>
      </c>
    </row>
    <row r="237" s="1" customFormat="1" ht="51" customHeight="1">
      <c r="B237" s="169"/>
      <c r="C237" s="205" t="s">
        <v>333</v>
      </c>
      <c r="D237" s="205" t="s">
        <v>150</v>
      </c>
      <c r="E237" s="206" t="s">
        <v>163</v>
      </c>
      <c r="F237" s="207" t="s">
        <v>164</v>
      </c>
      <c r="G237" s="207"/>
      <c r="H237" s="207"/>
      <c r="I237" s="207"/>
      <c r="J237" s="208" t="s">
        <v>153</v>
      </c>
      <c r="K237" s="209">
        <v>2.5</v>
      </c>
      <c r="L237" s="210">
        <v>0</v>
      </c>
      <c r="M237" s="210"/>
      <c r="N237" s="209">
        <f>ROUND(L237*K237,3)</f>
        <v>0</v>
      </c>
      <c r="O237" s="209"/>
      <c r="P237" s="209"/>
      <c r="Q237" s="209"/>
      <c r="R237" s="173"/>
      <c r="T237" s="211" t="s">
        <v>5</v>
      </c>
      <c r="U237" s="54" t="s">
        <v>42</v>
      </c>
      <c r="V237" s="45"/>
      <c r="W237" s="212">
        <f>V237*K237</f>
        <v>0</v>
      </c>
      <c r="X237" s="212">
        <v>0</v>
      </c>
      <c r="Y237" s="212">
        <f>X237*K237</f>
        <v>0</v>
      </c>
      <c r="Z237" s="212">
        <v>0</v>
      </c>
      <c r="AA237" s="213">
        <f>Z237*K237</f>
        <v>0</v>
      </c>
      <c r="AR237" s="20" t="s">
        <v>154</v>
      </c>
      <c r="AT237" s="20" t="s">
        <v>150</v>
      </c>
      <c r="AU237" s="20" t="s">
        <v>128</v>
      </c>
      <c r="AY237" s="20" t="s">
        <v>149</v>
      </c>
      <c r="BE237" s="129">
        <f>IF(U237="základná",N237,0)</f>
        <v>0</v>
      </c>
      <c r="BF237" s="129">
        <f>IF(U237="znížená",N237,0)</f>
        <v>0</v>
      </c>
      <c r="BG237" s="129">
        <f>IF(U237="zákl. prenesená",N237,0)</f>
        <v>0</v>
      </c>
      <c r="BH237" s="129">
        <f>IF(U237="zníž. prenesená",N237,0)</f>
        <v>0</v>
      </c>
      <c r="BI237" s="129">
        <f>IF(U237="nulová",N237,0)</f>
        <v>0</v>
      </c>
      <c r="BJ237" s="20" t="s">
        <v>128</v>
      </c>
      <c r="BK237" s="214">
        <f>ROUND(L237*K237,3)</f>
        <v>0</v>
      </c>
      <c r="BL237" s="20" t="s">
        <v>154</v>
      </c>
      <c r="BM237" s="20" t="s">
        <v>334</v>
      </c>
    </row>
    <row r="238" s="1" customFormat="1" ht="25.5" customHeight="1">
      <c r="B238" s="169"/>
      <c r="C238" s="215" t="s">
        <v>335</v>
      </c>
      <c r="D238" s="215" t="s">
        <v>167</v>
      </c>
      <c r="E238" s="216" t="s">
        <v>168</v>
      </c>
      <c r="F238" s="217" t="s">
        <v>169</v>
      </c>
      <c r="G238" s="217"/>
      <c r="H238" s="217"/>
      <c r="I238" s="217"/>
      <c r="J238" s="218" t="s">
        <v>170</v>
      </c>
      <c r="K238" s="219">
        <v>4.25</v>
      </c>
      <c r="L238" s="220">
        <v>0</v>
      </c>
      <c r="M238" s="220"/>
      <c r="N238" s="219">
        <f>ROUND(L238*K238,3)</f>
        <v>0</v>
      </c>
      <c r="O238" s="209"/>
      <c r="P238" s="209"/>
      <c r="Q238" s="209"/>
      <c r="R238" s="173"/>
      <c r="T238" s="211" t="s">
        <v>5</v>
      </c>
      <c r="U238" s="54" t="s">
        <v>42</v>
      </c>
      <c r="V238" s="45"/>
      <c r="W238" s="212">
        <f>V238*K238</f>
        <v>0</v>
      </c>
      <c r="X238" s="212">
        <v>1</v>
      </c>
      <c r="Y238" s="212">
        <f>X238*K238</f>
        <v>4.25</v>
      </c>
      <c r="Z238" s="212">
        <v>0</v>
      </c>
      <c r="AA238" s="213">
        <f>Z238*K238</f>
        <v>0</v>
      </c>
      <c r="AR238" s="20" t="s">
        <v>171</v>
      </c>
      <c r="AT238" s="20" t="s">
        <v>167</v>
      </c>
      <c r="AU238" s="20" t="s">
        <v>128</v>
      </c>
      <c r="AY238" s="20" t="s">
        <v>149</v>
      </c>
      <c r="BE238" s="129">
        <f>IF(U238="základná",N238,0)</f>
        <v>0</v>
      </c>
      <c r="BF238" s="129">
        <f>IF(U238="znížená",N238,0)</f>
        <v>0</v>
      </c>
      <c r="BG238" s="129">
        <f>IF(U238="zákl. prenesená",N238,0)</f>
        <v>0</v>
      </c>
      <c r="BH238" s="129">
        <f>IF(U238="zníž. prenesená",N238,0)</f>
        <v>0</v>
      </c>
      <c r="BI238" s="129">
        <f>IF(U238="nulová",N238,0)</f>
        <v>0</v>
      </c>
      <c r="BJ238" s="20" t="s">
        <v>128</v>
      </c>
      <c r="BK238" s="214">
        <f>ROUND(L238*K238,3)</f>
        <v>0</v>
      </c>
      <c r="BL238" s="20" t="s">
        <v>154</v>
      </c>
      <c r="BM238" s="20" t="s">
        <v>336</v>
      </c>
    </row>
    <row r="239" s="1" customFormat="1" ht="25.5" customHeight="1">
      <c r="B239" s="169"/>
      <c r="C239" s="205" t="s">
        <v>337</v>
      </c>
      <c r="D239" s="205" t="s">
        <v>150</v>
      </c>
      <c r="E239" s="206" t="s">
        <v>174</v>
      </c>
      <c r="F239" s="207" t="s">
        <v>175</v>
      </c>
      <c r="G239" s="207"/>
      <c r="H239" s="207"/>
      <c r="I239" s="207"/>
      <c r="J239" s="208" t="s">
        <v>170</v>
      </c>
      <c r="K239" s="209">
        <v>4.25</v>
      </c>
      <c r="L239" s="210">
        <v>0</v>
      </c>
      <c r="M239" s="210"/>
      <c r="N239" s="209">
        <f>ROUND(L239*K239,3)</f>
        <v>0</v>
      </c>
      <c r="O239" s="209"/>
      <c r="P239" s="209"/>
      <c r="Q239" s="209"/>
      <c r="R239" s="173"/>
      <c r="T239" s="211" t="s">
        <v>5</v>
      </c>
      <c r="U239" s="54" t="s">
        <v>42</v>
      </c>
      <c r="V239" s="45"/>
      <c r="W239" s="212">
        <f>V239*K239</f>
        <v>0</v>
      </c>
      <c r="X239" s="212">
        <v>0</v>
      </c>
      <c r="Y239" s="212">
        <f>X239*K239</f>
        <v>0</v>
      </c>
      <c r="Z239" s="212">
        <v>0</v>
      </c>
      <c r="AA239" s="213">
        <f>Z239*K239</f>
        <v>0</v>
      </c>
      <c r="AR239" s="20" t="s">
        <v>154</v>
      </c>
      <c r="AT239" s="20" t="s">
        <v>150</v>
      </c>
      <c r="AU239" s="20" t="s">
        <v>128</v>
      </c>
      <c r="AY239" s="20" t="s">
        <v>149</v>
      </c>
      <c r="BE239" s="129">
        <f>IF(U239="základná",N239,0)</f>
        <v>0</v>
      </c>
      <c r="BF239" s="129">
        <f>IF(U239="znížená",N239,0)</f>
        <v>0</v>
      </c>
      <c r="BG239" s="129">
        <f>IF(U239="zákl. prenesená",N239,0)</f>
        <v>0</v>
      </c>
      <c r="BH239" s="129">
        <f>IF(U239="zníž. prenesená",N239,0)</f>
        <v>0</v>
      </c>
      <c r="BI239" s="129">
        <f>IF(U239="nulová",N239,0)</f>
        <v>0</v>
      </c>
      <c r="BJ239" s="20" t="s">
        <v>128</v>
      </c>
      <c r="BK239" s="214">
        <f>ROUND(L239*K239,3)</f>
        <v>0</v>
      </c>
      <c r="BL239" s="20" t="s">
        <v>154</v>
      </c>
      <c r="BM239" s="20" t="s">
        <v>338</v>
      </c>
    </row>
    <row r="240" s="9" customFormat="1" ht="29.88" customHeight="1">
      <c r="B240" s="191"/>
      <c r="C240" s="192"/>
      <c r="D240" s="202" t="s">
        <v>119</v>
      </c>
      <c r="E240" s="202"/>
      <c r="F240" s="202"/>
      <c r="G240" s="202"/>
      <c r="H240" s="202"/>
      <c r="I240" s="202"/>
      <c r="J240" s="202"/>
      <c r="K240" s="202"/>
      <c r="L240" s="202"/>
      <c r="M240" s="202"/>
      <c r="N240" s="221">
        <f>BK240</f>
        <v>0</v>
      </c>
      <c r="O240" s="222"/>
      <c r="P240" s="222"/>
      <c r="Q240" s="222"/>
      <c r="R240" s="195"/>
      <c r="T240" s="196"/>
      <c r="U240" s="192"/>
      <c r="V240" s="192"/>
      <c r="W240" s="197">
        <f>SUM(W241:W246)</f>
        <v>0</v>
      </c>
      <c r="X240" s="192"/>
      <c r="Y240" s="197">
        <f>SUM(Y241:Y246)</f>
        <v>4.25</v>
      </c>
      <c r="Z240" s="192"/>
      <c r="AA240" s="198">
        <f>SUM(AA241:AA246)</f>
        <v>0</v>
      </c>
      <c r="AR240" s="199" t="s">
        <v>80</v>
      </c>
      <c r="AT240" s="200" t="s">
        <v>74</v>
      </c>
      <c r="AU240" s="200" t="s">
        <v>80</v>
      </c>
      <c r="AY240" s="199" t="s">
        <v>149</v>
      </c>
      <c r="BK240" s="201">
        <f>SUM(BK241:BK246)</f>
        <v>0</v>
      </c>
    </row>
    <row r="241" s="1" customFormat="1" ht="38.25" customHeight="1">
      <c r="B241" s="169"/>
      <c r="C241" s="205" t="s">
        <v>339</v>
      </c>
      <c r="D241" s="205" t="s">
        <v>150</v>
      </c>
      <c r="E241" s="206" t="s">
        <v>151</v>
      </c>
      <c r="F241" s="207" t="s">
        <v>152</v>
      </c>
      <c r="G241" s="207"/>
      <c r="H241" s="207"/>
      <c r="I241" s="207"/>
      <c r="J241" s="208" t="s">
        <v>153</v>
      </c>
      <c r="K241" s="209">
        <v>2.5</v>
      </c>
      <c r="L241" s="210">
        <v>0</v>
      </c>
      <c r="M241" s="210"/>
      <c r="N241" s="209">
        <f>ROUND(L241*K241,3)</f>
        <v>0</v>
      </c>
      <c r="O241" s="209"/>
      <c r="P241" s="209"/>
      <c r="Q241" s="209"/>
      <c r="R241" s="173"/>
      <c r="T241" s="211" t="s">
        <v>5</v>
      </c>
      <c r="U241" s="54" t="s">
        <v>42</v>
      </c>
      <c r="V241" s="45"/>
      <c r="W241" s="212">
        <f>V241*K241</f>
        <v>0</v>
      </c>
      <c r="X241" s="212">
        <v>0</v>
      </c>
      <c r="Y241" s="212">
        <f>X241*K241</f>
        <v>0</v>
      </c>
      <c r="Z241" s="212">
        <v>0</v>
      </c>
      <c r="AA241" s="213">
        <f>Z241*K241</f>
        <v>0</v>
      </c>
      <c r="AR241" s="20" t="s">
        <v>154</v>
      </c>
      <c r="AT241" s="20" t="s">
        <v>150</v>
      </c>
      <c r="AU241" s="20" t="s">
        <v>128</v>
      </c>
      <c r="AY241" s="20" t="s">
        <v>149</v>
      </c>
      <c r="BE241" s="129">
        <f>IF(U241="základná",N241,0)</f>
        <v>0</v>
      </c>
      <c r="BF241" s="129">
        <f>IF(U241="znížená",N241,0)</f>
        <v>0</v>
      </c>
      <c r="BG241" s="129">
        <f>IF(U241="zákl. prenesená",N241,0)</f>
        <v>0</v>
      </c>
      <c r="BH241" s="129">
        <f>IF(U241="zníž. prenesená",N241,0)</f>
        <v>0</v>
      </c>
      <c r="BI241" s="129">
        <f>IF(U241="nulová",N241,0)</f>
        <v>0</v>
      </c>
      <c r="BJ241" s="20" t="s">
        <v>128</v>
      </c>
      <c r="BK241" s="214">
        <f>ROUND(L241*K241,3)</f>
        <v>0</v>
      </c>
      <c r="BL241" s="20" t="s">
        <v>154</v>
      </c>
      <c r="BM241" s="20" t="s">
        <v>340</v>
      </c>
    </row>
    <row r="242" s="1" customFormat="1" ht="38.25" customHeight="1">
      <c r="B242" s="169"/>
      <c r="C242" s="205" t="s">
        <v>341</v>
      </c>
      <c r="D242" s="205" t="s">
        <v>150</v>
      </c>
      <c r="E242" s="206" t="s">
        <v>156</v>
      </c>
      <c r="F242" s="207" t="s">
        <v>157</v>
      </c>
      <c r="G242" s="207"/>
      <c r="H242" s="207"/>
      <c r="I242" s="207"/>
      <c r="J242" s="208" t="s">
        <v>153</v>
      </c>
      <c r="K242" s="209">
        <v>2.5</v>
      </c>
      <c r="L242" s="210">
        <v>0</v>
      </c>
      <c r="M242" s="210"/>
      <c r="N242" s="209">
        <f>ROUND(L242*K242,3)</f>
        <v>0</v>
      </c>
      <c r="O242" s="209"/>
      <c r="P242" s="209"/>
      <c r="Q242" s="209"/>
      <c r="R242" s="173"/>
      <c r="T242" s="211" t="s">
        <v>5</v>
      </c>
      <c r="U242" s="54" t="s">
        <v>42</v>
      </c>
      <c r="V242" s="45"/>
      <c r="W242" s="212">
        <f>V242*K242</f>
        <v>0</v>
      </c>
      <c r="X242" s="212">
        <v>0</v>
      </c>
      <c r="Y242" s="212">
        <f>X242*K242</f>
        <v>0</v>
      </c>
      <c r="Z242" s="212">
        <v>0</v>
      </c>
      <c r="AA242" s="213">
        <f>Z242*K242</f>
        <v>0</v>
      </c>
      <c r="AR242" s="20" t="s">
        <v>154</v>
      </c>
      <c r="AT242" s="20" t="s">
        <v>150</v>
      </c>
      <c r="AU242" s="20" t="s">
        <v>128</v>
      </c>
      <c r="AY242" s="20" t="s">
        <v>149</v>
      </c>
      <c r="BE242" s="129">
        <f>IF(U242="základná",N242,0)</f>
        <v>0</v>
      </c>
      <c r="BF242" s="129">
        <f>IF(U242="znížená",N242,0)</f>
        <v>0</v>
      </c>
      <c r="BG242" s="129">
        <f>IF(U242="zákl. prenesená",N242,0)</f>
        <v>0</v>
      </c>
      <c r="BH242" s="129">
        <f>IF(U242="zníž. prenesená",N242,0)</f>
        <v>0</v>
      </c>
      <c r="BI242" s="129">
        <f>IF(U242="nulová",N242,0)</f>
        <v>0</v>
      </c>
      <c r="BJ242" s="20" t="s">
        <v>128</v>
      </c>
      <c r="BK242" s="214">
        <f>ROUND(L242*K242,3)</f>
        <v>0</v>
      </c>
      <c r="BL242" s="20" t="s">
        <v>154</v>
      </c>
      <c r="BM242" s="20" t="s">
        <v>342</v>
      </c>
    </row>
    <row r="243" s="1" customFormat="1" ht="25.5" customHeight="1">
      <c r="B243" s="169"/>
      <c r="C243" s="205" t="s">
        <v>343</v>
      </c>
      <c r="D243" s="205" t="s">
        <v>150</v>
      </c>
      <c r="E243" s="206" t="s">
        <v>160</v>
      </c>
      <c r="F243" s="207" t="s">
        <v>161</v>
      </c>
      <c r="G243" s="207"/>
      <c r="H243" s="207"/>
      <c r="I243" s="207"/>
      <c r="J243" s="208" t="s">
        <v>153</v>
      </c>
      <c r="K243" s="209">
        <v>2.5</v>
      </c>
      <c r="L243" s="210">
        <v>0</v>
      </c>
      <c r="M243" s="210"/>
      <c r="N243" s="209">
        <f>ROUND(L243*K243,3)</f>
        <v>0</v>
      </c>
      <c r="O243" s="209"/>
      <c r="P243" s="209"/>
      <c r="Q243" s="209"/>
      <c r="R243" s="173"/>
      <c r="T243" s="211" t="s">
        <v>5</v>
      </c>
      <c r="U243" s="54" t="s">
        <v>42</v>
      </c>
      <c r="V243" s="45"/>
      <c r="W243" s="212">
        <f>V243*K243</f>
        <v>0</v>
      </c>
      <c r="X243" s="212">
        <v>0</v>
      </c>
      <c r="Y243" s="212">
        <f>X243*K243</f>
        <v>0</v>
      </c>
      <c r="Z243" s="212">
        <v>0</v>
      </c>
      <c r="AA243" s="213">
        <f>Z243*K243</f>
        <v>0</v>
      </c>
      <c r="AR243" s="20" t="s">
        <v>154</v>
      </c>
      <c r="AT243" s="20" t="s">
        <v>150</v>
      </c>
      <c r="AU243" s="20" t="s">
        <v>128</v>
      </c>
      <c r="AY243" s="20" t="s">
        <v>149</v>
      </c>
      <c r="BE243" s="129">
        <f>IF(U243="základná",N243,0)</f>
        <v>0</v>
      </c>
      <c r="BF243" s="129">
        <f>IF(U243="znížená",N243,0)</f>
        <v>0</v>
      </c>
      <c r="BG243" s="129">
        <f>IF(U243="zákl. prenesená",N243,0)</f>
        <v>0</v>
      </c>
      <c r="BH243" s="129">
        <f>IF(U243="zníž. prenesená",N243,0)</f>
        <v>0</v>
      </c>
      <c r="BI243" s="129">
        <f>IF(U243="nulová",N243,0)</f>
        <v>0</v>
      </c>
      <c r="BJ243" s="20" t="s">
        <v>128</v>
      </c>
      <c r="BK243" s="214">
        <f>ROUND(L243*K243,3)</f>
        <v>0</v>
      </c>
      <c r="BL243" s="20" t="s">
        <v>154</v>
      </c>
      <c r="BM243" s="20" t="s">
        <v>344</v>
      </c>
    </row>
    <row r="244" s="1" customFormat="1" ht="51" customHeight="1">
      <c r="B244" s="169"/>
      <c r="C244" s="205" t="s">
        <v>345</v>
      </c>
      <c r="D244" s="205" t="s">
        <v>150</v>
      </c>
      <c r="E244" s="206" t="s">
        <v>163</v>
      </c>
      <c r="F244" s="207" t="s">
        <v>164</v>
      </c>
      <c r="G244" s="207"/>
      <c r="H244" s="207"/>
      <c r="I244" s="207"/>
      <c r="J244" s="208" t="s">
        <v>153</v>
      </c>
      <c r="K244" s="209">
        <v>2.5</v>
      </c>
      <c r="L244" s="210">
        <v>0</v>
      </c>
      <c r="M244" s="210"/>
      <c r="N244" s="209">
        <f>ROUND(L244*K244,3)</f>
        <v>0</v>
      </c>
      <c r="O244" s="209"/>
      <c r="P244" s="209"/>
      <c r="Q244" s="209"/>
      <c r="R244" s="173"/>
      <c r="T244" s="211" t="s">
        <v>5</v>
      </c>
      <c r="U244" s="54" t="s">
        <v>42</v>
      </c>
      <c r="V244" s="45"/>
      <c r="W244" s="212">
        <f>V244*K244</f>
        <v>0</v>
      </c>
      <c r="X244" s="212">
        <v>0</v>
      </c>
      <c r="Y244" s="212">
        <f>X244*K244</f>
        <v>0</v>
      </c>
      <c r="Z244" s="212">
        <v>0</v>
      </c>
      <c r="AA244" s="213">
        <f>Z244*K244</f>
        <v>0</v>
      </c>
      <c r="AR244" s="20" t="s">
        <v>154</v>
      </c>
      <c r="AT244" s="20" t="s">
        <v>150</v>
      </c>
      <c r="AU244" s="20" t="s">
        <v>128</v>
      </c>
      <c r="AY244" s="20" t="s">
        <v>149</v>
      </c>
      <c r="BE244" s="129">
        <f>IF(U244="základná",N244,0)</f>
        <v>0</v>
      </c>
      <c r="BF244" s="129">
        <f>IF(U244="znížená",N244,0)</f>
        <v>0</v>
      </c>
      <c r="BG244" s="129">
        <f>IF(U244="zákl. prenesená",N244,0)</f>
        <v>0</v>
      </c>
      <c r="BH244" s="129">
        <f>IF(U244="zníž. prenesená",N244,0)</f>
        <v>0</v>
      </c>
      <c r="BI244" s="129">
        <f>IF(U244="nulová",N244,0)</f>
        <v>0</v>
      </c>
      <c r="BJ244" s="20" t="s">
        <v>128</v>
      </c>
      <c r="BK244" s="214">
        <f>ROUND(L244*K244,3)</f>
        <v>0</v>
      </c>
      <c r="BL244" s="20" t="s">
        <v>154</v>
      </c>
      <c r="BM244" s="20" t="s">
        <v>346</v>
      </c>
    </row>
    <row r="245" s="1" customFormat="1" ht="25.5" customHeight="1">
      <c r="B245" s="169"/>
      <c r="C245" s="215" t="s">
        <v>347</v>
      </c>
      <c r="D245" s="215" t="s">
        <v>167</v>
      </c>
      <c r="E245" s="216" t="s">
        <v>168</v>
      </c>
      <c r="F245" s="217" t="s">
        <v>169</v>
      </c>
      <c r="G245" s="217"/>
      <c r="H245" s="217"/>
      <c r="I245" s="217"/>
      <c r="J245" s="218" t="s">
        <v>170</v>
      </c>
      <c r="K245" s="219">
        <v>4.25</v>
      </c>
      <c r="L245" s="220">
        <v>0</v>
      </c>
      <c r="M245" s="220"/>
      <c r="N245" s="219">
        <f>ROUND(L245*K245,3)</f>
        <v>0</v>
      </c>
      <c r="O245" s="209"/>
      <c r="P245" s="209"/>
      <c r="Q245" s="209"/>
      <c r="R245" s="173"/>
      <c r="T245" s="211" t="s">
        <v>5</v>
      </c>
      <c r="U245" s="54" t="s">
        <v>42</v>
      </c>
      <c r="V245" s="45"/>
      <c r="W245" s="212">
        <f>V245*K245</f>
        <v>0</v>
      </c>
      <c r="X245" s="212">
        <v>1</v>
      </c>
      <c r="Y245" s="212">
        <f>X245*K245</f>
        <v>4.25</v>
      </c>
      <c r="Z245" s="212">
        <v>0</v>
      </c>
      <c r="AA245" s="213">
        <f>Z245*K245</f>
        <v>0</v>
      </c>
      <c r="AR245" s="20" t="s">
        <v>171</v>
      </c>
      <c r="AT245" s="20" t="s">
        <v>167</v>
      </c>
      <c r="AU245" s="20" t="s">
        <v>128</v>
      </c>
      <c r="AY245" s="20" t="s">
        <v>149</v>
      </c>
      <c r="BE245" s="129">
        <f>IF(U245="základná",N245,0)</f>
        <v>0</v>
      </c>
      <c r="BF245" s="129">
        <f>IF(U245="znížená",N245,0)</f>
        <v>0</v>
      </c>
      <c r="BG245" s="129">
        <f>IF(U245="zákl. prenesená",N245,0)</f>
        <v>0</v>
      </c>
      <c r="BH245" s="129">
        <f>IF(U245="zníž. prenesená",N245,0)</f>
        <v>0</v>
      </c>
      <c r="BI245" s="129">
        <f>IF(U245="nulová",N245,0)</f>
        <v>0</v>
      </c>
      <c r="BJ245" s="20" t="s">
        <v>128</v>
      </c>
      <c r="BK245" s="214">
        <f>ROUND(L245*K245,3)</f>
        <v>0</v>
      </c>
      <c r="BL245" s="20" t="s">
        <v>154</v>
      </c>
      <c r="BM245" s="20" t="s">
        <v>348</v>
      </c>
    </row>
    <row r="246" s="1" customFormat="1" ht="25.5" customHeight="1">
      <c r="B246" s="169"/>
      <c r="C246" s="205" t="s">
        <v>349</v>
      </c>
      <c r="D246" s="205" t="s">
        <v>150</v>
      </c>
      <c r="E246" s="206" t="s">
        <v>174</v>
      </c>
      <c r="F246" s="207" t="s">
        <v>175</v>
      </c>
      <c r="G246" s="207"/>
      <c r="H246" s="207"/>
      <c r="I246" s="207"/>
      <c r="J246" s="208" t="s">
        <v>170</v>
      </c>
      <c r="K246" s="209">
        <v>4.25</v>
      </c>
      <c r="L246" s="210">
        <v>0</v>
      </c>
      <c r="M246" s="210"/>
      <c r="N246" s="209">
        <f>ROUND(L246*K246,3)</f>
        <v>0</v>
      </c>
      <c r="O246" s="209"/>
      <c r="P246" s="209"/>
      <c r="Q246" s="209"/>
      <c r="R246" s="173"/>
      <c r="T246" s="211" t="s">
        <v>5</v>
      </c>
      <c r="U246" s="54" t="s">
        <v>42</v>
      </c>
      <c r="V246" s="45"/>
      <c r="W246" s="212">
        <f>V246*K246</f>
        <v>0</v>
      </c>
      <c r="X246" s="212">
        <v>0</v>
      </c>
      <c r="Y246" s="212">
        <f>X246*K246</f>
        <v>0</v>
      </c>
      <c r="Z246" s="212">
        <v>0</v>
      </c>
      <c r="AA246" s="213">
        <f>Z246*K246</f>
        <v>0</v>
      </c>
      <c r="AR246" s="20" t="s">
        <v>154</v>
      </c>
      <c r="AT246" s="20" t="s">
        <v>150</v>
      </c>
      <c r="AU246" s="20" t="s">
        <v>128</v>
      </c>
      <c r="AY246" s="20" t="s">
        <v>149</v>
      </c>
      <c r="BE246" s="129">
        <f>IF(U246="základná",N246,0)</f>
        <v>0</v>
      </c>
      <c r="BF246" s="129">
        <f>IF(U246="znížená",N246,0)</f>
        <v>0</v>
      </c>
      <c r="BG246" s="129">
        <f>IF(U246="zákl. prenesená",N246,0)</f>
        <v>0</v>
      </c>
      <c r="BH246" s="129">
        <f>IF(U246="zníž. prenesená",N246,0)</f>
        <v>0</v>
      </c>
      <c r="BI246" s="129">
        <f>IF(U246="nulová",N246,0)</f>
        <v>0</v>
      </c>
      <c r="BJ246" s="20" t="s">
        <v>128</v>
      </c>
      <c r="BK246" s="214">
        <f>ROUND(L246*K246,3)</f>
        <v>0</v>
      </c>
      <c r="BL246" s="20" t="s">
        <v>154</v>
      </c>
      <c r="BM246" s="20" t="s">
        <v>350</v>
      </c>
    </row>
    <row r="247" s="9" customFormat="1" ht="29.88" customHeight="1">
      <c r="B247" s="191"/>
      <c r="C247" s="192"/>
      <c r="D247" s="202" t="s">
        <v>120</v>
      </c>
      <c r="E247" s="202"/>
      <c r="F247" s="202"/>
      <c r="G247" s="202"/>
      <c r="H247" s="202"/>
      <c r="I247" s="202"/>
      <c r="J247" s="202"/>
      <c r="K247" s="202"/>
      <c r="L247" s="202"/>
      <c r="M247" s="202"/>
      <c r="N247" s="221">
        <f>BK247</f>
        <v>0</v>
      </c>
      <c r="O247" s="222"/>
      <c r="P247" s="222"/>
      <c r="Q247" s="222"/>
      <c r="R247" s="195"/>
      <c r="T247" s="196"/>
      <c r="U247" s="192"/>
      <c r="V247" s="192"/>
      <c r="W247" s="197">
        <f>SUM(W248:W253)</f>
        <v>0</v>
      </c>
      <c r="X247" s="192"/>
      <c r="Y247" s="197">
        <f>SUM(Y248:Y253)</f>
        <v>4.25</v>
      </c>
      <c r="Z247" s="192"/>
      <c r="AA247" s="198">
        <f>SUM(AA248:AA253)</f>
        <v>0</v>
      </c>
      <c r="AR247" s="199" t="s">
        <v>80</v>
      </c>
      <c r="AT247" s="200" t="s">
        <v>74</v>
      </c>
      <c r="AU247" s="200" t="s">
        <v>80</v>
      </c>
      <c r="AY247" s="199" t="s">
        <v>149</v>
      </c>
      <c r="BK247" s="201">
        <f>SUM(BK248:BK253)</f>
        <v>0</v>
      </c>
    </row>
    <row r="248" s="1" customFormat="1" ht="38.25" customHeight="1">
      <c r="B248" s="169"/>
      <c r="C248" s="205" t="s">
        <v>351</v>
      </c>
      <c r="D248" s="205" t="s">
        <v>150</v>
      </c>
      <c r="E248" s="206" t="s">
        <v>151</v>
      </c>
      <c r="F248" s="207" t="s">
        <v>152</v>
      </c>
      <c r="G248" s="207"/>
      <c r="H248" s="207"/>
      <c r="I248" s="207"/>
      <c r="J248" s="208" t="s">
        <v>153</v>
      </c>
      <c r="K248" s="209">
        <v>2.5</v>
      </c>
      <c r="L248" s="210">
        <v>0</v>
      </c>
      <c r="M248" s="210"/>
      <c r="N248" s="209">
        <f>ROUND(L248*K248,3)</f>
        <v>0</v>
      </c>
      <c r="O248" s="209"/>
      <c r="P248" s="209"/>
      <c r="Q248" s="209"/>
      <c r="R248" s="173"/>
      <c r="T248" s="211" t="s">
        <v>5</v>
      </c>
      <c r="U248" s="54" t="s">
        <v>42</v>
      </c>
      <c r="V248" s="45"/>
      <c r="W248" s="212">
        <f>V248*K248</f>
        <v>0</v>
      </c>
      <c r="X248" s="212">
        <v>0</v>
      </c>
      <c r="Y248" s="212">
        <f>X248*K248</f>
        <v>0</v>
      </c>
      <c r="Z248" s="212">
        <v>0</v>
      </c>
      <c r="AA248" s="213">
        <f>Z248*K248</f>
        <v>0</v>
      </c>
      <c r="AR248" s="20" t="s">
        <v>154</v>
      </c>
      <c r="AT248" s="20" t="s">
        <v>150</v>
      </c>
      <c r="AU248" s="20" t="s">
        <v>128</v>
      </c>
      <c r="AY248" s="20" t="s">
        <v>149</v>
      </c>
      <c r="BE248" s="129">
        <f>IF(U248="základná",N248,0)</f>
        <v>0</v>
      </c>
      <c r="BF248" s="129">
        <f>IF(U248="znížená",N248,0)</f>
        <v>0</v>
      </c>
      <c r="BG248" s="129">
        <f>IF(U248="zákl. prenesená",N248,0)</f>
        <v>0</v>
      </c>
      <c r="BH248" s="129">
        <f>IF(U248="zníž. prenesená",N248,0)</f>
        <v>0</v>
      </c>
      <c r="BI248" s="129">
        <f>IF(U248="nulová",N248,0)</f>
        <v>0</v>
      </c>
      <c r="BJ248" s="20" t="s">
        <v>128</v>
      </c>
      <c r="BK248" s="214">
        <f>ROUND(L248*K248,3)</f>
        <v>0</v>
      </c>
      <c r="BL248" s="20" t="s">
        <v>154</v>
      </c>
      <c r="BM248" s="20" t="s">
        <v>352</v>
      </c>
    </row>
    <row r="249" s="1" customFormat="1" ht="38.25" customHeight="1">
      <c r="B249" s="169"/>
      <c r="C249" s="205" t="s">
        <v>353</v>
      </c>
      <c r="D249" s="205" t="s">
        <v>150</v>
      </c>
      <c r="E249" s="206" t="s">
        <v>156</v>
      </c>
      <c r="F249" s="207" t="s">
        <v>157</v>
      </c>
      <c r="G249" s="207"/>
      <c r="H249" s="207"/>
      <c r="I249" s="207"/>
      <c r="J249" s="208" t="s">
        <v>153</v>
      </c>
      <c r="K249" s="209">
        <v>2.5</v>
      </c>
      <c r="L249" s="210">
        <v>0</v>
      </c>
      <c r="M249" s="210"/>
      <c r="N249" s="209">
        <f>ROUND(L249*K249,3)</f>
        <v>0</v>
      </c>
      <c r="O249" s="209"/>
      <c r="P249" s="209"/>
      <c r="Q249" s="209"/>
      <c r="R249" s="173"/>
      <c r="T249" s="211" t="s">
        <v>5</v>
      </c>
      <c r="U249" s="54" t="s">
        <v>42</v>
      </c>
      <c r="V249" s="45"/>
      <c r="W249" s="212">
        <f>V249*K249</f>
        <v>0</v>
      </c>
      <c r="X249" s="212">
        <v>0</v>
      </c>
      <c r="Y249" s="212">
        <f>X249*K249</f>
        <v>0</v>
      </c>
      <c r="Z249" s="212">
        <v>0</v>
      </c>
      <c r="AA249" s="213">
        <f>Z249*K249</f>
        <v>0</v>
      </c>
      <c r="AR249" s="20" t="s">
        <v>154</v>
      </c>
      <c r="AT249" s="20" t="s">
        <v>150</v>
      </c>
      <c r="AU249" s="20" t="s">
        <v>128</v>
      </c>
      <c r="AY249" s="20" t="s">
        <v>149</v>
      </c>
      <c r="BE249" s="129">
        <f>IF(U249="základná",N249,0)</f>
        <v>0</v>
      </c>
      <c r="BF249" s="129">
        <f>IF(U249="znížená",N249,0)</f>
        <v>0</v>
      </c>
      <c r="BG249" s="129">
        <f>IF(U249="zákl. prenesená",N249,0)</f>
        <v>0</v>
      </c>
      <c r="BH249" s="129">
        <f>IF(U249="zníž. prenesená",N249,0)</f>
        <v>0</v>
      </c>
      <c r="BI249" s="129">
        <f>IF(U249="nulová",N249,0)</f>
        <v>0</v>
      </c>
      <c r="BJ249" s="20" t="s">
        <v>128</v>
      </c>
      <c r="BK249" s="214">
        <f>ROUND(L249*K249,3)</f>
        <v>0</v>
      </c>
      <c r="BL249" s="20" t="s">
        <v>154</v>
      </c>
      <c r="BM249" s="20" t="s">
        <v>354</v>
      </c>
    </row>
    <row r="250" s="1" customFormat="1" ht="25.5" customHeight="1">
      <c r="B250" s="169"/>
      <c r="C250" s="205" t="s">
        <v>355</v>
      </c>
      <c r="D250" s="205" t="s">
        <v>150</v>
      </c>
      <c r="E250" s="206" t="s">
        <v>160</v>
      </c>
      <c r="F250" s="207" t="s">
        <v>161</v>
      </c>
      <c r="G250" s="207"/>
      <c r="H250" s="207"/>
      <c r="I250" s="207"/>
      <c r="J250" s="208" t="s">
        <v>153</v>
      </c>
      <c r="K250" s="209">
        <v>2.5</v>
      </c>
      <c r="L250" s="210">
        <v>0</v>
      </c>
      <c r="M250" s="210"/>
      <c r="N250" s="209">
        <f>ROUND(L250*K250,3)</f>
        <v>0</v>
      </c>
      <c r="O250" s="209"/>
      <c r="P250" s="209"/>
      <c r="Q250" s="209"/>
      <c r="R250" s="173"/>
      <c r="T250" s="211" t="s">
        <v>5</v>
      </c>
      <c r="U250" s="54" t="s">
        <v>42</v>
      </c>
      <c r="V250" s="45"/>
      <c r="W250" s="212">
        <f>V250*K250</f>
        <v>0</v>
      </c>
      <c r="X250" s="212">
        <v>0</v>
      </c>
      <c r="Y250" s="212">
        <f>X250*K250</f>
        <v>0</v>
      </c>
      <c r="Z250" s="212">
        <v>0</v>
      </c>
      <c r="AA250" s="213">
        <f>Z250*K250</f>
        <v>0</v>
      </c>
      <c r="AR250" s="20" t="s">
        <v>154</v>
      </c>
      <c r="AT250" s="20" t="s">
        <v>150</v>
      </c>
      <c r="AU250" s="20" t="s">
        <v>128</v>
      </c>
      <c r="AY250" s="20" t="s">
        <v>149</v>
      </c>
      <c r="BE250" s="129">
        <f>IF(U250="základná",N250,0)</f>
        <v>0</v>
      </c>
      <c r="BF250" s="129">
        <f>IF(U250="znížená",N250,0)</f>
        <v>0</v>
      </c>
      <c r="BG250" s="129">
        <f>IF(U250="zákl. prenesená",N250,0)</f>
        <v>0</v>
      </c>
      <c r="BH250" s="129">
        <f>IF(U250="zníž. prenesená",N250,0)</f>
        <v>0</v>
      </c>
      <c r="BI250" s="129">
        <f>IF(U250="nulová",N250,0)</f>
        <v>0</v>
      </c>
      <c r="BJ250" s="20" t="s">
        <v>128</v>
      </c>
      <c r="BK250" s="214">
        <f>ROUND(L250*K250,3)</f>
        <v>0</v>
      </c>
      <c r="BL250" s="20" t="s">
        <v>154</v>
      </c>
      <c r="BM250" s="20" t="s">
        <v>356</v>
      </c>
    </row>
    <row r="251" s="1" customFormat="1" ht="51" customHeight="1">
      <c r="B251" s="169"/>
      <c r="C251" s="205" t="s">
        <v>357</v>
      </c>
      <c r="D251" s="205" t="s">
        <v>150</v>
      </c>
      <c r="E251" s="206" t="s">
        <v>163</v>
      </c>
      <c r="F251" s="207" t="s">
        <v>164</v>
      </c>
      <c r="G251" s="207"/>
      <c r="H251" s="207"/>
      <c r="I251" s="207"/>
      <c r="J251" s="208" t="s">
        <v>153</v>
      </c>
      <c r="K251" s="209">
        <v>2.5</v>
      </c>
      <c r="L251" s="210">
        <v>0</v>
      </c>
      <c r="M251" s="210"/>
      <c r="N251" s="209">
        <f>ROUND(L251*K251,3)</f>
        <v>0</v>
      </c>
      <c r="O251" s="209"/>
      <c r="P251" s="209"/>
      <c r="Q251" s="209"/>
      <c r="R251" s="173"/>
      <c r="T251" s="211" t="s">
        <v>5</v>
      </c>
      <c r="U251" s="54" t="s">
        <v>42</v>
      </c>
      <c r="V251" s="45"/>
      <c r="W251" s="212">
        <f>V251*K251</f>
        <v>0</v>
      </c>
      <c r="X251" s="212">
        <v>0</v>
      </c>
      <c r="Y251" s="212">
        <f>X251*K251</f>
        <v>0</v>
      </c>
      <c r="Z251" s="212">
        <v>0</v>
      </c>
      <c r="AA251" s="213">
        <f>Z251*K251</f>
        <v>0</v>
      </c>
      <c r="AR251" s="20" t="s">
        <v>154</v>
      </c>
      <c r="AT251" s="20" t="s">
        <v>150</v>
      </c>
      <c r="AU251" s="20" t="s">
        <v>128</v>
      </c>
      <c r="AY251" s="20" t="s">
        <v>149</v>
      </c>
      <c r="BE251" s="129">
        <f>IF(U251="základná",N251,0)</f>
        <v>0</v>
      </c>
      <c r="BF251" s="129">
        <f>IF(U251="znížená",N251,0)</f>
        <v>0</v>
      </c>
      <c r="BG251" s="129">
        <f>IF(U251="zákl. prenesená",N251,0)</f>
        <v>0</v>
      </c>
      <c r="BH251" s="129">
        <f>IF(U251="zníž. prenesená",N251,0)</f>
        <v>0</v>
      </c>
      <c r="BI251" s="129">
        <f>IF(U251="nulová",N251,0)</f>
        <v>0</v>
      </c>
      <c r="BJ251" s="20" t="s">
        <v>128</v>
      </c>
      <c r="BK251" s="214">
        <f>ROUND(L251*K251,3)</f>
        <v>0</v>
      </c>
      <c r="BL251" s="20" t="s">
        <v>154</v>
      </c>
      <c r="BM251" s="20" t="s">
        <v>358</v>
      </c>
    </row>
    <row r="252" s="1" customFormat="1" ht="25.5" customHeight="1">
      <c r="B252" s="169"/>
      <c r="C252" s="215" t="s">
        <v>359</v>
      </c>
      <c r="D252" s="215" t="s">
        <v>167</v>
      </c>
      <c r="E252" s="216" t="s">
        <v>168</v>
      </c>
      <c r="F252" s="217" t="s">
        <v>169</v>
      </c>
      <c r="G252" s="217"/>
      <c r="H252" s="217"/>
      <c r="I252" s="217"/>
      <c r="J252" s="218" t="s">
        <v>170</v>
      </c>
      <c r="K252" s="219">
        <v>4.25</v>
      </c>
      <c r="L252" s="220">
        <v>0</v>
      </c>
      <c r="M252" s="220"/>
      <c r="N252" s="219">
        <f>ROUND(L252*K252,3)</f>
        <v>0</v>
      </c>
      <c r="O252" s="209"/>
      <c r="P252" s="209"/>
      <c r="Q252" s="209"/>
      <c r="R252" s="173"/>
      <c r="T252" s="211" t="s">
        <v>5</v>
      </c>
      <c r="U252" s="54" t="s">
        <v>42</v>
      </c>
      <c r="V252" s="45"/>
      <c r="W252" s="212">
        <f>V252*K252</f>
        <v>0</v>
      </c>
      <c r="X252" s="212">
        <v>1</v>
      </c>
      <c r="Y252" s="212">
        <f>X252*K252</f>
        <v>4.25</v>
      </c>
      <c r="Z252" s="212">
        <v>0</v>
      </c>
      <c r="AA252" s="213">
        <f>Z252*K252</f>
        <v>0</v>
      </c>
      <c r="AR252" s="20" t="s">
        <v>171</v>
      </c>
      <c r="AT252" s="20" t="s">
        <v>167</v>
      </c>
      <c r="AU252" s="20" t="s">
        <v>128</v>
      </c>
      <c r="AY252" s="20" t="s">
        <v>149</v>
      </c>
      <c r="BE252" s="129">
        <f>IF(U252="základná",N252,0)</f>
        <v>0</v>
      </c>
      <c r="BF252" s="129">
        <f>IF(U252="znížená",N252,0)</f>
        <v>0</v>
      </c>
      <c r="BG252" s="129">
        <f>IF(U252="zákl. prenesená",N252,0)</f>
        <v>0</v>
      </c>
      <c r="BH252" s="129">
        <f>IF(U252="zníž. prenesená",N252,0)</f>
        <v>0</v>
      </c>
      <c r="BI252" s="129">
        <f>IF(U252="nulová",N252,0)</f>
        <v>0</v>
      </c>
      <c r="BJ252" s="20" t="s">
        <v>128</v>
      </c>
      <c r="BK252" s="214">
        <f>ROUND(L252*K252,3)</f>
        <v>0</v>
      </c>
      <c r="BL252" s="20" t="s">
        <v>154</v>
      </c>
      <c r="BM252" s="20" t="s">
        <v>360</v>
      </c>
    </row>
    <row r="253" s="1" customFormat="1" ht="25.5" customHeight="1">
      <c r="B253" s="169"/>
      <c r="C253" s="205" t="s">
        <v>361</v>
      </c>
      <c r="D253" s="205" t="s">
        <v>150</v>
      </c>
      <c r="E253" s="206" t="s">
        <v>174</v>
      </c>
      <c r="F253" s="207" t="s">
        <v>175</v>
      </c>
      <c r="G253" s="207"/>
      <c r="H253" s="207"/>
      <c r="I253" s="207"/>
      <c r="J253" s="208" t="s">
        <v>170</v>
      </c>
      <c r="K253" s="209">
        <v>4.25</v>
      </c>
      <c r="L253" s="210">
        <v>0</v>
      </c>
      <c r="M253" s="210"/>
      <c r="N253" s="209">
        <f>ROUND(L253*K253,3)</f>
        <v>0</v>
      </c>
      <c r="O253" s="209"/>
      <c r="P253" s="209"/>
      <c r="Q253" s="209"/>
      <c r="R253" s="173"/>
      <c r="T253" s="211" t="s">
        <v>5</v>
      </c>
      <c r="U253" s="54" t="s">
        <v>42</v>
      </c>
      <c r="V253" s="45"/>
      <c r="W253" s="212">
        <f>V253*K253</f>
        <v>0</v>
      </c>
      <c r="X253" s="212">
        <v>0</v>
      </c>
      <c r="Y253" s="212">
        <f>X253*K253</f>
        <v>0</v>
      </c>
      <c r="Z253" s="212">
        <v>0</v>
      </c>
      <c r="AA253" s="213">
        <f>Z253*K253</f>
        <v>0</v>
      </c>
      <c r="AR253" s="20" t="s">
        <v>154</v>
      </c>
      <c r="AT253" s="20" t="s">
        <v>150</v>
      </c>
      <c r="AU253" s="20" t="s">
        <v>128</v>
      </c>
      <c r="AY253" s="20" t="s">
        <v>149</v>
      </c>
      <c r="BE253" s="129">
        <f>IF(U253="základná",N253,0)</f>
        <v>0</v>
      </c>
      <c r="BF253" s="129">
        <f>IF(U253="znížená",N253,0)</f>
        <v>0</v>
      </c>
      <c r="BG253" s="129">
        <f>IF(U253="zákl. prenesená",N253,0)</f>
        <v>0</v>
      </c>
      <c r="BH253" s="129">
        <f>IF(U253="zníž. prenesená",N253,0)</f>
        <v>0</v>
      </c>
      <c r="BI253" s="129">
        <f>IF(U253="nulová",N253,0)</f>
        <v>0</v>
      </c>
      <c r="BJ253" s="20" t="s">
        <v>128</v>
      </c>
      <c r="BK253" s="214">
        <f>ROUND(L253*K253,3)</f>
        <v>0</v>
      </c>
      <c r="BL253" s="20" t="s">
        <v>154</v>
      </c>
      <c r="BM253" s="20" t="s">
        <v>362</v>
      </c>
    </row>
    <row r="254" s="9" customFormat="1" ht="29.88" customHeight="1">
      <c r="B254" s="191"/>
      <c r="C254" s="192"/>
      <c r="D254" s="202" t="s">
        <v>121</v>
      </c>
      <c r="E254" s="202"/>
      <c r="F254" s="202"/>
      <c r="G254" s="202"/>
      <c r="H254" s="202"/>
      <c r="I254" s="202"/>
      <c r="J254" s="202"/>
      <c r="K254" s="202"/>
      <c r="L254" s="202"/>
      <c r="M254" s="202"/>
      <c r="N254" s="221">
        <f>BK254</f>
        <v>0</v>
      </c>
      <c r="O254" s="222"/>
      <c r="P254" s="222"/>
      <c r="Q254" s="222"/>
      <c r="R254" s="195"/>
      <c r="T254" s="196"/>
      <c r="U254" s="192"/>
      <c r="V254" s="192"/>
      <c r="W254" s="197">
        <f>SUM(W255:W261)</f>
        <v>0</v>
      </c>
      <c r="X254" s="192"/>
      <c r="Y254" s="197">
        <f>SUM(Y255:Y261)</f>
        <v>2.04</v>
      </c>
      <c r="Z254" s="192"/>
      <c r="AA254" s="198">
        <f>SUM(AA255:AA261)</f>
        <v>0</v>
      </c>
      <c r="AR254" s="199" t="s">
        <v>80</v>
      </c>
      <c r="AT254" s="200" t="s">
        <v>74</v>
      </c>
      <c r="AU254" s="200" t="s">
        <v>80</v>
      </c>
      <c r="AY254" s="199" t="s">
        <v>149</v>
      </c>
      <c r="BK254" s="201">
        <f>SUM(BK255:BK261)</f>
        <v>0</v>
      </c>
    </row>
    <row r="255" s="1" customFormat="1" ht="38.25" customHeight="1">
      <c r="B255" s="169"/>
      <c r="C255" s="205" t="s">
        <v>363</v>
      </c>
      <c r="D255" s="205" t="s">
        <v>150</v>
      </c>
      <c r="E255" s="206" t="s">
        <v>151</v>
      </c>
      <c r="F255" s="207" t="s">
        <v>152</v>
      </c>
      <c r="G255" s="207"/>
      <c r="H255" s="207"/>
      <c r="I255" s="207"/>
      <c r="J255" s="208" t="s">
        <v>153</v>
      </c>
      <c r="K255" s="209">
        <v>1.2</v>
      </c>
      <c r="L255" s="210">
        <v>0</v>
      </c>
      <c r="M255" s="210"/>
      <c r="N255" s="209">
        <f>ROUND(L255*K255,3)</f>
        <v>0</v>
      </c>
      <c r="O255" s="209"/>
      <c r="P255" s="209"/>
      <c r="Q255" s="209"/>
      <c r="R255" s="173"/>
      <c r="T255" s="211" t="s">
        <v>5</v>
      </c>
      <c r="U255" s="54" t="s">
        <v>42</v>
      </c>
      <c r="V255" s="45"/>
      <c r="W255" s="212">
        <f>V255*K255</f>
        <v>0</v>
      </c>
      <c r="X255" s="212">
        <v>0</v>
      </c>
      <c r="Y255" s="212">
        <f>X255*K255</f>
        <v>0</v>
      </c>
      <c r="Z255" s="212">
        <v>0</v>
      </c>
      <c r="AA255" s="213">
        <f>Z255*K255</f>
        <v>0</v>
      </c>
      <c r="AR255" s="20" t="s">
        <v>154</v>
      </c>
      <c r="AT255" s="20" t="s">
        <v>150</v>
      </c>
      <c r="AU255" s="20" t="s">
        <v>128</v>
      </c>
      <c r="AY255" s="20" t="s">
        <v>149</v>
      </c>
      <c r="BE255" s="129">
        <f>IF(U255="základná",N255,0)</f>
        <v>0</v>
      </c>
      <c r="BF255" s="129">
        <f>IF(U255="znížená",N255,0)</f>
        <v>0</v>
      </c>
      <c r="BG255" s="129">
        <f>IF(U255="zákl. prenesená",N255,0)</f>
        <v>0</v>
      </c>
      <c r="BH255" s="129">
        <f>IF(U255="zníž. prenesená",N255,0)</f>
        <v>0</v>
      </c>
      <c r="BI255" s="129">
        <f>IF(U255="nulová",N255,0)</f>
        <v>0</v>
      </c>
      <c r="BJ255" s="20" t="s">
        <v>128</v>
      </c>
      <c r="BK255" s="214">
        <f>ROUND(L255*K255,3)</f>
        <v>0</v>
      </c>
      <c r="BL255" s="20" t="s">
        <v>154</v>
      </c>
      <c r="BM255" s="20" t="s">
        <v>364</v>
      </c>
    </row>
    <row r="256" s="1" customFormat="1" ht="38.25" customHeight="1">
      <c r="B256" s="169"/>
      <c r="C256" s="205" t="s">
        <v>365</v>
      </c>
      <c r="D256" s="205" t="s">
        <v>150</v>
      </c>
      <c r="E256" s="206" t="s">
        <v>156</v>
      </c>
      <c r="F256" s="207" t="s">
        <v>157</v>
      </c>
      <c r="G256" s="207"/>
      <c r="H256" s="207"/>
      <c r="I256" s="207"/>
      <c r="J256" s="208" t="s">
        <v>153</v>
      </c>
      <c r="K256" s="209">
        <v>1.2</v>
      </c>
      <c r="L256" s="210">
        <v>0</v>
      </c>
      <c r="M256" s="210"/>
      <c r="N256" s="209">
        <f>ROUND(L256*K256,3)</f>
        <v>0</v>
      </c>
      <c r="O256" s="209"/>
      <c r="P256" s="209"/>
      <c r="Q256" s="209"/>
      <c r="R256" s="173"/>
      <c r="T256" s="211" t="s">
        <v>5</v>
      </c>
      <c r="U256" s="54" t="s">
        <v>42</v>
      </c>
      <c r="V256" s="45"/>
      <c r="W256" s="212">
        <f>V256*K256</f>
        <v>0</v>
      </c>
      <c r="X256" s="212">
        <v>0</v>
      </c>
      <c r="Y256" s="212">
        <f>X256*K256</f>
        <v>0</v>
      </c>
      <c r="Z256" s="212">
        <v>0</v>
      </c>
      <c r="AA256" s="213">
        <f>Z256*K256</f>
        <v>0</v>
      </c>
      <c r="AR256" s="20" t="s">
        <v>154</v>
      </c>
      <c r="AT256" s="20" t="s">
        <v>150</v>
      </c>
      <c r="AU256" s="20" t="s">
        <v>128</v>
      </c>
      <c r="AY256" s="20" t="s">
        <v>149</v>
      </c>
      <c r="BE256" s="129">
        <f>IF(U256="základná",N256,0)</f>
        <v>0</v>
      </c>
      <c r="BF256" s="129">
        <f>IF(U256="znížená",N256,0)</f>
        <v>0</v>
      </c>
      <c r="BG256" s="129">
        <f>IF(U256="zákl. prenesená",N256,0)</f>
        <v>0</v>
      </c>
      <c r="BH256" s="129">
        <f>IF(U256="zníž. prenesená",N256,0)</f>
        <v>0</v>
      </c>
      <c r="BI256" s="129">
        <f>IF(U256="nulová",N256,0)</f>
        <v>0</v>
      </c>
      <c r="BJ256" s="20" t="s">
        <v>128</v>
      </c>
      <c r="BK256" s="214">
        <f>ROUND(L256*K256,3)</f>
        <v>0</v>
      </c>
      <c r="BL256" s="20" t="s">
        <v>154</v>
      </c>
      <c r="BM256" s="20" t="s">
        <v>366</v>
      </c>
    </row>
    <row r="257" s="1" customFormat="1" ht="25.5" customHeight="1">
      <c r="B257" s="169"/>
      <c r="C257" s="205" t="s">
        <v>367</v>
      </c>
      <c r="D257" s="205" t="s">
        <v>150</v>
      </c>
      <c r="E257" s="206" t="s">
        <v>160</v>
      </c>
      <c r="F257" s="207" t="s">
        <v>161</v>
      </c>
      <c r="G257" s="207"/>
      <c r="H257" s="207"/>
      <c r="I257" s="207"/>
      <c r="J257" s="208" t="s">
        <v>153</v>
      </c>
      <c r="K257" s="209">
        <v>1.2</v>
      </c>
      <c r="L257" s="210">
        <v>0</v>
      </c>
      <c r="M257" s="210"/>
      <c r="N257" s="209">
        <f>ROUND(L257*K257,3)</f>
        <v>0</v>
      </c>
      <c r="O257" s="209"/>
      <c r="P257" s="209"/>
      <c r="Q257" s="209"/>
      <c r="R257" s="173"/>
      <c r="T257" s="211" t="s">
        <v>5</v>
      </c>
      <c r="U257" s="54" t="s">
        <v>42</v>
      </c>
      <c r="V257" s="45"/>
      <c r="W257" s="212">
        <f>V257*K257</f>
        <v>0</v>
      </c>
      <c r="X257" s="212">
        <v>0</v>
      </c>
      <c r="Y257" s="212">
        <f>X257*K257</f>
        <v>0</v>
      </c>
      <c r="Z257" s="212">
        <v>0</v>
      </c>
      <c r="AA257" s="213">
        <f>Z257*K257</f>
        <v>0</v>
      </c>
      <c r="AR257" s="20" t="s">
        <v>154</v>
      </c>
      <c r="AT257" s="20" t="s">
        <v>150</v>
      </c>
      <c r="AU257" s="20" t="s">
        <v>128</v>
      </c>
      <c r="AY257" s="20" t="s">
        <v>149</v>
      </c>
      <c r="BE257" s="129">
        <f>IF(U257="základná",N257,0)</f>
        <v>0</v>
      </c>
      <c r="BF257" s="129">
        <f>IF(U257="znížená",N257,0)</f>
        <v>0</v>
      </c>
      <c r="BG257" s="129">
        <f>IF(U257="zákl. prenesená",N257,0)</f>
        <v>0</v>
      </c>
      <c r="BH257" s="129">
        <f>IF(U257="zníž. prenesená",N257,0)</f>
        <v>0</v>
      </c>
      <c r="BI257" s="129">
        <f>IF(U257="nulová",N257,0)</f>
        <v>0</v>
      </c>
      <c r="BJ257" s="20" t="s">
        <v>128</v>
      </c>
      <c r="BK257" s="214">
        <f>ROUND(L257*K257,3)</f>
        <v>0</v>
      </c>
      <c r="BL257" s="20" t="s">
        <v>154</v>
      </c>
      <c r="BM257" s="20" t="s">
        <v>368</v>
      </c>
    </row>
    <row r="258" s="1" customFormat="1" ht="63.75" customHeight="1">
      <c r="B258" s="169"/>
      <c r="C258" s="205" t="s">
        <v>369</v>
      </c>
      <c r="D258" s="205" t="s">
        <v>150</v>
      </c>
      <c r="E258" s="206" t="s">
        <v>370</v>
      </c>
      <c r="F258" s="207" t="s">
        <v>371</v>
      </c>
      <c r="G258" s="207"/>
      <c r="H258" s="207"/>
      <c r="I258" s="207"/>
      <c r="J258" s="208" t="s">
        <v>153</v>
      </c>
      <c r="K258" s="209">
        <v>2.3999999999999999</v>
      </c>
      <c r="L258" s="210">
        <v>0</v>
      </c>
      <c r="M258" s="210"/>
      <c r="N258" s="209">
        <f>ROUND(L258*K258,3)</f>
        <v>0</v>
      </c>
      <c r="O258" s="209"/>
      <c r="P258" s="209"/>
      <c r="Q258" s="209"/>
      <c r="R258" s="173"/>
      <c r="T258" s="211" t="s">
        <v>5</v>
      </c>
      <c r="U258" s="54" t="s">
        <v>42</v>
      </c>
      <c r="V258" s="45"/>
      <c r="W258" s="212">
        <f>V258*K258</f>
        <v>0</v>
      </c>
      <c r="X258" s="212">
        <v>0</v>
      </c>
      <c r="Y258" s="212">
        <f>X258*K258</f>
        <v>0</v>
      </c>
      <c r="Z258" s="212">
        <v>0</v>
      </c>
      <c r="AA258" s="213">
        <f>Z258*K258</f>
        <v>0</v>
      </c>
      <c r="AR258" s="20" t="s">
        <v>154</v>
      </c>
      <c r="AT258" s="20" t="s">
        <v>150</v>
      </c>
      <c r="AU258" s="20" t="s">
        <v>128</v>
      </c>
      <c r="AY258" s="20" t="s">
        <v>149</v>
      </c>
      <c r="BE258" s="129">
        <f>IF(U258="základná",N258,0)</f>
        <v>0</v>
      </c>
      <c r="BF258" s="129">
        <f>IF(U258="znížená",N258,0)</f>
        <v>0</v>
      </c>
      <c r="BG258" s="129">
        <f>IF(U258="zákl. prenesená",N258,0)</f>
        <v>0</v>
      </c>
      <c r="BH258" s="129">
        <f>IF(U258="zníž. prenesená",N258,0)</f>
        <v>0</v>
      </c>
      <c r="BI258" s="129">
        <f>IF(U258="nulová",N258,0)</f>
        <v>0</v>
      </c>
      <c r="BJ258" s="20" t="s">
        <v>128</v>
      </c>
      <c r="BK258" s="214">
        <f>ROUND(L258*K258,3)</f>
        <v>0</v>
      </c>
      <c r="BL258" s="20" t="s">
        <v>154</v>
      </c>
      <c r="BM258" s="20" t="s">
        <v>372</v>
      </c>
    </row>
    <row r="259" s="1" customFormat="1" ht="51" customHeight="1">
      <c r="B259" s="169"/>
      <c r="C259" s="205" t="s">
        <v>373</v>
      </c>
      <c r="D259" s="205" t="s">
        <v>150</v>
      </c>
      <c r="E259" s="206" t="s">
        <v>163</v>
      </c>
      <c r="F259" s="207" t="s">
        <v>164</v>
      </c>
      <c r="G259" s="207"/>
      <c r="H259" s="207"/>
      <c r="I259" s="207"/>
      <c r="J259" s="208" t="s">
        <v>153</v>
      </c>
      <c r="K259" s="209">
        <v>1.2</v>
      </c>
      <c r="L259" s="210">
        <v>0</v>
      </c>
      <c r="M259" s="210"/>
      <c r="N259" s="209">
        <f>ROUND(L259*K259,3)</f>
        <v>0</v>
      </c>
      <c r="O259" s="209"/>
      <c r="P259" s="209"/>
      <c r="Q259" s="209"/>
      <c r="R259" s="173"/>
      <c r="T259" s="211" t="s">
        <v>5</v>
      </c>
      <c r="U259" s="54" t="s">
        <v>42</v>
      </c>
      <c r="V259" s="45"/>
      <c r="W259" s="212">
        <f>V259*K259</f>
        <v>0</v>
      </c>
      <c r="X259" s="212">
        <v>0</v>
      </c>
      <c r="Y259" s="212">
        <f>X259*K259</f>
        <v>0</v>
      </c>
      <c r="Z259" s="212">
        <v>0</v>
      </c>
      <c r="AA259" s="213">
        <f>Z259*K259</f>
        <v>0</v>
      </c>
      <c r="AR259" s="20" t="s">
        <v>154</v>
      </c>
      <c r="AT259" s="20" t="s">
        <v>150</v>
      </c>
      <c r="AU259" s="20" t="s">
        <v>128</v>
      </c>
      <c r="AY259" s="20" t="s">
        <v>149</v>
      </c>
      <c r="BE259" s="129">
        <f>IF(U259="základná",N259,0)</f>
        <v>0</v>
      </c>
      <c r="BF259" s="129">
        <f>IF(U259="znížená",N259,0)</f>
        <v>0</v>
      </c>
      <c r="BG259" s="129">
        <f>IF(U259="zákl. prenesená",N259,0)</f>
        <v>0</v>
      </c>
      <c r="BH259" s="129">
        <f>IF(U259="zníž. prenesená",N259,0)</f>
        <v>0</v>
      </c>
      <c r="BI259" s="129">
        <f>IF(U259="nulová",N259,0)</f>
        <v>0</v>
      </c>
      <c r="BJ259" s="20" t="s">
        <v>128</v>
      </c>
      <c r="BK259" s="214">
        <f>ROUND(L259*K259,3)</f>
        <v>0</v>
      </c>
      <c r="BL259" s="20" t="s">
        <v>154</v>
      </c>
      <c r="BM259" s="20" t="s">
        <v>374</v>
      </c>
    </row>
    <row r="260" s="1" customFormat="1" ht="25.5" customHeight="1">
      <c r="B260" s="169"/>
      <c r="C260" s="215" t="s">
        <v>375</v>
      </c>
      <c r="D260" s="215" t="s">
        <v>167</v>
      </c>
      <c r="E260" s="216" t="s">
        <v>168</v>
      </c>
      <c r="F260" s="217" t="s">
        <v>169</v>
      </c>
      <c r="G260" s="217"/>
      <c r="H260" s="217"/>
      <c r="I260" s="217"/>
      <c r="J260" s="218" t="s">
        <v>170</v>
      </c>
      <c r="K260" s="219">
        <v>2.04</v>
      </c>
      <c r="L260" s="220">
        <v>0</v>
      </c>
      <c r="M260" s="220"/>
      <c r="N260" s="219">
        <f>ROUND(L260*K260,3)</f>
        <v>0</v>
      </c>
      <c r="O260" s="209"/>
      <c r="P260" s="209"/>
      <c r="Q260" s="209"/>
      <c r="R260" s="173"/>
      <c r="T260" s="211" t="s">
        <v>5</v>
      </c>
      <c r="U260" s="54" t="s">
        <v>42</v>
      </c>
      <c r="V260" s="45"/>
      <c r="W260" s="212">
        <f>V260*K260</f>
        <v>0</v>
      </c>
      <c r="X260" s="212">
        <v>1</v>
      </c>
      <c r="Y260" s="212">
        <f>X260*K260</f>
        <v>2.04</v>
      </c>
      <c r="Z260" s="212">
        <v>0</v>
      </c>
      <c r="AA260" s="213">
        <f>Z260*K260</f>
        <v>0</v>
      </c>
      <c r="AR260" s="20" t="s">
        <v>171</v>
      </c>
      <c r="AT260" s="20" t="s">
        <v>167</v>
      </c>
      <c r="AU260" s="20" t="s">
        <v>128</v>
      </c>
      <c r="AY260" s="20" t="s">
        <v>149</v>
      </c>
      <c r="BE260" s="129">
        <f>IF(U260="základná",N260,0)</f>
        <v>0</v>
      </c>
      <c r="BF260" s="129">
        <f>IF(U260="znížená",N260,0)</f>
        <v>0</v>
      </c>
      <c r="BG260" s="129">
        <f>IF(U260="zákl. prenesená",N260,0)</f>
        <v>0</v>
      </c>
      <c r="BH260" s="129">
        <f>IF(U260="zníž. prenesená",N260,0)</f>
        <v>0</v>
      </c>
      <c r="BI260" s="129">
        <f>IF(U260="nulová",N260,0)</f>
        <v>0</v>
      </c>
      <c r="BJ260" s="20" t="s">
        <v>128</v>
      </c>
      <c r="BK260" s="214">
        <f>ROUND(L260*K260,3)</f>
        <v>0</v>
      </c>
      <c r="BL260" s="20" t="s">
        <v>154</v>
      </c>
      <c r="BM260" s="20" t="s">
        <v>376</v>
      </c>
    </row>
    <row r="261" s="1" customFormat="1" ht="25.5" customHeight="1">
      <c r="B261" s="169"/>
      <c r="C261" s="205" t="s">
        <v>377</v>
      </c>
      <c r="D261" s="205" t="s">
        <v>150</v>
      </c>
      <c r="E261" s="206" t="s">
        <v>174</v>
      </c>
      <c r="F261" s="207" t="s">
        <v>175</v>
      </c>
      <c r="G261" s="207"/>
      <c r="H261" s="207"/>
      <c r="I261" s="207"/>
      <c r="J261" s="208" t="s">
        <v>170</v>
      </c>
      <c r="K261" s="209">
        <v>2.04</v>
      </c>
      <c r="L261" s="210">
        <v>0</v>
      </c>
      <c r="M261" s="210"/>
      <c r="N261" s="209">
        <f>ROUND(L261*K261,3)</f>
        <v>0</v>
      </c>
      <c r="O261" s="209"/>
      <c r="P261" s="209"/>
      <c r="Q261" s="209"/>
      <c r="R261" s="173"/>
      <c r="T261" s="211" t="s">
        <v>5</v>
      </c>
      <c r="U261" s="54" t="s">
        <v>42</v>
      </c>
      <c r="V261" s="45"/>
      <c r="W261" s="212">
        <f>V261*K261</f>
        <v>0</v>
      </c>
      <c r="X261" s="212">
        <v>0</v>
      </c>
      <c r="Y261" s="212">
        <f>X261*K261</f>
        <v>0</v>
      </c>
      <c r="Z261" s="212">
        <v>0</v>
      </c>
      <c r="AA261" s="213">
        <f>Z261*K261</f>
        <v>0</v>
      </c>
      <c r="AR261" s="20" t="s">
        <v>154</v>
      </c>
      <c r="AT261" s="20" t="s">
        <v>150</v>
      </c>
      <c r="AU261" s="20" t="s">
        <v>128</v>
      </c>
      <c r="AY261" s="20" t="s">
        <v>149</v>
      </c>
      <c r="BE261" s="129">
        <f>IF(U261="základná",N261,0)</f>
        <v>0</v>
      </c>
      <c r="BF261" s="129">
        <f>IF(U261="znížená",N261,0)</f>
        <v>0</v>
      </c>
      <c r="BG261" s="129">
        <f>IF(U261="zákl. prenesená",N261,0)</f>
        <v>0</v>
      </c>
      <c r="BH261" s="129">
        <f>IF(U261="zníž. prenesená",N261,0)</f>
        <v>0</v>
      </c>
      <c r="BI261" s="129">
        <f>IF(U261="nulová",N261,0)</f>
        <v>0</v>
      </c>
      <c r="BJ261" s="20" t="s">
        <v>128</v>
      </c>
      <c r="BK261" s="214">
        <f>ROUND(L261*K261,3)</f>
        <v>0</v>
      </c>
      <c r="BL261" s="20" t="s">
        <v>154</v>
      </c>
      <c r="BM261" s="20" t="s">
        <v>378</v>
      </c>
    </row>
    <row r="262" s="9" customFormat="1" ht="29.88" customHeight="1">
      <c r="B262" s="191"/>
      <c r="C262" s="192"/>
      <c r="D262" s="202" t="s">
        <v>122</v>
      </c>
      <c r="E262" s="202"/>
      <c r="F262" s="202"/>
      <c r="G262" s="202"/>
      <c r="H262" s="202"/>
      <c r="I262" s="202"/>
      <c r="J262" s="202"/>
      <c r="K262" s="202"/>
      <c r="L262" s="202"/>
      <c r="M262" s="202"/>
      <c r="N262" s="221">
        <f>BK262</f>
        <v>0</v>
      </c>
      <c r="O262" s="222"/>
      <c r="P262" s="222"/>
      <c r="Q262" s="222"/>
      <c r="R262" s="195"/>
      <c r="T262" s="196"/>
      <c r="U262" s="192"/>
      <c r="V262" s="192"/>
      <c r="W262" s="197">
        <f>SUM(W263:W268)</f>
        <v>0</v>
      </c>
      <c r="X262" s="192"/>
      <c r="Y262" s="197">
        <f>SUM(Y263:Y268)</f>
        <v>4.25</v>
      </c>
      <c r="Z262" s="192"/>
      <c r="AA262" s="198">
        <f>SUM(AA263:AA268)</f>
        <v>0</v>
      </c>
      <c r="AR262" s="199" t="s">
        <v>80</v>
      </c>
      <c r="AT262" s="200" t="s">
        <v>74</v>
      </c>
      <c r="AU262" s="200" t="s">
        <v>80</v>
      </c>
      <c r="AY262" s="199" t="s">
        <v>149</v>
      </c>
      <c r="BK262" s="201">
        <f>SUM(BK263:BK268)</f>
        <v>0</v>
      </c>
    </row>
    <row r="263" s="1" customFormat="1" ht="38.25" customHeight="1">
      <c r="B263" s="169"/>
      <c r="C263" s="205" t="s">
        <v>379</v>
      </c>
      <c r="D263" s="205" t="s">
        <v>150</v>
      </c>
      <c r="E263" s="206" t="s">
        <v>151</v>
      </c>
      <c r="F263" s="207" t="s">
        <v>152</v>
      </c>
      <c r="G263" s="207"/>
      <c r="H263" s="207"/>
      <c r="I263" s="207"/>
      <c r="J263" s="208" t="s">
        <v>153</v>
      </c>
      <c r="K263" s="209">
        <v>2.5</v>
      </c>
      <c r="L263" s="210">
        <v>0</v>
      </c>
      <c r="M263" s="210"/>
      <c r="N263" s="209">
        <f>ROUND(L263*K263,3)</f>
        <v>0</v>
      </c>
      <c r="O263" s="209"/>
      <c r="P263" s="209"/>
      <c r="Q263" s="209"/>
      <c r="R263" s="173"/>
      <c r="T263" s="211" t="s">
        <v>5</v>
      </c>
      <c r="U263" s="54" t="s">
        <v>42</v>
      </c>
      <c r="V263" s="45"/>
      <c r="W263" s="212">
        <f>V263*K263</f>
        <v>0</v>
      </c>
      <c r="X263" s="212">
        <v>0</v>
      </c>
      <c r="Y263" s="212">
        <f>X263*K263</f>
        <v>0</v>
      </c>
      <c r="Z263" s="212">
        <v>0</v>
      </c>
      <c r="AA263" s="213">
        <f>Z263*K263</f>
        <v>0</v>
      </c>
      <c r="AR263" s="20" t="s">
        <v>154</v>
      </c>
      <c r="AT263" s="20" t="s">
        <v>150</v>
      </c>
      <c r="AU263" s="20" t="s">
        <v>128</v>
      </c>
      <c r="AY263" s="20" t="s">
        <v>149</v>
      </c>
      <c r="BE263" s="129">
        <f>IF(U263="základná",N263,0)</f>
        <v>0</v>
      </c>
      <c r="BF263" s="129">
        <f>IF(U263="znížená",N263,0)</f>
        <v>0</v>
      </c>
      <c r="BG263" s="129">
        <f>IF(U263="zákl. prenesená",N263,0)</f>
        <v>0</v>
      </c>
      <c r="BH263" s="129">
        <f>IF(U263="zníž. prenesená",N263,0)</f>
        <v>0</v>
      </c>
      <c r="BI263" s="129">
        <f>IF(U263="nulová",N263,0)</f>
        <v>0</v>
      </c>
      <c r="BJ263" s="20" t="s">
        <v>128</v>
      </c>
      <c r="BK263" s="214">
        <f>ROUND(L263*K263,3)</f>
        <v>0</v>
      </c>
      <c r="BL263" s="20" t="s">
        <v>154</v>
      </c>
      <c r="BM263" s="20" t="s">
        <v>380</v>
      </c>
    </row>
    <row r="264" s="1" customFormat="1" ht="38.25" customHeight="1">
      <c r="B264" s="169"/>
      <c r="C264" s="205" t="s">
        <v>381</v>
      </c>
      <c r="D264" s="205" t="s">
        <v>150</v>
      </c>
      <c r="E264" s="206" t="s">
        <v>156</v>
      </c>
      <c r="F264" s="207" t="s">
        <v>157</v>
      </c>
      <c r="G264" s="207"/>
      <c r="H264" s="207"/>
      <c r="I264" s="207"/>
      <c r="J264" s="208" t="s">
        <v>153</v>
      </c>
      <c r="K264" s="209">
        <v>2.5</v>
      </c>
      <c r="L264" s="210">
        <v>0</v>
      </c>
      <c r="M264" s="210"/>
      <c r="N264" s="209">
        <f>ROUND(L264*K264,3)</f>
        <v>0</v>
      </c>
      <c r="O264" s="209"/>
      <c r="P264" s="209"/>
      <c r="Q264" s="209"/>
      <c r="R264" s="173"/>
      <c r="T264" s="211" t="s">
        <v>5</v>
      </c>
      <c r="U264" s="54" t="s">
        <v>42</v>
      </c>
      <c r="V264" s="45"/>
      <c r="W264" s="212">
        <f>V264*K264</f>
        <v>0</v>
      </c>
      <c r="X264" s="212">
        <v>0</v>
      </c>
      <c r="Y264" s="212">
        <f>X264*K264</f>
        <v>0</v>
      </c>
      <c r="Z264" s="212">
        <v>0</v>
      </c>
      <c r="AA264" s="213">
        <f>Z264*K264</f>
        <v>0</v>
      </c>
      <c r="AR264" s="20" t="s">
        <v>154</v>
      </c>
      <c r="AT264" s="20" t="s">
        <v>150</v>
      </c>
      <c r="AU264" s="20" t="s">
        <v>128</v>
      </c>
      <c r="AY264" s="20" t="s">
        <v>149</v>
      </c>
      <c r="BE264" s="129">
        <f>IF(U264="základná",N264,0)</f>
        <v>0</v>
      </c>
      <c r="BF264" s="129">
        <f>IF(U264="znížená",N264,0)</f>
        <v>0</v>
      </c>
      <c r="BG264" s="129">
        <f>IF(U264="zákl. prenesená",N264,0)</f>
        <v>0</v>
      </c>
      <c r="BH264" s="129">
        <f>IF(U264="zníž. prenesená",N264,0)</f>
        <v>0</v>
      </c>
      <c r="BI264" s="129">
        <f>IF(U264="nulová",N264,0)</f>
        <v>0</v>
      </c>
      <c r="BJ264" s="20" t="s">
        <v>128</v>
      </c>
      <c r="BK264" s="214">
        <f>ROUND(L264*K264,3)</f>
        <v>0</v>
      </c>
      <c r="BL264" s="20" t="s">
        <v>154</v>
      </c>
      <c r="BM264" s="20" t="s">
        <v>382</v>
      </c>
    </row>
    <row r="265" s="1" customFormat="1" ht="25.5" customHeight="1">
      <c r="B265" s="169"/>
      <c r="C265" s="205" t="s">
        <v>383</v>
      </c>
      <c r="D265" s="205" t="s">
        <v>150</v>
      </c>
      <c r="E265" s="206" t="s">
        <v>160</v>
      </c>
      <c r="F265" s="207" t="s">
        <v>161</v>
      </c>
      <c r="G265" s="207"/>
      <c r="H265" s="207"/>
      <c r="I265" s="207"/>
      <c r="J265" s="208" t="s">
        <v>153</v>
      </c>
      <c r="K265" s="209">
        <v>2.5</v>
      </c>
      <c r="L265" s="210">
        <v>0</v>
      </c>
      <c r="M265" s="210"/>
      <c r="N265" s="209">
        <f>ROUND(L265*K265,3)</f>
        <v>0</v>
      </c>
      <c r="O265" s="209"/>
      <c r="P265" s="209"/>
      <c r="Q265" s="209"/>
      <c r="R265" s="173"/>
      <c r="T265" s="211" t="s">
        <v>5</v>
      </c>
      <c r="U265" s="54" t="s">
        <v>42</v>
      </c>
      <c r="V265" s="45"/>
      <c r="W265" s="212">
        <f>V265*K265</f>
        <v>0</v>
      </c>
      <c r="X265" s="212">
        <v>0</v>
      </c>
      <c r="Y265" s="212">
        <f>X265*K265</f>
        <v>0</v>
      </c>
      <c r="Z265" s="212">
        <v>0</v>
      </c>
      <c r="AA265" s="213">
        <f>Z265*K265</f>
        <v>0</v>
      </c>
      <c r="AR265" s="20" t="s">
        <v>154</v>
      </c>
      <c r="AT265" s="20" t="s">
        <v>150</v>
      </c>
      <c r="AU265" s="20" t="s">
        <v>128</v>
      </c>
      <c r="AY265" s="20" t="s">
        <v>149</v>
      </c>
      <c r="BE265" s="129">
        <f>IF(U265="základná",N265,0)</f>
        <v>0</v>
      </c>
      <c r="BF265" s="129">
        <f>IF(U265="znížená",N265,0)</f>
        <v>0</v>
      </c>
      <c r="BG265" s="129">
        <f>IF(U265="zákl. prenesená",N265,0)</f>
        <v>0</v>
      </c>
      <c r="BH265" s="129">
        <f>IF(U265="zníž. prenesená",N265,0)</f>
        <v>0</v>
      </c>
      <c r="BI265" s="129">
        <f>IF(U265="nulová",N265,0)</f>
        <v>0</v>
      </c>
      <c r="BJ265" s="20" t="s">
        <v>128</v>
      </c>
      <c r="BK265" s="214">
        <f>ROUND(L265*K265,3)</f>
        <v>0</v>
      </c>
      <c r="BL265" s="20" t="s">
        <v>154</v>
      </c>
      <c r="BM265" s="20" t="s">
        <v>384</v>
      </c>
    </row>
    <row r="266" s="1" customFormat="1" ht="51" customHeight="1">
      <c r="B266" s="169"/>
      <c r="C266" s="205" t="s">
        <v>385</v>
      </c>
      <c r="D266" s="205" t="s">
        <v>150</v>
      </c>
      <c r="E266" s="206" t="s">
        <v>163</v>
      </c>
      <c r="F266" s="207" t="s">
        <v>164</v>
      </c>
      <c r="G266" s="207"/>
      <c r="H266" s="207"/>
      <c r="I266" s="207"/>
      <c r="J266" s="208" t="s">
        <v>153</v>
      </c>
      <c r="K266" s="209">
        <v>2.5</v>
      </c>
      <c r="L266" s="210">
        <v>0</v>
      </c>
      <c r="M266" s="210"/>
      <c r="N266" s="209">
        <f>ROUND(L266*K266,3)</f>
        <v>0</v>
      </c>
      <c r="O266" s="209"/>
      <c r="P266" s="209"/>
      <c r="Q266" s="209"/>
      <c r="R266" s="173"/>
      <c r="T266" s="211" t="s">
        <v>5</v>
      </c>
      <c r="U266" s="54" t="s">
        <v>42</v>
      </c>
      <c r="V266" s="45"/>
      <c r="W266" s="212">
        <f>V266*K266</f>
        <v>0</v>
      </c>
      <c r="X266" s="212">
        <v>0</v>
      </c>
      <c r="Y266" s="212">
        <f>X266*K266</f>
        <v>0</v>
      </c>
      <c r="Z266" s="212">
        <v>0</v>
      </c>
      <c r="AA266" s="213">
        <f>Z266*K266</f>
        <v>0</v>
      </c>
      <c r="AR266" s="20" t="s">
        <v>154</v>
      </c>
      <c r="AT266" s="20" t="s">
        <v>150</v>
      </c>
      <c r="AU266" s="20" t="s">
        <v>128</v>
      </c>
      <c r="AY266" s="20" t="s">
        <v>149</v>
      </c>
      <c r="BE266" s="129">
        <f>IF(U266="základná",N266,0)</f>
        <v>0</v>
      </c>
      <c r="BF266" s="129">
        <f>IF(U266="znížená",N266,0)</f>
        <v>0</v>
      </c>
      <c r="BG266" s="129">
        <f>IF(U266="zákl. prenesená",N266,0)</f>
        <v>0</v>
      </c>
      <c r="BH266" s="129">
        <f>IF(U266="zníž. prenesená",N266,0)</f>
        <v>0</v>
      </c>
      <c r="BI266" s="129">
        <f>IF(U266="nulová",N266,0)</f>
        <v>0</v>
      </c>
      <c r="BJ266" s="20" t="s">
        <v>128</v>
      </c>
      <c r="BK266" s="214">
        <f>ROUND(L266*K266,3)</f>
        <v>0</v>
      </c>
      <c r="BL266" s="20" t="s">
        <v>154</v>
      </c>
      <c r="BM266" s="20" t="s">
        <v>386</v>
      </c>
    </row>
    <row r="267" s="1" customFormat="1" ht="25.5" customHeight="1">
      <c r="B267" s="169"/>
      <c r="C267" s="215" t="s">
        <v>387</v>
      </c>
      <c r="D267" s="215" t="s">
        <v>167</v>
      </c>
      <c r="E267" s="216" t="s">
        <v>168</v>
      </c>
      <c r="F267" s="217" t="s">
        <v>169</v>
      </c>
      <c r="G267" s="217"/>
      <c r="H267" s="217"/>
      <c r="I267" s="217"/>
      <c r="J267" s="218" t="s">
        <v>170</v>
      </c>
      <c r="K267" s="219">
        <v>4.25</v>
      </c>
      <c r="L267" s="220">
        <v>0</v>
      </c>
      <c r="M267" s="220"/>
      <c r="N267" s="219">
        <f>ROUND(L267*K267,3)</f>
        <v>0</v>
      </c>
      <c r="O267" s="209"/>
      <c r="P267" s="209"/>
      <c r="Q267" s="209"/>
      <c r="R267" s="173"/>
      <c r="T267" s="211" t="s">
        <v>5</v>
      </c>
      <c r="U267" s="54" t="s">
        <v>42</v>
      </c>
      <c r="V267" s="45"/>
      <c r="W267" s="212">
        <f>V267*K267</f>
        <v>0</v>
      </c>
      <c r="X267" s="212">
        <v>1</v>
      </c>
      <c r="Y267" s="212">
        <f>X267*K267</f>
        <v>4.25</v>
      </c>
      <c r="Z267" s="212">
        <v>0</v>
      </c>
      <c r="AA267" s="213">
        <f>Z267*K267</f>
        <v>0</v>
      </c>
      <c r="AR267" s="20" t="s">
        <v>171</v>
      </c>
      <c r="AT267" s="20" t="s">
        <v>167</v>
      </c>
      <c r="AU267" s="20" t="s">
        <v>128</v>
      </c>
      <c r="AY267" s="20" t="s">
        <v>149</v>
      </c>
      <c r="BE267" s="129">
        <f>IF(U267="základná",N267,0)</f>
        <v>0</v>
      </c>
      <c r="BF267" s="129">
        <f>IF(U267="znížená",N267,0)</f>
        <v>0</v>
      </c>
      <c r="BG267" s="129">
        <f>IF(U267="zákl. prenesená",N267,0)</f>
        <v>0</v>
      </c>
      <c r="BH267" s="129">
        <f>IF(U267="zníž. prenesená",N267,0)</f>
        <v>0</v>
      </c>
      <c r="BI267" s="129">
        <f>IF(U267="nulová",N267,0)</f>
        <v>0</v>
      </c>
      <c r="BJ267" s="20" t="s">
        <v>128</v>
      </c>
      <c r="BK267" s="214">
        <f>ROUND(L267*K267,3)</f>
        <v>0</v>
      </c>
      <c r="BL267" s="20" t="s">
        <v>154</v>
      </c>
      <c r="BM267" s="20" t="s">
        <v>388</v>
      </c>
    </row>
    <row r="268" s="1" customFormat="1" ht="25.5" customHeight="1">
      <c r="B268" s="169"/>
      <c r="C268" s="205" t="s">
        <v>389</v>
      </c>
      <c r="D268" s="205" t="s">
        <v>150</v>
      </c>
      <c r="E268" s="206" t="s">
        <v>174</v>
      </c>
      <c r="F268" s="207" t="s">
        <v>175</v>
      </c>
      <c r="G268" s="207"/>
      <c r="H268" s="207"/>
      <c r="I268" s="207"/>
      <c r="J268" s="208" t="s">
        <v>170</v>
      </c>
      <c r="K268" s="209">
        <v>4.25</v>
      </c>
      <c r="L268" s="210">
        <v>0</v>
      </c>
      <c r="M268" s="210"/>
      <c r="N268" s="209">
        <f>ROUND(L268*K268,3)</f>
        <v>0</v>
      </c>
      <c r="O268" s="209"/>
      <c r="P268" s="209"/>
      <c r="Q268" s="209"/>
      <c r="R268" s="173"/>
      <c r="T268" s="211" t="s">
        <v>5</v>
      </c>
      <c r="U268" s="54" t="s">
        <v>42</v>
      </c>
      <c r="V268" s="45"/>
      <c r="W268" s="212">
        <f>V268*K268</f>
        <v>0</v>
      </c>
      <c r="X268" s="212">
        <v>0</v>
      </c>
      <c r="Y268" s="212">
        <f>X268*K268</f>
        <v>0</v>
      </c>
      <c r="Z268" s="212">
        <v>0</v>
      </c>
      <c r="AA268" s="213">
        <f>Z268*K268</f>
        <v>0</v>
      </c>
      <c r="AR268" s="20" t="s">
        <v>154</v>
      </c>
      <c r="AT268" s="20" t="s">
        <v>150</v>
      </c>
      <c r="AU268" s="20" t="s">
        <v>128</v>
      </c>
      <c r="AY268" s="20" t="s">
        <v>149</v>
      </c>
      <c r="BE268" s="129">
        <f>IF(U268="základná",N268,0)</f>
        <v>0</v>
      </c>
      <c r="BF268" s="129">
        <f>IF(U268="znížená",N268,0)</f>
        <v>0</v>
      </c>
      <c r="BG268" s="129">
        <f>IF(U268="zákl. prenesená",N268,0)</f>
        <v>0</v>
      </c>
      <c r="BH268" s="129">
        <f>IF(U268="zníž. prenesená",N268,0)</f>
        <v>0</v>
      </c>
      <c r="BI268" s="129">
        <f>IF(U268="nulová",N268,0)</f>
        <v>0</v>
      </c>
      <c r="BJ268" s="20" t="s">
        <v>128</v>
      </c>
      <c r="BK268" s="214">
        <f>ROUND(L268*K268,3)</f>
        <v>0</v>
      </c>
      <c r="BL268" s="20" t="s">
        <v>154</v>
      </c>
      <c r="BM268" s="20" t="s">
        <v>390</v>
      </c>
    </row>
    <row r="269" s="9" customFormat="1" ht="29.88" customHeight="1">
      <c r="B269" s="191"/>
      <c r="C269" s="192"/>
      <c r="D269" s="202" t="s">
        <v>123</v>
      </c>
      <c r="E269" s="202"/>
      <c r="F269" s="202"/>
      <c r="G269" s="202"/>
      <c r="H269" s="202"/>
      <c r="I269" s="202"/>
      <c r="J269" s="202"/>
      <c r="K269" s="202"/>
      <c r="L269" s="202"/>
      <c r="M269" s="202"/>
      <c r="N269" s="221">
        <f>BK269</f>
        <v>0</v>
      </c>
      <c r="O269" s="222"/>
      <c r="P269" s="222"/>
      <c r="Q269" s="222"/>
      <c r="R269" s="195"/>
      <c r="T269" s="196"/>
      <c r="U269" s="192"/>
      <c r="V269" s="192"/>
      <c r="W269" s="197">
        <f>SUM(W270:W275)</f>
        <v>0</v>
      </c>
      <c r="X269" s="192"/>
      <c r="Y269" s="197">
        <f>SUM(Y270:Y275)</f>
        <v>2.04</v>
      </c>
      <c r="Z269" s="192"/>
      <c r="AA269" s="198">
        <f>SUM(AA270:AA275)</f>
        <v>0</v>
      </c>
      <c r="AR269" s="199" t="s">
        <v>80</v>
      </c>
      <c r="AT269" s="200" t="s">
        <v>74</v>
      </c>
      <c r="AU269" s="200" t="s">
        <v>80</v>
      </c>
      <c r="AY269" s="199" t="s">
        <v>149</v>
      </c>
      <c r="BK269" s="201">
        <f>SUM(BK270:BK275)</f>
        <v>0</v>
      </c>
    </row>
    <row r="270" s="1" customFormat="1" ht="38.25" customHeight="1">
      <c r="B270" s="169"/>
      <c r="C270" s="205" t="s">
        <v>391</v>
      </c>
      <c r="D270" s="205" t="s">
        <v>150</v>
      </c>
      <c r="E270" s="206" t="s">
        <v>151</v>
      </c>
      <c r="F270" s="207" t="s">
        <v>152</v>
      </c>
      <c r="G270" s="207"/>
      <c r="H270" s="207"/>
      <c r="I270" s="207"/>
      <c r="J270" s="208" t="s">
        <v>153</v>
      </c>
      <c r="K270" s="209">
        <v>1.2</v>
      </c>
      <c r="L270" s="210">
        <v>0</v>
      </c>
      <c r="M270" s="210"/>
      <c r="N270" s="209">
        <f>ROUND(L270*K270,3)</f>
        <v>0</v>
      </c>
      <c r="O270" s="209"/>
      <c r="P270" s="209"/>
      <c r="Q270" s="209"/>
      <c r="R270" s="173"/>
      <c r="T270" s="211" t="s">
        <v>5</v>
      </c>
      <c r="U270" s="54" t="s">
        <v>42</v>
      </c>
      <c r="V270" s="45"/>
      <c r="W270" s="212">
        <f>V270*K270</f>
        <v>0</v>
      </c>
      <c r="X270" s="212">
        <v>0</v>
      </c>
      <c r="Y270" s="212">
        <f>X270*K270</f>
        <v>0</v>
      </c>
      <c r="Z270" s="212">
        <v>0</v>
      </c>
      <c r="AA270" s="213">
        <f>Z270*K270</f>
        <v>0</v>
      </c>
      <c r="AR270" s="20" t="s">
        <v>154</v>
      </c>
      <c r="AT270" s="20" t="s">
        <v>150</v>
      </c>
      <c r="AU270" s="20" t="s">
        <v>128</v>
      </c>
      <c r="AY270" s="20" t="s">
        <v>149</v>
      </c>
      <c r="BE270" s="129">
        <f>IF(U270="základná",N270,0)</f>
        <v>0</v>
      </c>
      <c r="BF270" s="129">
        <f>IF(U270="znížená",N270,0)</f>
        <v>0</v>
      </c>
      <c r="BG270" s="129">
        <f>IF(U270="zákl. prenesená",N270,0)</f>
        <v>0</v>
      </c>
      <c r="BH270" s="129">
        <f>IF(U270="zníž. prenesená",N270,0)</f>
        <v>0</v>
      </c>
      <c r="BI270" s="129">
        <f>IF(U270="nulová",N270,0)</f>
        <v>0</v>
      </c>
      <c r="BJ270" s="20" t="s">
        <v>128</v>
      </c>
      <c r="BK270" s="214">
        <f>ROUND(L270*K270,3)</f>
        <v>0</v>
      </c>
      <c r="BL270" s="20" t="s">
        <v>154</v>
      </c>
      <c r="BM270" s="20" t="s">
        <v>392</v>
      </c>
    </row>
    <row r="271" s="1" customFormat="1" ht="38.25" customHeight="1">
      <c r="B271" s="169"/>
      <c r="C271" s="205" t="s">
        <v>393</v>
      </c>
      <c r="D271" s="205" t="s">
        <v>150</v>
      </c>
      <c r="E271" s="206" t="s">
        <v>156</v>
      </c>
      <c r="F271" s="207" t="s">
        <v>157</v>
      </c>
      <c r="G271" s="207"/>
      <c r="H271" s="207"/>
      <c r="I271" s="207"/>
      <c r="J271" s="208" t="s">
        <v>153</v>
      </c>
      <c r="K271" s="209">
        <v>1.2</v>
      </c>
      <c r="L271" s="210">
        <v>0</v>
      </c>
      <c r="M271" s="210"/>
      <c r="N271" s="209">
        <f>ROUND(L271*K271,3)</f>
        <v>0</v>
      </c>
      <c r="O271" s="209"/>
      <c r="P271" s="209"/>
      <c r="Q271" s="209"/>
      <c r="R271" s="173"/>
      <c r="T271" s="211" t="s">
        <v>5</v>
      </c>
      <c r="U271" s="54" t="s">
        <v>42</v>
      </c>
      <c r="V271" s="45"/>
      <c r="W271" s="212">
        <f>V271*K271</f>
        <v>0</v>
      </c>
      <c r="X271" s="212">
        <v>0</v>
      </c>
      <c r="Y271" s="212">
        <f>X271*K271</f>
        <v>0</v>
      </c>
      <c r="Z271" s="212">
        <v>0</v>
      </c>
      <c r="AA271" s="213">
        <f>Z271*K271</f>
        <v>0</v>
      </c>
      <c r="AR271" s="20" t="s">
        <v>154</v>
      </c>
      <c r="AT271" s="20" t="s">
        <v>150</v>
      </c>
      <c r="AU271" s="20" t="s">
        <v>128</v>
      </c>
      <c r="AY271" s="20" t="s">
        <v>149</v>
      </c>
      <c r="BE271" s="129">
        <f>IF(U271="základná",N271,0)</f>
        <v>0</v>
      </c>
      <c r="BF271" s="129">
        <f>IF(U271="znížená",N271,0)</f>
        <v>0</v>
      </c>
      <c r="BG271" s="129">
        <f>IF(U271="zákl. prenesená",N271,0)</f>
        <v>0</v>
      </c>
      <c r="BH271" s="129">
        <f>IF(U271="zníž. prenesená",N271,0)</f>
        <v>0</v>
      </c>
      <c r="BI271" s="129">
        <f>IF(U271="nulová",N271,0)</f>
        <v>0</v>
      </c>
      <c r="BJ271" s="20" t="s">
        <v>128</v>
      </c>
      <c r="BK271" s="214">
        <f>ROUND(L271*K271,3)</f>
        <v>0</v>
      </c>
      <c r="BL271" s="20" t="s">
        <v>154</v>
      </c>
      <c r="BM271" s="20" t="s">
        <v>394</v>
      </c>
    </row>
    <row r="272" s="1" customFormat="1" ht="25.5" customHeight="1">
      <c r="B272" s="169"/>
      <c r="C272" s="205" t="s">
        <v>395</v>
      </c>
      <c r="D272" s="205" t="s">
        <v>150</v>
      </c>
      <c r="E272" s="206" t="s">
        <v>160</v>
      </c>
      <c r="F272" s="207" t="s">
        <v>161</v>
      </c>
      <c r="G272" s="207"/>
      <c r="H272" s="207"/>
      <c r="I272" s="207"/>
      <c r="J272" s="208" t="s">
        <v>153</v>
      </c>
      <c r="K272" s="209">
        <v>1.2</v>
      </c>
      <c r="L272" s="210">
        <v>0</v>
      </c>
      <c r="M272" s="210"/>
      <c r="N272" s="209">
        <f>ROUND(L272*K272,3)</f>
        <v>0</v>
      </c>
      <c r="O272" s="209"/>
      <c r="P272" s="209"/>
      <c r="Q272" s="209"/>
      <c r="R272" s="173"/>
      <c r="T272" s="211" t="s">
        <v>5</v>
      </c>
      <c r="U272" s="54" t="s">
        <v>42</v>
      </c>
      <c r="V272" s="45"/>
      <c r="W272" s="212">
        <f>V272*K272</f>
        <v>0</v>
      </c>
      <c r="X272" s="212">
        <v>0</v>
      </c>
      <c r="Y272" s="212">
        <f>X272*K272</f>
        <v>0</v>
      </c>
      <c r="Z272" s="212">
        <v>0</v>
      </c>
      <c r="AA272" s="213">
        <f>Z272*K272</f>
        <v>0</v>
      </c>
      <c r="AR272" s="20" t="s">
        <v>154</v>
      </c>
      <c r="AT272" s="20" t="s">
        <v>150</v>
      </c>
      <c r="AU272" s="20" t="s">
        <v>128</v>
      </c>
      <c r="AY272" s="20" t="s">
        <v>149</v>
      </c>
      <c r="BE272" s="129">
        <f>IF(U272="základná",N272,0)</f>
        <v>0</v>
      </c>
      <c r="BF272" s="129">
        <f>IF(U272="znížená",N272,0)</f>
        <v>0</v>
      </c>
      <c r="BG272" s="129">
        <f>IF(U272="zákl. prenesená",N272,0)</f>
        <v>0</v>
      </c>
      <c r="BH272" s="129">
        <f>IF(U272="zníž. prenesená",N272,0)</f>
        <v>0</v>
      </c>
      <c r="BI272" s="129">
        <f>IF(U272="nulová",N272,0)</f>
        <v>0</v>
      </c>
      <c r="BJ272" s="20" t="s">
        <v>128</v>
      </c>
      <c r="BK272" s="214">
        <f>ROUND(L272*K272,3)</f>
        <v>0</v>
      </c>
      <c r="BL272" s="20" t="s">
        <v>154</v>
      </c>
      <c r="BM272" s="20" t="s">
        <v>396</v>
      </c>
    </row>
    <row r="273" s="1" customFormat="1" ht="51" customHeight="1">
      <c r="B273" s="169"/>
      <c r="C273" s="205" t="s">
        <v>397</v>
      </c>
      <c r="D273" s="205" t="s">
        <v>150</v>
      </c>
      <c r="E273" s="206" t="s">
        <v>163</v>
      </c>
      <c r="F273" s="207" t="s">
        <v>164</v>
      </c>
      <c r="G273" s="207"/>
      <c r="H273" s="207"/>
      <c r="I273" s="207"/>
      <c r="J273" s="208" t="s">
        <v>153</v>
      </c>
      <c r="K273" s="209">
        <v>1.2</v>
      </c>
      <c r="L273" s="210">
        <v>0</v>
      </c>
      <c r="M273" s="210"/>
      <c r="N273" s="209">
        <f>ROUND(L273*K273,3)</f>
        <v>0</v>
      </c>
      <c r="O273" s="209"/>
      <c r="P273" s="209"/>
      <c r="Q273" s="209"/>
      <c r="R273" s="173"/>
      <c r="T273" s="211" t="s">
        <v>5</v>
      </c>
      <c r="U273" s="54" t="s">
        <v>42</v>
      </c>
      <c r="V273" s="45"/>
      <c r="W273" s="212">
        <f>V273*K273</f>
        <v>0</v>
      </c>
      <c r="X273" s="212">
        <v>0</v>
      </c>
      <c r="Y273" s="212">
        <f>X273*K273</f>
        <v>0</v>
      </c>
      <c r="Z273" s="212">
        <v>0</v>
      </c>
      <c r="AA273" s="213">
        <f>Z273*K273</f>
        <v>0</v>
      </c>
      <c r="AR273" s="20" t="s">
        <v>154</v>
      </c>
      <c r="AT273" s="20" t="s">
        <v>150</v>
      </c>
      <c r="AU273" s="20" t="s">
        <v>128</v>
      </c>
      <c r="AY273" s="20" t="s">
        <v>149</v>
      </c>
      <c r="BE273" s="129">
        <f>IF(U273="základná",N273,0)</f>
        <v>0</v>
      </c>
      <c r="BF273" s="129">
        <f>IF(U273="znížená",N273,0)</f>
        <v>0</v>
      </c>
      <c r="BG273" s="129">
        <f>IF(U273="zákl. prenesená",N273,0)</f>
        <v>0</v>
      </c>
      <c r="BH273" s="129">
        <f>IF(U273="zníž. prenesená",N273,0)</f>
        <v>0</v>
      </c>
      <c r="BI273" s="129">
        <f>IF(U273="nulová",N273,0)</f>
        <v>0</v>
      </c>
      <c r="BJ273" s="20" t="s">
        <v>128</v>
      </c>
      <c r="BK273" s="214">
        <f>ROUND(L273*K273,3)</f>
        <v>0</v>
      </c>
      <c r="BL273" s="20" t="s">
        <v>154</v>
      </c>
      <c r="BM273" s="20" t="s">
        <v>398</v>
      </c>
    </row>
    <row r="274" s="1" customFormat="1" ht="25.5" customHeight="1">
      <c r="B274" s="169"/>
      <c r="C274" s="215" t="s">
        <v>399</v>
      </c>
      <c r="D274" s="215" t="s">
        <v>167</v>
      </c>
      <c r="E274" s="216" t="s">
        <v>168</v>
      </c>
      <c r="F274" s="217" t="s">
        <v>169</v>
      </c>
      <c r="G274" s="217"/>
      <c r="H274" s="217"/>
      <c r="I274" s="217"/>
      <c r="J274" s="218" t="s">
        <v>170</v>
      </c>
      <c r="K274" s="219">
        <v>2.04</v>
      </c>
      <c r="L274" s="220">
        <v>0</v>
      </c>
      <c r="M274" s="220"/>
      <c r="N274" s="219">
        <f>ROUND(L274*K274,3)</f>
        <v>0</v>
      </c>
      <c r="O274" s="209"/>
      <c r="P274" s="209"/>
      <c r="Q274" s="209"/>
      <c r="R274" s="173"/>
      <c r="T274" s="211" t="s">
        <v>5</v>
      </c>
      <c r="U274" s="54" t="s">
        <v>42</v>
      </c>
      <c r="V274" s="45"/>
      <c r="W274" s="212">
        <f>V274*K274</f>
        <v>0</v>
      </c>
      <c r="X274" s="212">
        <v>1</v>
      </c>
      <c r="Y274" s="212">
        <f>X274*K274</f>
        <v>2.04</v>
      </c>
      <c r="Z274" s="212">
        <v>0</v>
      </c>
      <c r="AA274" s="213">
        <f>Z274*K274</f>
        <v>0</v>
      </c>
      <c r="AR274" s="20" t="s">
        <v>171</v>
      </c>
      <c r="AT274" s="20" t="s">
        <v>167</v>
      </c>
      <c r="AU274" s="20" t="s">
        <v>128</v>
      </c>
      <c r="AY274" s="20" t="s">
        <v>149</v>
      </c>
      <c r="BE274" s="129">
        <f>IF(U274="základná",N274,0)</f>
        <v>0</v>
      </c>
      <c r="BF274" s="129">
        <f>IF(U274="znížená",N274,0)</f>
        <v>0</v>
      </c>
      <c r="BG274" s="129">
        <f>IF(U274="zákl. prenesená",N274,0)</f>
        <v>0</v>
      </c>
      <c r="BH274" s="129">
        <f>IF(U274="zníž. prenesená",N274,0)</f>
        <v>0</v>
      </c>
      <c r="BI274" s="129">
        <f>IF(U274="nulová",N274,0)</f>
        <v>0</v>
      </c>
      <c r="BJ274" s="20" t="s">
        <v>128</v>
      </c>
      <c r="BK274" s="214">
        <f>ROUND(L274*K274,3)</f>
        <v>0</v>
      </c>
      <c r="BL274" s="20" t="s">
        <v>154</v>
      </c>
      <c r="BM274" s="20" t="s">
        <v>400</v>
      </c>
    </row>
    <row r="275" s="1" customFormat="1" ht="25.5" customHeight="1">
      <c r="B275" s="169"/>
      <c r="C275" s="205" t="s">
        <v>401</v>
      </c>
      <c r="D275" s="205" t="s">
        <v>150</v>
      </c>
      <c r="E275" s="206" t="s">
        <v>174</v>
      </c>
      <c r="F275" s="207" t="s">
        <v>175</v>
      </c>
      <c r="G275" s="207"/>
      <c r="H275" s="207"/>
      <c r="I275" s="207"/>
      <c r="J275" s="208" t="s">
        <v>170</v>
      </c>
      <c r="K275" s="209">
        <v>2.04</v>
      </c>
      <c r="L275" s="210">
        <v>0</v>
      </c>
      <c r="M275" s="210"/>
      <c r="N275" s="209">
        <f>ROUND(L275*K275,3)</f>
        <v>0</v>
      </c>
      <c r="O275" s="209"/>
      <c r="P275" s="209"/>
      <c r="Q275" s="209"/>
      <c r="R275" s="173"/>
      <c r="T275" s="211" t="s">
        <v>5</v>
      </c>
      <c r="U275" s="54" t="s">
        <v>42</v>
      </c>
      <c r="V275" s="45"/>
      <c r="W275" s="212">
        <f>V275*K275</f>
        <v>0</v>
      </c>
      <c r="X275" s="212">
        <v>0</v>
      </c>
      <c r="Y275" s="212">
        <f>X275*K275</f>
        <v>0</v>
      </c>
      <c r="Z275" s="212">
        <v>0</v>
      </c>
      <c r="AA275" s="213">
        <f>Z275*K275</f>
        <v>0</v>
      </c>
      <c r="AR275" s="20" t="s">
        <v>154</v>
      </c>
      <c r="AT275" s="20" t="s">
        <v>150</v>
      </c>
      <c r="AU275" s="20" t="s">
        <v>128</v>
      </c>
      <c r="AY275" s="20" t="s">
        <v>149</v>
      </c>
      <c r="BE275" s="129">
        <f>IF(U275="základná",N275,0)</f>
        <v>0</v>
      </c>
      <c r="BF275" s="129">
        <f>IF(U275="znížená",N275,0)</f>
        <v>0</v>
      </c>
      <c r="BG275" s="129">
        <f>IF(U275="zákl. prenesená",N275,0)</f>
        <v>0</v>
      </c>
      <c r="BH275" s="129">
        <f>IF(U275="zníž. prenesená",N275,0)</f>
        <v>0</v>
      </c>
      <c r="BI275" s="129">
        <f>IF(U275="nulová",N275,0)</f>
        <v>0</v>
      </c>
      <c r="BJ275" s="20" t="s">
        <v>128</v>
      </c>
      <c r="BK275" s="214">
        <f>ROUND(L275*K275,3)</f>
        <v>0</v>
      </c>
      <c r="BL275" s="20" t="s">
        <v>154</v>
      </c>
      <c r="BM275" s="20" t="s">
        <v>402</v>
      </c>
    </row>
    <row r="276" s="1" customFormat="1" ht="49.92" customHeight="1">
      <c r="B276" s="44"/>
      <c r="C276" s="45"/>
      <c r="D276" s="193" t="s">
        <v>403</v>
      </c>
      <c r="E276" s="45"/>
      <c r="F276" s="45"/>
      <c r="G276" s="45"/>
      <c r="H276" s="45"/>
      <c r="I276" s="45"/>
      <c r="J276" s="45"/>
      <c r="K276" s="45"/>
      <c r="L276" s="45"/>
      <c r="M276" s="45"/>
      <c r="N276" s="223">
        <f>BK276</f>
        <v>0</v>
      </c>
      <c r="O276" s="224"/>
      <c r="P276" s="224"/>
      <c r="Q276" s="224"/>
      <c r="R276" s="46"/>
      <c r="T276" s="225"/>
      <c r="U276" s="45"/>
      <c r="V276" s="45"/>
      <c r="W276" s="45"/>
      <c r="X276" s="45"/>
      <c r="Y276" s="45"/>
      <c r="Z276" s="45"/>
      <c r="AA276" s="92"/>
      <c r="AT276" s="20" t="s">
        <v>74</v>
      </c>
      <c r="AU276" s="20" t="s">
        <v>75</v>
      </c>
      <c r="AY276" s="20" t="s">
        <v>404</v>
      </c>
      <c r="BK276" s="214">
        <f>SUM(BK277:BK281)</f>
        <v>0</v>
      </c>
    </row>
    <row r="277" s="1" customFormat="1" ht="22.32" customHeight="1">
      <c r="B277" s="44"/>
      <c r="C277" s="226" t="s">
        <v>5</v>
      </c>
      <c r="D277" s="226" t="s">
        <v>150</v>
      </c>
      <c r="E277" s="227" t="s">
        <v>5</v>
      </c>
      <c r="F277" s="228" t="s">
        <v>5</v>
      </c>
      <c r="G277" s="228"/>
      <c r="H277" s="228"/>
      <c r="I277" s="228"/>
      <c r="J277" s="229" t="s">
        <v>5</v>
      </c>
      <c r="K277" s="210"/>
      <c r="L277" s="210"/>
      <c r="M277" s="230"/>
      <c r="N277" s="230">
        <f>BK277</f>
        <v>0</v>
      </c>
      <c r="O277" s="230"/>
      <c r="P277" s="230"/>
      <c r="Q277" s="230"/>
      <c r="R277" s="46"/>
      <c r="T277" s="211" t="s">
        <v>5</v>
      </c>
      <c r="U277" s="231" t="s">
        <v>42</v>
      </c>
      <c r="V277" s="45"/>
      <c r="W277" s="45"/>
      <c r="X277" s="45"/>
      <c r="Y277" s="45"/>
      <c r="Z277" s="45"/>
      <c r="AA277" s="92"/>
      <c r="AT277" s="20" t="s">
        <v>404</v>
      </c>
      <c r="AU277" s="20" t="s">
        <v>80</v>
      </c>
      <c r="AY277" s="20" t="s">
        <v>404</v>
      </c>
      <c r="BE277" s="129">
        <f>IF(U277="základná",N277,0)</f>
        <v>0</v>
      </c>
      <c r="BF277" s="129">
        <f>IF(U277="znížená",N277,0)</f>
        <v>0</v>
      </c>
      <c r="BG277" s="129">
        <f>IF(U277="zákl. prenesená",N277,0)</f>
        <v>0</v>
      </c>
      <c r="BH277" s="129">
        <f>IF(U277="zníž. prenesená",N277,0)</f>
        <v>0</v>
      </c>
      <c r="BI277" s="129">
        <f>IF(U277="nulová",N277,0)</f>
        <v>0</v>
      </c>
      <c r="BJ277" s="20" t="s">
        <v>128</v>
      </c>
      <c r="BK277" s="214">
        <f>L277*K277</f>
        <v>0</v>
      </c>
    </row>
    <row r="278" s="1" customFormat="1" ht="22.32" customHeight="1">
      <c r="B278" s="44"/>
      <c r="C278" s="226" t="s">
        <v>5</v>
      </c>
      <c r="D278" s="226" t="s">
        <v>150</v>
      </c>
      <c r="E278" s="227" t="s">
        <v>5</v>
      </c>
      <c r="F278" s="228" t="s">
        <v>5</v>
      </c>
      <c r="G278" s="228"/>
      <c r="H278" s="228"/>
      <c r="I278" s="228"/>
      <c r="J278" s="229" t="s">
        <v>5</v>
      </c>
      <c r="K278" s="210"/>
      <c r="L278" s="210"/>
      <c r="M278" s="230"/>
      <c r="N278" s="230">
        <f>BK278</f>
        <v>0</v>
      </c>
      <c r="O278" s="230"/>
      <c r="P278" s="230"/>
      <c r="Q278" s="230"/>
      <c r="R278" s="46"/>
      <c r="T278" s="211" t="s">
        <v>5</v>
      </c>
      <c r="U278" s="231" t="s">
        <v>42</v>
      </c>
      <c r="V278" s="45"/>
      <c r="W278" s="45"/>
      <c r="X278" s="45"/>
      <c r="Y278" s="45"/>
      <c r="Z278" s="45"/>
      <c r="AA278" s="92"/>
      <c r="AT278" s="20" t="s">
        <v>404</v>
      </c>
      <c r="AU278" s="20" t="s">
        <v>80</v>
      </c>
      <c r="AY278" s="20" t="s">
        <v>404</v>
      </c>
      <c r="BE278" s="129">
        <f>IF(U278="základná",N278,0)</f>
        <v>0</v>
      </c>
      <c r="BF278" s="129">
        <f>IF(U278="znížená",N278,0)</f>
        <v>0</v>
      </c>
      <c r="BG278" s="129">
        <f>IF(U278="zákl. prenesená",N278,0)</f>
        <v>0</v>
      </c>
      <c r="BH278" s="129">
        <f>IF(U278="zníž. prenesená",N278,0)</f>
        <v>0</v>
      </c>
      <c r="BI278" s="129">
        <f>IF(U278="nulová",N278,0)</f>
        <v>0</v>
      </c>
      <c r="BJ278" s="20" t="s">
        <v>128</v>
      </c>
      <c r="BK278" s="214">
        <f>L278*K278</f>
        <v>0</v>
      </c>
    </row>
    <row r="279" s="1" customFormat="1" ht="22.32" customHeight="1">
      <c r="B279" s="44"/>
      <c r="C279" s="226" t="s">
        <v>5</v>
      </c>
      <c r="D279" s="226" t="s">
        <v>150</v>
      </c>
      <c r="E279" s="227" t="s">
        <v>5</v>
      </c>
      <c r="F279" s="228" t="s">
        <v>5</v>
      </c>
      <c r="G279" s="228"/>
      <c r="H279" s="228"/>
      <c r="I279" s="228"/>
      <c r="J279" s="229" t="s">
        <v>5</v>
      </c>
      <c r="K279" s="210"/>
      <c r="L279" s="210"/>
      <c r="M279" s="230"/>
      <c r="N279" s="230">
        <f>BK279</f>
        <v>0</v>
      </c>
      <c r="O279" s="230"/>
      <c r="P279" s="230"/>
      <c r="Q279" s="230"/>
      <c r="R279" s="46"/>
      <c r="T279" s="211" t="s">
        <v>5</v>
      </c>
      <c r="U279" s="231" t="s">
        <v>42</v>
      </c>
      <c r="V279" s="45"/>
      <c r="W279" s="45"/>
      <c r="X279" s="45"/>
      <c r="Y279" s="45"/>
      <c r="Z279" s="45"/>
      <c r="AA279" s="92"/>
      <c r="AT279" s="20" t="s">
        <v>404</v>
      </c>
      <c r="AU279" s="20" t="s">
        <v>80</v>
      </c>
      <c r="AY279" s="20" t="s">
        <v>404</v>
      </c>
      <c r="BE279" s="129">
        <f>IF(U279="základná",N279,0)</f>
        <v>0</v>
      </c>
      <c r="BF279" s="129">
        <f>IF(U279="znížená",N279,0)</f>
        <v>0</v>
      </c>
      <c r="BG279" s="129">
        <f>IF(U279="zákl. prenesená",N279,0)</f>
        <v>0</v>
      </c>
      <c r="BH279" s="129">
        <f>IF(U279="zníž. prenesená",N279,0)</f>
        <v>0</v>
      </c>
      <c r="BI279" s="129">
        <f>IF(U279="nulová",N279,0)</f>
        <v>0</v>
      </c>
      <c r="BJ279" s="20" t="s">
        <v>128</v>
      </c>
      <c r="BK279" s="214">
        <f>L279*K279</f>
        <v>0</v>
      </c>
    </row>
    <row r="280" s="1" customFormat="1" ht="22.32" customHeight="1">
      <c r="B280" s="44"/>
      <c r="C280" s="226" t="s">
        <v>5</v>
      </c>
      <c r="D280" s="226" t="s">
        <v>150</v>
      </c>
      <c r="E280" s="227" t="s">
        <v>5</v>
      </c>
      <c r="F280" s="228" t="s">
        <v>5</v>
      </c>
      <c r="G280" s="228"/>
      <c r="H280" s="228"/>
      <c r="I280" s="228"/>
      <c r="J280" s="229" t="s">
        <v>5</v>
      </c>
      <c r="K280" s="210"/>
      <c r="L280" s="210"/>
      <c r="M280" s="230"/>
      <c r="N280" s="230">
        <f>BK280</f>
        <v>0</v>
      </c>
      <c r="O280" s="230"/>
      <c r="P280" s="230"/>
      <c r="Q280" s="230"/>
      <c r="R280" s="46"/>
      <c r="T280" s="211" t="s">
        <v>5</v>
      </c>
      <c r="U280" s="231" t="s">
        <v>42</v>
      </c>
      <c r="V280" s="45"/>
      <c r="W280" s="45"/>
      <c r="X280" s="45"/>
      <c r="Y280" s="45"/>
      <c r="Z280" s="45"/>
      <c r="AA280" s="92"/>
      <c r="AT280" s="20" t="s">
        <v>404</v>
      </c>
      <c r="AU280" s="20" t="s">
        <v>80</v>
      </c>
      <c r="AY280" s="20" t="s">
        <v>404</v>
      </c>
      <c r="BE280" s="129">
        <f>IF(U280="základná",N280,0)</f>
        <v>0</v>
      </c>
      <c r="BF280" s="129">
        <f>IF(U280="znížená",N280,0)</f>
        <v>0</v>
      </c>
      <c r="BG280" s="129">
        <f>IF(U280="zákl. prenesená",N280,0)</f>
        <v>0</v>
      </c>
      <c r="BH280" s="129">
        <f>IF(U280="zníž. prenesená",N280,0)</f>
        <v>0</v>
      </c>
      <c r="BI280" s="129">
        <f>IF(U280="nulová",N280,0)</f>
        <v>0</v>
      </c>
      <c r="BJ280" s="20" t="s">
        <v>128</v>
      </c>
      <c r="BK280" s="214">
        <f>L280*K280</f>
        <v>0</v>
      </c>
    </row>
    <row r="281" s="1" customFormat="1" ht="22.32" customHeight="1">
      <c r="B281" s="44"/>
      <c r="C281" s="226" t="s">
        <v>5</v>
      </c>
      <c r="D281" s="226" t="s">
        <v>150</v>
      </c>
      <c r="E281" s="227" t="s">
        <v>5</v>
      </c>
      <c r="F281" s="228" t="s">
        <v>5</v>
      </c>
      <c r="G281" s="228"/>
      <c r="H281" s="228"/>
      <c r="I281" s="228"/>
      <c r="J281" s="229" t="s">
        <v>5</v>
      </c>
      <c r="K281" s="210"/>
      <c r="L281" s="210"/>
      <c r="M281" s="230"/>
      <c r="N281" s="230">
        <f>BK281</f>
        <v>0</v>
      </c>
      <c r="O281" s="230"/>
      <c r="P281" s="230"/>
      <c r="Q281" s="230"/>
      <c r="R281" s="46"/>
      <c r="T281" s="211" t="s">
        <v>5</v>
      </c>
      <c r="U281" s="231" t="s">
        <v>42</v>
      </c>
      <c r="V281" s="70"/>
      <c r="W281" s="70"/>
      <c r="X281" s="70"/>
      <c r="Y281" s="70"/>
      <c r="Z281" s="70"/>
      <c r="AA281" s="72"/>
      <c r="AT281" s="20" t="s">
        <v>404</v>
      </c>
      <c r="AU281" s="20" t="s">
        <v>80</v>
      </c>
      <c r="AY281" s="20" t="s">
        <v>404</v>
      </c>
      <c r="BE281" s="129">
        <f>IF(U281="základná",N281,0)</f>
        <v>0</v>
      </c>
      <c r="BF281" s="129">
        <f>IF(U281="znížená",N281,0)</f>
        <v>0</v>
      </c>
      <c r="BG281" s="129">
        <f>IF(U281="zákl. prenesená",N281,0)</f>
        <v>0</v>
      </c>
      <c r="BH281" s="129">
        <f>IF(U281="zníž. prenesená",N281,0)</f>
        <v>0</v>
      </c>
      <c r="BI281" s="129">
        <f>IF(U281="nulová",N281,0)</f>
        <v>0</v>
      </c>
      <c r="BJ281" s="20" t="s">
        <v>128</v>
      </c>
      <c r="BK281" s="214">
        <f>L281*K281</f>
        <v>0</v>
      </c>
    </row>
    <row r="282" s="1" customFormat="1" ht="6.96" customHeight="1">
      <c r="B282" s="73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5"/>
    </row>
  </sheetData>
  <mergeCells count="476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4:Q104"/>
    <mergeCell ref="N105:Q105"/>
    <mergeCell ref="N106:Q106"/>
    <mergeCell ref="N107:Q107"/>
    <mergeCell ref="N108:Q108"/>
    <mergeCell ref="N109:Q109"/>
    <mergeCell ref="N111:Q111"/>
    <mergeCell ref="D112:H112"/>
    <mergeCell ref="N112:Q112"/>
    <mergeCell ref="D113:H113"/>
    <mergeCell ref="N113:Q113"/>
    <mergeCell ref="D114:H114"/>
    <mergeCell ref="N114:Q114"/>
    <mergeCell ref="D115:H115"/>
    <mergeCell ref="N115:Q115"/>
    <mergeCell ref="D116:H116"/>
    <mergeCell ref="N116:Q116"/>
    <mergeCell ref="N117:Q117"/>
    <mergeCell ref="L119:Q119"/>
    <mergeCell ref="C125:Q125"/>
    <mergeCell ref="F127:P127"/>
    <mergeCell ref="M129:P129"/>
    <mergeCell ref="M131:Q131"/>
    <mergeCell ref="M132:Q132"/>
    <mergeCell ref="F134:I134"/>
    <mergeCell ref="L134:M134"/>
    <mergeCell ref="N134:Q134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6:I166"/>
    <mergeCell ref="L166:M166"/>
    <mergeCell ref="N166:Q166"/>
    <mergeCell ref="F167:I167"/>
    <mergeCell ref="L167:M167"/>
    <mergeCell ref="N167:Q167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3:I173"/>
    <mergeCell ref="L173:M173"/>
    <mergeCell ref="N173:Q173"/>
    <mergeCell ref="F174:I174"/>
    <mergeCell ref="L174:M174"/>
    <mergeCell ref="N174:Q174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80:I180"/>
    <mergeCell ref="L180:M180"/>
    <mergeCell ref="N180:Q180"/>
    <mergeCell ref="F181:I181"/>
    <mergeCell ref="L181:M181"/>
    <mergeCell ref="N181:Q181"/>
    <mergeCell ref="F182:I182"/>
    <mergeCell ref="L182:M182"/>
    <mergeCell ref="N182:Q182"/>
    <mergeCell ref="F183:I183"/>
    <mergeCell ref="L183:M183"/>
    <mergeCell ref="N183:Q183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2:I192"/>
    <mergeCell ref="L192:M192"/>
    <mergeCell ref="N192:Q192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7:I197"/>
    <mergeCell ref="L197:M197"/>
    <mergeCell ref="N197:Q197"/>
    <mergeCell ref="F199:I199"/>
    <mergeCell ref="L199:M199"/>
    <mergeCell ref="N199:Q199"/>
    <mergeCell ref="F200:I200"/>
    <mergeCell ref="L200:M200"/>
    <mergeCell ref="N200:Q200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F204:I204"/>
    <mergeCell ref="L204:M204"/>
    <mergeCell ref="N204:Q204"/>
    <mergeCell ref="F206:I206"/>
    <mergeCell ref="L206:M206"/>
    <mergeCell ref="N206:Q206"/>
    <mergeCell ref="F207:I207"/>
    <mergeCell ref="L207:M207"/>
    <mergeCell ref="N207:Q207"/>
    <mergeCell ref="F208:I208"/>
    <mergeCell ref="L208:M208"/>
    <mergeCell ref="N208:Q208"/>
    <mergeCell ref="F209:I209"/>
    <mergeCell ref="L209:M209"/>
    <mergeCell ref="N209:Q209"/>
    <mergeCell ref="F210:I210"/>
    <mergeCell ref="L210:M210"/>
    <mergeCell ref="N210:Q210"/>
    <mergeCell ref="F211:I211"/>
    <mergeCell ref="L211:M211"/>
    <mergeCell ref="N211:Q211"/>
    <mergeCell ref="F213:I213"/>
    <mergeCell ref="L213:M213"/>
    <mergeCell ref="N213:Q213"/>
    <mergeCell ref="F214:I214"/>
    <mergeCell ref="L214:M214"/>
    <mergeCell ref="N214:Q214"/>
    <mergeCell ref="F215:I215"/>
    <mergeCell ref="L215:M215"/>
    <mergeCell ref="N215:Q215"/>
    <mergeCell ref="F216:I216"/>
    <mergeCell ref="L216:M216"/>
    <mergeCell ref="N216:Q216"/>
    <mergeCell ref="F217:I217"/>
    <mergeCell ref="L217:M217"/>
    <mergeCell ref="N217:Q217"/>
    <mergeCell ref="F218:I218"/>
    <mergeCell ref="L218:M218"/>
    <mergeCell ref="N218:Q218"/>
    <mergeCell ref="F220:I220"/>
    <mergeCell ref="L220:M220"/>
    <mergeCell ref="N220:Q220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F224:I224"/>
    <mergeCell ref="L224:M224"/>
    <mergeCell ref="N224:Q224"/>
    <mergeCell ref="F225:I225"/>
    <mergeCell ref="L225:M225"/>
    <mergeCell ref="N225:Q225"/>
    <mergeCell ref="F227:I227"/>
    <mergeCell ref="L227:M227"/>
    <mergeCell ref="N227:Q227"/>
    <mergeCell ref="F228:I228"/>
    <mergeCell ref="L228:M228"/>
    <mergeCell ref="N228:Q228"/>
    <mergeCell ref="F229:I229"/>
    <mergeCell ref="L229:M229"/>
    <mergeCell ref="N229:Q229"/>
    <mergeCell ref="F230:I230"/>
    <mergeCell ref="L230:M230"/>
    <mergeCell ref="N230:Q230"/>
    <mergeCell ref="F231:I231"/>
    <mergeCell ref="L231:M231"/>
    <mergeCell ref="N231:Q231"/>
    <mergeCell ref="F232:I232"/>
    <mergeCell ref="L232:M232"/>
    <mergeCell ref="N232:Q232"/>
    <mergeCell ref="F234:I234"/>
    <mergeCell ref="L234:M234"/>
    <mergeCell ref="N234:Q234"/>
    <mergeCell ref="F235:I235"/>
    <mergeCell ref="L235:M235"/>
    <mergeCell ref="N235:Q235"/>
    <mergeCell ref="F236:I236"/>
    <mergeCell ref="L236:M236"/>
    <mergeCell ref="N236:Q236"/>
    <mergeCell ref="F237:I237"/>
    <mergeCell ref="L237:M237"/>
    <mergeCell ref="N237:Q237"/>
    <mergeCell ref="F238:I238"/>
    <mergeCell ref="L238:M238"/>
    <mergeCell ref="N238:Q238"/>
    <mergeCell ref="F239:I239"/>
    <mergeCell ref="L239:M239"/>
    <mergeCell ref="N239:Q239"/>
    <mergeCell ref="F241:I241"/>
    <mergeCell ref="L241:M241"/>
    <mergeCell ref="N241:Q241"/>
    <mergeCell ref="F242:I242"/>
    <mergeCell ref="L242:M242"/>
    <mergeCell ref="N242:Q242"/>
    <mergeCell ref="F243:I243"/>
    <mergeCell ref="L243:M243"/>
    <mergeCell ref="N243:Q243"/>
    <mergeCell ref="F244:I244"/>
    <mergeCell ref="L244:M244"/>
    <mergeCell ref="N244:Q244"/>
    <mergeCell ref="F245:I245"/>
    <mergeCell ref="L245:M245"/>
    <mergeCell ref="N245:Q245"/>
    <mergeCell ref="F246:I246"/>
    <mergeCell ref="L246:M246"/>
    <mergeCell ref="N246:Q246"/>
    <mergeCell ref="F248:I248"/>
    <mergeCell ref="L248:M248"/>
    <mergeCell ref="N248:Q248"/>
    <mergeCell ref="F249:I249"/>
    <mergeCell ref="L249:M249"/>
    <mergeCell ref="N249:Q249"/>
    <mergeCell ref="F250:I250"/>
    <mergeCell ref="L250:M250"/>
    <mergeCell ref="N250:Q250"/>
    <mergeCell ref="F251:I251"/>
    <mergeCell ref="L251:M251"/>
    <mergeCell ref="N251:Q251"/>
    <mergeCell ref="F252:I252"/>
    <mergeCell ref="L252:M252"/>
    <mergeCell ref="N252:Q252"/>
    <mergeCell ref="F253:I253"/>
    <mergeCell ref="L253:M253"/>
    <mergeCell ref="N253:Q253"/>
    <mergeCell ref="F255:I255"/>
    <mergeCell ref="L255:M255"/>
    <mergeCell ref="N255:Q255"/>
    <mergeCell ref="F256:I256"/>
    <mergeCell ref="L256:M256"/>
    <mergeCell ref="N256:Q256"/>
    <mergeCell ref="F257:I257"/>
    <mergeCell ref="L257:M257"/>
    <mergeCell ref="N257:Q257"/>
    <mergeCell ref="F258:I258"/>
    <mergeCell ref="L258:M258"/>
    <mergeCell ref="N258:Q258"/>
    <mergeCell ref="F259:I259"/>
    <mergeCell ref="L259:M259"/>
    <mergeCell ref="N259:Q259"/>
    <mergeCell ref="F260:I260"/>
    <mergeCell ref="L260:M260"/>
    <mergeCell ref="N260:Q260"/>
    <mergeCell ref="F261:I261"/>
    <mergeCell ref="L261:M261"/>
    <mergeCell ref="N261:Q261"/>
    <mergeCell ref="F263:I263"/>
    <mergeCell ref="L263:M263"/>
    <mergeCell ref="N263:Q263"/>
    <mergeCell ref="F264:I264"/>
    <mergeCell ref="L264:M264"/>
    <mergeCell ref="N264:Q264"/>
    <mergeCell ref="F265:I265"/>
    <mergeCell ref="L265:M265"/>
    <mergeCell ref="N265:Q265"/>
    <mergeCell ref="F266:I266"/>
    <mergeCell ref="L266:M266"/>
    <mergeCell ref="N266:Q266"/>
    <mergeCell ref="F267:I267"/>
    <mergeCell ref="L267:M267"/>
    <mergeCell ref="N267:Q267"/>
    <mergeCell ref="F268:I268"/>
    <mergeCell ref="L268:M268"/>
    <mergeCell ref="N268:Q268"/>
    <mergeCell ref="F270:I270"/>
    <mergeCell ref="L270:M270"/>
    <mergeCell ref="N270:Q270"/>
    <mergeCell ref="F271:I271"/>
    <mergeCell ref="L271:M271"/>
    <mergeCell ref="N271:Q271"/>
    <mergeCell ref="F272:I272"/>
    <mergeCell ref="L272:M272"/>
    <mergeCell ref="N272:Q272"/>
    <mergeCell ref="F273:I273"/>
    <mergeCell ref="L273:M273"/>
    <mergeCell ref="N273:Q273"/>
    <mergeCell ref="F274:I274"/>
    <mergeCell ref="L274:M274"/>
    <mergeCell ref="N274:Q274"/>
    <mergeCell ref="F275:I275"/>
    <mergeCell ref="L275:M275"/>
    <mergeCell ref="N275:Q275"/>
    <mergeCell ref="F277:I277"/>
    <mergeCell ref="L277:M277"/>
    <mergeCell ref="N277:Q277"/>
    <mergeCell ref="F278:I278"/>
    <mergeCell ref="L278:M278"/>
    <mergeCell ref="N278:Q278"/>
    <mergeCell ref="F279:I279"/>
    <mergeCell ref="L279:M279"/>
    <mergeCell ref="N279:Q279"/>
    <mergeCell ref="F280:I280"/>
    <mergeCell ref="L280:M280"/>
    <mergeCell ref="N280:Q280"/>
    <mergeCell ref="F281:I281"/>
    <mergeCell ref="L281:M281"/>
    <mergeCell ref="N281:Q281"/>
    <mergeCell ref="N135:Q135"/>
    <mergeCell ref="N136:Q136"/>
    <mergeCell ref="N137:Q137"/>
    <mergeCell ref="N144:Q144"/>
    <mergeCell ref="N151:Q151"/>
    <mergeCell ref="N158:Q158"/>
    <mergeCell ref="N165:Q165"/>
    <mergeCell ref="N172:Q172"/>
    <mergeCell ref="N179:Q179"/>
    <mergeCell ref="N184:Q184"/>
    <mergeCell ref="N191:Q191"/>
    <mergeCell ref="N198:Q198"/>
    <mergeCell ref="N205:Q205"/>
    <mergeCell ref="N212:Q212"/>
    <mergeCell ref="N219:Q219"/>
    <mergeCell ref="N226:Q226"/>
    <mergeCell ref="N233:Q233"/>
    <mergeCell ref="N240:Q240"/>
    <mergeCell ref="N247:Q247"/>
    <mergeCell ref="N254:Q254"/>
    <mergeCell ref="N262:Q262"/>
    <mergeCell ref="N269:Q269"/>
    <mergeCell ref="N276:Q276"/>
    <mergeCell ref="H1:K1"/>
    <mergeCell ref="S2:AC2"/>
  </mergeCells>
  <dataValidations count="2">
    <dataValidation type="list" allowBlank="1" showInputMessage="1" showErrorMessage="1" error="Povolené sú hodnoty K, M." sqref="D277:D282">
      <formula1>"K, M"</formula1>
    </dataValidation>
    <dataValidation type="list" allowBlank="1" showInputMessage="1" showErrorMessage="1" error="Povolené sú hodnoty základná, znížená, nulová." sqref="U277:U282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34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2018-05-22T05:28:19Z</dcterms:created>
  <dcterms:modified xsi:type="dcterms:W3CDTF">2018-05-22T05:28:23Z</dcterms:modified>
</cp:coreProperties>
</file>