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57 - Opravy sieťový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'2018-057 - Opravy sieťový...'!$C$4:$Q$70,'2018-057 - Opravy sieťový...'!$C$76:$Q$102,'2018-057 - Opravy sieťový...'!$C$108:$Q$140</definedName>
    <definedName name="_xlnm.Print_Titles" localSheetId="1">'2018-057 - Opravy sieťový...'!$117:$117</definedName>
  </definedNames>
  <calcPr/>
</workbook>
</file>

<file path=xl/calcChain.xml><?xml version="1.0" encoding="utf-8"?>
<calcChain xmlns="http://schemas.openxmlformats.org/spreadsheetml/2006/main">
  <c i="1" r="AY88"/>
  <c r="AX88"/>
  <c i="2" r="BI140"/>
  <c r="BH140"/>
  <c r="BG140"/>
  <c r="BE140"/>
  <c r="BK140"/>
  <c r="N140"/>
  <c r="BF140"/>
  <c r="BI139"/>
  <c r="BH139"/>
  <c r="BG139"/>
  <c r="BE139"/>
  <c r="BK139"/>
  <c r="N139"/>
  <c r="BF139"/>
  <c r="BI138"/>
  <c r="BH138"/>
  <c r="BG138"/>
  <c r="BE138"/>
  <c r="BK138"/>
  <c r="N138"/>
  <c r="BF138"/>
  <c r="BI137"/>
  <c r="BH137"/>
  <c r="BG137"/>
  <c r="BE137"/>
  <c r="BK137"/>
  <c r="N137"/>
  <c r="BF137"/>
  <c r="BI136"/>
  <c r="BH136"/>
  <c r="BG136"/>
  <c r="BE136"/>
  <c r="BK136"/>
  <c r="BK135"/>
  <c r="N135"/>
  <c r="N136"/>
  <c r="BF136"/>
  <c r="N92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AA131"/>
  <c r="Y132"/>
  <c r="Y131"/>
  <c r="W132"/>
  <c r="W131"/>
  <c r="BK132"/>
  <c r="BK131"/>
  <c r="N131"/>
  <c r="N132"/>
  <c r="BF132"/>
  <c r="N9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AA125"/>
  <c r="Y126"/>
  <c r="Y125"/>
  <c r="W126"/>
  <c r="W125"/>
  <c r="BK126"/>
  <c r="BK125"/>
  <c r="N125"/>
  <c r="N126"/>
  <c r="BF126"/>
  <c r="N90"/>
  <c r="BI124"/>
  <c r="BH124"/>
  <c r="BG124"/>
  <c r="BE124"/>
  <c r="AA124"/>
  <c r="Y124"/>
  <c r="W124"/>
  <c r="BK124"/>
  <c r="N124"/>
  <c r="BF124"/>
  <c r="BI123"/>
  <c r="BH123"/>
  <c r="BG123"/>
  <c r="BE123"/>
  <c r="AA123"/>
  <c r="Y123"/>
  <c r="W123"/>
  <c r="BK123"/>
  <c r="N123"/>
  <c r="BF123"/>
  <c r="BI122"/>
  <c r="BH122"/>
  <c r="BG122"/>
  <c r="BE122"/>
  <c r="AA122"/>
  <c r="Y122"/>
  <c r="W122"/>
  <c r="BK122"/>
  <c r="N122"/>
  <c r="BF122"/>
  <c r="BI121"/>
  <c r="BH121"/>
  <c r="BG121"/>
  <c r="BE121"/>
  <c r="AA121"/>
  <c r="AA120"/>
  <c r="AA119"/>
  <c r="AA118"/>
  <c r="Y121"/>
  <c r="Y120"/>
  <c r="Y119"/>
  <c r="Y118"/>
  <c r="W121"/>
  <c r="W120"/>
  <c r="W119"/>
  <c r="W118"/>
  <c i="1" r="AU88"/>
  <c i="2" r="BK121"/>
  <c r="BK120"/>
  <c r="N120"/>
  <c r="BK119"/>
  <c r="N119"/>
  <c r="BK118"/>
  <c r="N118"/>
  <c r="N87"/>
  <c r="N121"/>
  <c r="BF121"/>
  <c r="N89"/>
  <c r="N88"/>
  <c r="F114"/>
  <c r="F112"/>
  <c r="F110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BH96"/>
  <c r="BG96"/>
  <c r="BE96"/>
  <c r="N96"/>
  <c r="BF96"/>
  <c r="BI95"/>
  <c r="H35"/>
  <c i="1" r="BD88"/>
  <c i="2" r="BH95"/>
  <c r="H34"/>
  <c i="1" r="BC88"/>
  <c i="2" r="BG95"/>
  <c r="H33"/>
  <c i="1" r="BB88"/>
  <c i="2" r="BE95"/>
  <c r="M31"/>
  <c i="1" r="AV88"/>
  <c i="2" r="H31"/>
  <c i="1" r="AZ88"/>
  <c i="2" r="N95"/>
  <c r="N94"/>
  <c r="L102"/>
  <c r="BF95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5"/>
  <c r="M83"/>
  <c r="O19"/>
  <c r="O17"/>
  <c r="E17"/>
  <c r="M114"/>
  <c r="M82"/>
  <c r="O16"/>
  <c r="O14"/>
  <c r="E14"/>
  <c r="F115"/>
  <c r="F83"/>
  <c r="O13"/>
  <c r="O8"/>
  <c r="M112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<sst xmlns="http://schemas.openxmlformats.org/spreadsheetml/2006/main">
  <si>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</si>
  <si>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</si>
  <si>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</si>
  <si>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</si>
  <si>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</si>
  <si>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</si>
  <si>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</si>
  <si>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</si>
  <si>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</si>
  <si>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</si>
  <si>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</si>
  <si>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</si>
  <si>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</si>
  <si>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</si>
  <si>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</si>
  <si>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2018-057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</si>
  <si>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</si>
  <si>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</si>
  <si>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Opravy sieťových rozpadov asfaltobetónovou zmesou AC 11 hr. 100 mm</t>
  </si>
  <si>
    <t>JKSO:</t>
  </si>
  <si>
    <t>KS:</t>
  </si>
  <si>
    <t>Miesto:</t>
  </si>
  <si>
    <t xml:space="preserve"> </t>
  </si>
  <si>
    <t>Dátum:</t>
  </si>
  <si>
    <t>12. 3. 2018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</si>
  <si>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</si>
  <si>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</si>
  <si>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</si>
  <si>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</si>
  <si>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</si>
  <si>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</si>
  <si>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</si>
  <si>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</si>
  <si>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</si>
  <si>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</si>
  <si>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</si>
  <si>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</si>
  <si>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</si>
  <si>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</si>
  <si>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</si>
  <si>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</si>
  <si>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</si>
  <si>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</si>
  <si>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</si>
  <si>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</si>
  <si>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</si>
  <si>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</si>
  <si>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</si>
  <si>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</si>
  <si>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</si>
  <si>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</si>
  <si>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</si>
  <si>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</si>
  <si>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</si>
  <si>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</si>
  <si>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</si>
  <si>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</si>
  <si>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</si>
  <si>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</si>
  <si>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</si>
  <si>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</si>
  <si>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</si>
  <si>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</si>
  <si>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</si>
  <si>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</si>
  <si>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</si>
  <si>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</si>
  <si>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</si>
  <si>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</si>
  <si>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</si>
  <si>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</si>
  <si>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</si>
  <si>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</si>
  <si>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</si>
  <si>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</si>
  <si>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</si>
  <si>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</si>
  <si>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{bb7236ef-2603-4632-9891-a4da3f14948d}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</si>
  <si>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</si>
  <si>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</si>
  <si>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</si>
  <si>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</si>
  <si>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</si>
  <si>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</si>
  <si>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</si>
  <si>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</si>
  <si>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</si>
  <si>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</si>
  <si>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</si>
  <si>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</si>
  <si>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</si>
  <si>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</si>
  <si>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</si>
  <si>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</si>
  <si>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</si>
  <si>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</si>
  <si>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</si>
  <si>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</si>
  <si>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</si>
  <si>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</si>
  <si>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</si>
  <si>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</si>
  <si>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</si>
  <si>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</si>
  <si>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5 - Komunikácie</t>
  </si>
  <si>
    <t xml:space="preserve">    9 - Ostatné konštrukcie a práce-búranie</t>
  </si>
  <si>
    <t xml:space="preserve">    99 - Presun hmôt HSV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</si>
  <si>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</si>
  <si>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</si>
  <si>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</si>
  <si>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</si>
  <si>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</si>
  <si>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</si>
  <si>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</si>
  <si>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</si>
  <si>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</si>
  <si>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</si>
  <si>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</si>
  <si>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</si>
  <si>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</si>
  <si>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</si>
  <si>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</si>
  <si>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</si>
  <si>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</si>
  <si>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</si>
  <si>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</si>
  <si>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</si>
  <si>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</si>
  <si>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</si>
  <si>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</si>
  <si>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</si>
  <si>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</si>
  <si>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</si>
  <si>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</si>
  <si>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113152250.V</t>
  </si>
  <si>
    <t>Frézovanie asfaltového podkladu alebo krytu bez prekážok, plochy do 500 m2, hr. 100 mm, rezanie asfaltového krytu opravovanej plochy hĺbky do 100 mm, zarovnanie styčnej plochy pozdĺž vybúranej časti komunikácie s povrchom asfaltovým</t>
  </si>
  <si>
    <t>m2</t>
  </si>
  <si>
    <t>4</t>
  </si>
  <si>
    <t>-1452948553</t>
  </si>
  <si>
    <t>573231111</t>
  </si>
  <si>
    <t>Postrek asfaltový spojovací bez posypu kamenivom z cestnej emulzie v množstve od 0,50 do 0,80 kg/m2</t>
  </si>
  <si>
    <t>-587278866</t>
  </si>
  <si>
    <t>3</t>
  </si>
  <si>
    <t>577144211.V</t>
  </si>
  <si>
    <t>Asfaltový betón vrstva obrusná AC 11 O v pruhu š. do 3 m z nemodifik. asfaltu tr. I, po zhutnení hr. 50 mm, tesnenie dilatačných škár pružnou zálievkou</t>
  </si>
  <si>
    <t>327148262</t>
  </si>
  <si>
    <t>577144311</t>
  </si>
  <si>
    <t>Asfaltový betón vrstva obrusná alebo ložná AC 16 v pruhu š. do 3 m z nemodifik. asfaltu tr. I, po zhutnení hr. 50 mm</t>
  </si>
  <si>
    <t>-1899885149</t>
  </si>
  <si>
    <t>5</t>
  </si>
  <si>
    <t>938908411</t>
  </si>
  <si>
    <t>Očistenie povrchu krytu alebo podkladu asfaltového, betónového alebo dláždeného tlakom vody</t>
  </si>
  <si>
    <t>1157013959</t>
  </si>
  <si>
    <t>6</t>
  </si>
  <si>
    <t>938909315</t>
  </si>
  <si>
    <t>Odstránenie blata, prachu alebo hlineného nánosu, z povrchu podkladu alebo krytu bet. alebo asfalt. zametacou kefou</t>
  </si>
  <si>
    <t>234436810</t>
  </si>
  <si>
    <t>7</t>
  </si>
  <si>
    <t>979082212</t>
  </si>
  <si>
    <t>Vodorovná doprava sutiny po suchu s naložením a so zložením na vzdialenosť do 50 m</t>
  </si>
  <si>
    <t>t</t>
  </si>
  <si>
    <t>306316909</t>
  </si>
  <si>
    <t>8</t>
  </si>
  <si>
    <t>979082213</t>
  </si>
  <si>
    <t>Vodorovná doprava sutiny so zložením a hrubým urovnaním na vzdialenosť do 1 km</t>
  </si>
  <si>
    <t>-1113098821</t>
  </si>
  <si>
    <t>9</t>
  </si>
  <si>
    <t>979082219</t>
  </si>
  <si>
    <t>Príplatok k cene za každý ďalší aj začatý 1 km nad 1 km</t>
  </si>
  <si>
    <t>-774552738</t>
  </si>
  <si>
    <t>10</t>
  </si>
  <si>
    <t>998225111</t>
  </si>
  <si>
    <t>Presun hmôt pre pozemnú komunikáciu a letisko s krytom asfaltovým akejkoľvek dĺžky objektu</t>
  </si>
  <si>
    <t>58152343</t>
  </si>
  <si>
    <t>11</t>
  </si>
  <si>
    <t>998225194</t>
  </si>
  <si>
    <t>Príplatok za zväčšený presun pre pozemnú komunikáciu a letisko s krytom asfaltovým nad vymedzenú najväčšiu dopravnú vzdialenosť do 5000 m</t>
  </si>
  <si>
    <t>1769672558</t>
  </si>
  <si>
    <t>12</t>
  </si>
  <si>
    <t>998225195</t>
  </si>
  <si>
    <t>Príplatok pre pozemnú komunikáciu a letisko s krytom asfaltovým za každých ďalších 5000 m nad 5000 m</t>
  </si>
  <si>
    <t>824278710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</si>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</sst>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2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2018-057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Opravy sieťových rozpadov asfaltobetónovou zmesou AC 11 hr. 100 mm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12. 3. 2018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47.2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'2018-057 - Opravy sieťový...'!M29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'2018-057 - Opravy sieťový...'!M27</f>
        <v>0</v>
      </c>
      <c r="AT88" s="119">
        <f>ROUND(SUM(AV88:AW88),2)</f>
        <v>0</v>
      </c>
      <c r="AU88" s="120">
        <f>'2018-057 - Opravy sieťový...'!W118</f>
        <v>0</v>
      </c>
      <c r="AV88" s="119">
        <f>'2018-057 - Opravy sieťový...'!M31</f>
        <v>0</v>
      </c>
      <c r="AW88" s="119">
        <f>'2018-057 - Opravy sieťový...'!M32</f>
        <v>0</v>
      </c>
      <c r="AX88" s="119">
        <f>'2018-057 - Opravy sieťový...'!M33</f>
        <v>0</v>
      </c>
      <c r="AY88" s="119">
        <f>'2018-057 - Opravy sieťový...'!M34</f>
        <v>0</v>
      </c>
      <c r="AZ88" s="119">
        <f>'2018-057 - Opravy sieťový...'!H31</f>
        <v>0</v>
      </c>
      <c r="BA88" s="119">
        <f>'2018-057 - Opravy sieťový...'!H32</f>
        <v>0</v>
      </c>
      <c r="BB88" s="119">
        <f>'2018-057 - Opravy sieťový...'!H33</f>
        <v>0</v>
      </c>
      <c r="BC88" s="119">
        <f>'2018-057 - Opravy sieťový...'!H34</f>
        <v>0</v>
      </c>
      <c r="BD88" s="121">
        <f>'2018-057 - Opravy sieťový...'!H35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57 - Opravy sieťový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12. 3. 2018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N94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ROUND((((SUM(BE94:BE101)+SUM(BE118:BE134))+SUM(BE136:BE140))),2)</f>
        <v>0</v>
      </c>
      <c r="I31" s="45"/>
      <c r="J31" s="45"/>
      <c r="K31" s="45"/>
      <c r="L31" s="45"/>
      <c r="M31" s="148">
        <f>ROUND(((ROUND((SUM(BE94:BE101)+SUM(BE118:BE134)), 2)*F31)+SUM(BE136:BE140)*F31),2)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ROUND((((SUM(BF94:BF101)+SUM(BF118:BF134))+SUM(BF136:BF140))),2)</f>
        <v>0</v>
      </c>
      <c r="I32" s="45"/>
      <c r="J32" s="45"/>
      <c r="K32" s="45"/>
      <c r="L32" s="45"/>
      <c r="M32" s="148">
        <f>ROUND(((ROUND((SUM(BF94:BF101)+SUM(BF118:BF134)), 2)*F32)+SUM(BF136:BF140)*F32),2)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ROUND((((SUM(BG94:BG101)+SUM(BG118:BG134))+SUM(BG136:BG140))),2)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ROUND((((SUM(BH94:BH101)+SUM(BH118:BH134))+SUM(BH136:BH140))),2)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ROUND((((SUM(BI94:BI101)+SUM(BI118:BI134))+SUM(BI136:BI140))),2)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Opravy sieťových rozpadov asfaltobetónovou zmesou AC 11 hr. 100 mm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12. 3. 2018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N118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N119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N120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N125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N131</f>
        <v>0</v>
      </c>
      <c r="O91" s="163"/>
      <c r="P91" s="163"/>
      <c r="Q91" s="163"/>
      <c r="R91" s="164"/>
    </row>
    <row r="92" s="6" customFormat="1" ht="21.84" customHeight="1">
      <c r="B92" s="157"/>
      <c r="C92" s="158"/>
      <c r="D92" s="159" t="s">
        <v>107</v>
      </c>
      <c r="E92" s="158"/>
      <c r="F92" s="158"/>
      <c r="G92" s="158"/>
      <c r="H92" s="158"/>
      <c r="I92" s="158"/>
      <c r="J92" s="158"/>
      <c r="K92" s="158"/>
      <c r="L92" s="158"/>
      <c r="M92" s="158"/>
      <c r="N92" s="165">
        <f>N135</f>
        <v>0</v>
      </c>
      <c r="O92" s="158"/>
      <c r="P92" s="158"/>
      <c r="Q92" s="158"/>
      <c r="R92" s="161"/>
    </row>
    <row r="93" s="1" customFormat="1" ht="21.84" customHeight="1">
      <c r="B93" s="44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6"/>
    </row>
    <row r="94" s="1" customFormat="1" ht="29.28" customHeight="1">
      <c r="B94" s="44"/>
      <c r="C94" s="155" t="s">
        <v>108</v>
      </c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156">
        <f>ROUND(N95+N96+N97+N98+N99+N100,2)</f>
        <v>0</v>
      </c>
      <c r="O94" s="166"/>
      <c r="P94" s="166"/>
      <c r="Q94" s="166"/>
      <c r="R94" s="46"/>
      <c r="T94" s="167"/>
      <c r="U94" s="168" t="s">
        <v>39</v>
      </c>
    </row>
    <row r="95" s="1" customFormat="1" ht="18" customHeight="1">
      <c r="B95" s="169"/>
      <c r="C95" s="170"/>
      <c r="D95" s="130" t="s">
        <v>109</v>
      </c>
      <c r="E95" s="171"/>
      <c r="F95" s="171"/>
      <c r="G95" s="171"/>
      <c r="H95" s="171"/>
      <c r="I95" s="170"/>
      <c r="J95" s="170"/>
      <c r="K95" s="170"/>
      <c r="L95" s="170"/>
      <c r="M95" s="170"/>
      <c r="N95" s="124">
        <f>ROUND(N87*T95,2)</f>
        <v>0</v>
      </c>
      <c r="O95" s="172"/>
      <c r="P95" s="172"/>
      <c r="Q95" s="172"/>
      <c r="R95" s="173"/>
      <c r="S95" s="174"/>
      <c r="T95" s="175"/>
      <c r="U95" s="176" t="s">
        <v>42</v>
      </c>
      <c r="V95" s="174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  <c r="AK95" s="174"/>
      <c r="AL95" s="174"/>
      <c r="AM95" s="174"/>
      <c r="AN95" s="174"/>
      <c r="AO95" s="174"/>
      <c r="AP95" s="174"/>
      <c r="AQ95" s="174"/>
      <c r="AR95" s="174"/>
      <c r="AS95" s="174"/>
      <c r="AT95" s="174"/>
      <c r="AU95" s="174"/>
      <c r="AV95" s="174"/>
      <c r="AW95" s="174"/>
      <c r="AX95" s="174"/>
      <c r="AY95" s="177" t="s">
        <v>110</v>
      </c>
      <c r="AZ95" s="174"/>
      <c r="BA95" s="174"/>
      <c r="BB95" s="174"/>
      <c r="BC95" s="174"/>
      <c r="BD95" s="174"/>
      <c r="BE95" s="178">
        <f>IF(U95="základná",N95,0)</f>
        <v>0</v>
      </c>
      <c r="BF95" s="178">
        <f>IF(U95="znížená",N95,0)</f>
        <v>0</v>
      </c>
      <c r="BG95" s="178">
        <f>IF(U95="zákl. prenesená",N95,0)</f>
        <v>0</v>
      </c>
      <c r="BH95" s="178">
        <f>IF(U95="zníž. prenesená",N95,0)</f>
        <v>0</v>
      </c>
      <c r="BI95" s="178">
        <f>IF(U95="nulová",N95,0)</f>
        <v>0</v>
      </c>
      <c r="BJ95" s="177" t="s">
        <v>111</v>
      </c>
      <c r="BK95" s="174"/>
      <c r="BL95" s="174"/>
      <c r="BM95" s="174"/>
    </row>
    <row r="96" s="1" customFormat="1" ht="18" customHeight="1">
      <c r="B96" s="169"/>
      <c r="C96" s="170"/>
      <c r="D96" s="130" t="s">
        <v>112</v>
      </c>
      <c r="E96" s="171"/>
      <c r="F96" s="171"/>
      <c r="G96" s="171"/>
      <c r="H96" s="171"/>
      <c r="I96" s="170"/>
      <c r="J96" s="170"/>
      <c r="K96" s="170"/>
      <c r="L96" s="170"/>
      <c r="M96" s="170"/>
      <c r="N96" s="124">
        <f>ROUND(N87*T96,2)</f>
        <v>0</v>
      </c>
      <c r="O96" s="172"/>
      <c r="P96" s="172"/>
      <c r="Q96" s="172"/>
      <c r="R96" s="173"/>
      <c r="S96" s="174"/>
      <c r="T96" s="175"/>
      <c r="U96" s="176" t="s">
        <v>42</v>
      </c>
      <c r="V96" s="174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  <c r="AT96" s="174"/>
      <c r="AU96" s="174"/>
      <c r="AV96" s="174"/>
      <c r="AW96" s="174"/>
      <c r="AX96" s="174"/>
      <c r="AY96" s="177" t="s">
        <v>110</v>
      </c>
      <c r="AZ96" s="174"/>
      <c r="BA96" s="174"/>
      <c r="BB96" s="174"/>
      <c r="BC96" s="174"/>
      <c r="BD96" s="174"/>
      <c r="BE96" s="178">
        <f>IF(U96="základná",N96,0)</f>
        <v>0</v>
      </c>
      <c r="BF96" s="178">
        <f>IF(U96="znížená",N96,0)</f>
        <v>0</v>
      </c>
      <c r="BG96" s="178">
        <f>IF(U96="zákl. prenesená",N96,0)</f>
        <v>0</v>
      </c>
      <c r="BH96" s="178">
        <f>IF(U96="zníž. prenesená",N96,0)</f>
        <v>0</v>
      </c>
      <c r="BI96" s="178">
        <f>IF(U96="nulová",N96,0)</f>
        <v>0</v>
      </c>
      <c r="BJ96" s="177" t="s">
        <v>111</v>
      </c>
      <c r="BK96" s="174"/>
      <c r="BL96" s="174"/>
      <c r="BM96" s="174"/>
    </row>
    <row r="97" s="1" customFormat="1" ht="18" customHeight="1">
      <c r="B97" s="169"/>
      <c r="C97" s="170"/>
      <c r="D97" s="130" t="s">
        <v>113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110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111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110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111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110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111</v>
      </c>
      <c r="BK99" s="174"/>
      <c r="BL99" s="174"/>
      <c r="BM99" s="174"/>
    </row>
    <row r="100" s="1" customFormat="1" ht="18" customHeight="1">
      <c r="B100" s="169"/>
      <c r="C100" s="170"/>
      <c r="D100" s="171" t="s">
        <v>116</v>
      </c>
      <c r="E100" s="170"/>
      <c r="F100" s="170"/>
      <c r="G100" s="170"/>
      <c r="H100" s="170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9"/>
      <c r="U100" s="180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117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111</v>
      </c>
      <c r="BK100" s="174"/>
      <c r="BL100" s="174"/>
      <c r="BM100" s="174"/>
    </row>
    <row r="101" s="1" customFormat="1"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6"/>
    </row>
    <row r="102" s="1" customFormat="1" ht="29.28" customHeight="1">
      <c r="B102" s="44"/>
      <c r="C102" s="137" t="s">
        <v>90</v>
      </c>
      <c r="D102" s="138"/>
      <c r="E102" s="138"/>
      <c r="F102" s="138"/>
      <c r="G102" s="138"/>
      <c r="H102" s="138"/>
      <c r="I102" s="138"/>
      <c r="J102" s="138"/>
      <c r="K102" s="138"/>
      <c r="L102" s="139">
        <f>ROUND(SUM(N87+N94),2)</f>
        <v>0</v>
      </c>
      <c r="M102" s="139"/>
      <c r="N102" s="139"/>
      <c r="O102" s="139"/>
      <c r="P102" s="139"/>
      <c r="Q102" s="139"/>
      <c r="R102" s="46"/>
    </row>
    <row r="103" s="1" customFormat="1" ht="6.96" customHeight="1">
      <c r="B103" s="73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5"/>
    </row>
    <row r="107" s="1" customFormat="1" ht="6.96" customHeight="1">
      <c r="B107" s="76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8"/>
    </row>
    <row r="108" s="1" customFormat="1" ht="36.96" customHeight="1">
      <c r="B108" s="44"/>
      <c r="C108" s="25" t="s">
        <v>118</v>
      </c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6"/>
    </row>
    <row r="109" s="1" customFormat="1" ht="6.96" customHeight="1">
      <c r="B109" s="44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6"/>
    </row>
    <row r="110" s="1" customFormat="1" ht="36.96" customHeight="1">
      <c r="B110" s="44"/>
      <c r="C110" s="83" t="s">
        <v>17</v>
      </c>
      <c r="D110" s="45"/>
      <c r="E110" s="45"/>
      <c r="F110" s="85" t="str">
        <f>F6</f>
        <v>Opravy sieťových rozpadov asfaltobetónovou zmesou AC 11 hr. 100 mm</v>
      </c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6.96" customHeight="1">
      <c r="B111" s="44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18" customHeight="1">
      <c r="B112" s="44"/>
      <c r="C112" s="36" t="s">
        <v>21</v>
      </c>
      <c r="D112" s="45"/>
      <c r="E112" s="45"/>
      <c r="F112" s="31" t="str">
        <f>F8</f>
        <v xml:space="preserve"> </v>
      </c>
      <c r="G112" s="45"/>
      <c r="H112" s="45"/>
      <c r="I112" s="45"/>
      <c r="J112" s="45"/>
      <c r="K112" s="36" t="s">
        <v>23</v>
      </c>
      <c r="L112" s="45"/>
      <c r="M112" s="88" t="str">
        <f>IF(O8="","",O8)</f>
        <v>12. 3. 2018</v>
      </c>
      <c r="N112" s="88"/>
      <c r="O112" s="88"/>
      <c r="P112" s="88"/>
      <c r="Q112" s="45"/>
      <c r="R112" s="46"/>
    </row>
    <row r="113" s="1" customFormat="1" ht="6.96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>
      <c r="B114" s="44"/>
      <c r="C114" s="36" t="s">
        <v>25</v>
      </c>
      <c r="D114" s="45"/>
      <c r="E114" s="45"/>
      <c r="F114" s="31" t="str">
        <f>E11</f>
        <v>Mesto Partizánske</v>
      </c>
      <c r="G114" s="45"/>
      <c r="H114" s="45"/>
      <c r="I114" s="45"/>
      <c r="J114" s="45"/>
      <c r="K114" s="36" t="s">
        <v>31</v>
      </c>
      <c r="L114" s="45"/>
      <c r="M114" s="31" t="str">
        <f>E17</f>
        <v xml:space="preserve"> </v>
      </c>
      <c r="N114" s="31"/>
      <c r="O114" s="31"/>
      <c r="P114" s="31"/>
      <c r="Q114" s="31"/>
      <c r="R114" s="46"/>
    </row>
    <row r="115" s="1" customFormat="1" ht="14.4" customHeight="1">
      <c r="B115" s="44"/>
      <c r="C115" s="36" t="s">
        <v>29</v>
      </c>
      <c r="D115" s="45"/>
      <c r="E115" s="45"/>
      <c r="F115" s="31" t="str">
        <f>IF(E14="","",E14)</f>
        <v>Vyplň údaj</v>
      </c>
      <c r="G115" s="45"/>
      <c r="H115" s="45"/>
      <c r="I115" s="45"/>
      <c r="J115" s="45"/>
      <c r="K115" s="36" t="s">
        <v>34</v>
      </c>
      <c r="L115" s="45"/>
      <c r="M115" s="31" t="str">
        <f>E20</f>
        <v xml:space="preserve"> </v>
      </c>
      <c r="N115" s="31"/>
      <c r="O115" s="31"/>
      <c r="P115" s="31"/>
      <c r="Q115" s="31"/>
      <c r="R115" s="46"/>
    </row>
    <row r="116" s="1" customFormat="1" ht="10.32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8" customFormat="1" ht="29.28" customHeight="1">
      <c r="B117" s="181"/>
      <c r="C117" s="182" t="s">
        <v>119</v>
      </c>
      <c r="D117" s="183" t="s">
        <v>120</v>
      </c>
      <c r="E117" s="183" t="s">
        <v>57</v>
      </c>
      <c r="F117" s="183" t="s">
        <v>121</v>
      </c>
      <c r="G117" s="183"/>
      <c r="H117" s="183"/>
      <c r="I117" s="183"/>
      <c r="J117" s="183" t="s">
        <v>122</v>
      </c>
      <c r="K117" s="183" t="s">
        <v>123</v>
      </c>
      <c r="L117" s="183" t="s">
        <v>124</v>
      </c>
      <c r="M117" s="183"/>
      <c r="N117" s="183" t="s">
        <v>100</v>
      </c>
      <c r="O117" s="183"/>
      <c r="P117" s="183"/>
      <c r="Q117" s="184"/>
      <c r="R117" s="185"/>
      <c r="T117" s="98" t="s">
        <v>125</v>
      </c>
      <c r="U117" s="99" t="s">
        <v>39</v>
      </c>
      <c r="V117" s="99" t="s">
        <v>126</v>
      </c>
      <c r="W117" s="99" t="s">
        <v>127</v>
      </c>
      <c r="X117" s="99" t="s">
        <v>128</v>
      </c>
      <c r="Y117" s="99" t="s">
        <v>129</v>
      </c>
      <c r="Z117" s="99" t="s">
        <v>130</v>
      </c>
      <c r="AA117" s="100" t="s">
        <v>131</v>
      </c>
    </row>
    <row r="118" s="1" customFormat="1" ht="29.28" customHeight="1">
      <c r="B118" s="44"/>
      <c r="C118" s="102" t="s">
        <v>97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186">
        <f>BK118</f>
        <v>0</v>
      </c>
      <c r="O118" s="187"/>
      <c r="P118" s="187"/>
      <c r="Q118" s="187"/>
      <c r="R118" s="46"/>
      <c r="T118" s="101"/>
      <c r="U118" s="65"/>
      <c r="V118" s="65"/>
      <c r="W118" s="188">
        <f>W119+W135</f>
        <v>0</v>
      </c>
      <c r="X118" s="65"/>
      <c r="Y118" s="188">
        <f>Y119+Y135</f>
        <v>0.27141000000000004</v>
      </c>
      <c r="Z118" s="65"/>
      <c r="AA118" s="189">
        <f>AA119+AA135</f>
        <v>0.254</v>
      </c>
      <c r="AT118" s="20" t="s">
        <v>74</v>
      </c>
      <c r="AU118" s="20" t="s">
        <v>102</v>
      </c>
      <c r="BK118" s="190">
        <f>BK119+BK135</f>
        <v>0</v>
      </c>
    </row>
    <row r="119" s="9" customFormat="1" ht="37.44" customHeight="1">
      <c r="B119" s="191"/>
      <c r="C119" s="192"/>
      <c r="D119" s="193" t="s">
        <v>103</v>
      </c>
      <c r="E119" s="193"/>
      <c r="F119" s="193"/>
      <c r="G119" s="193"/>
      <c r="H119" s="193"/>
      <c r="I119" s="193"/>
      <c r="J119" s="193"/>
      <c r="K119" s="193"/>
      <c r="L119" s="193"/>
      <c r="M119" s="193"/>
      <c r="N119" s="165">
        <f>BK119</f>
        <v>0</v>
      </c>
      <c r="O119" s="194"/>
      <c r="P119" s="194"/>
      <c r="Q119" s="194"/>
      <c r="R119" s="195"/>
      <c r="T119" s="196"/>
      <c r="U119" s="192"/>
      <c r="V119" s="192"/>
      <c r="W119" s="197">
        <f>W120+W125+W131</f>
        <v>0</v>
      </c>
      <c r="X119" s="192"/>
      <c r="Y119" s="197">
        <f>Y120+Y125+Y131</f>
        <v>0.27141000000000004</v>
      </c>
      <c r="Z119" s="192"/>
      <c r="AA119" s="198">
        <f>AA120+AA125+AA131</f>
        <v>0.254</v>
      </c>
      <c r="AR119" s="199" t="s">
        <v>80</v>
      </c>
      <c r="AT119" s="200" t="s">
        <v>74</v>
      </c>
      <c r="AU119" s="200" t="s">
        <v>75</v>
      </c>
      <c r="AY119" s="199" t="s">
        <v>132</v>
      </c>
      <c r="BK119" s="201">
        <f>BK120+BK125+BK131</f>
        <v>0</v>
      </c>
    </row>
    <row r="120" s="9" customFormat="1" ht="19.92" customHeight="1">
      <c r="B120" s="191"/>
      <c r="C120" s="192"/>
      <c r="D120" s="202" t="s">
        <v>104</v>
      </c>
      <c r="E120" s="202"/>
      <c r="F120" s="202"/>
      <c r="G120" s="202"/>
      <c r="H120" s="202"/>
      <c r="I120" s="202"/>
      <c r="J120" s="202"/>
      <c r="K120" s="202"/>
      <c r="L120" s="202"/>
      <c r="M120" s="202"/>
      <c r="N120" s="203">
        <f>BK120</f>
        <v>0</v>
      </c>
      <c r="O120" s="204"/>
      <c r="P120" s="204"/>
      <c r="Q120" s="204"/>
      <c r="R120" s="195"/>
      <c r="T120" s="196"/>
      <c r="U120" s="192"/>
      <c r="V120" s="192"/>
      <c r="W120" s="197">
        <f>SUM(W121:W124)</f>
        <v>0</v>
      </c>
      <c r="X120" s="192"/>
      <c r="Y120" s="197">
        <f>SUM(Y121:Y124)</f>
        <v>0.26641000000000004</v>
      </c>
      <c r="Z120" s="192"/>
      <c r="AA120" s="198">
        <f>SUM(AA121:AA124)</f>
        <v>0.254</v>
      </c>
      <c r="AR120" s="199" t="s">
        <v>80</v>
      </c>
      <c r="AT120" s="200" t="s">
        <v>74</v>
      </c>
      <c r="AU120" s="200" t="s">
        <v>80</v>
      </c>
      <c r="AY120" s="199" t="s">
        <v>132</v>
      </c>
      <c r="BK120" s="201">
        <f>SUM(BK121:BK124)</f>
        <v>0</v>
      </c>
    </row>
    <row r="121" s="1" customFormat="1" ht="76.5" customHeight="1">
      <c r="B121" s="169"/>
      <c r="C121" s="205" t="s">
        <v>80</v>
      </c>
      <c r="D121" s="205" t="s">
        <v>133</v>
      </c>
      <c r="E121" s="206" t="s">
        <v>134</v>
      </c>
      <c r="F121" s="207" t="s">
        <v>135</v>
      </c>
      <c r="G121" s="207"/>
      <c r="H121" s="207"/>
      <c r="I121" s="207"/>
      <c r="J121" s="208" t="s">
        <v>136</v>
      </c>
      <c r="K121" s="209">
        <v>1</v>
      </c>
      <c r="L121" s="210">
        <v>0</v>
      </c>
      <c r="M121" s="210"/>
      <c r="N121" s="209">
        <f>ROUND(L121*K121,3)</f>
        <v>0</v>
      </c>
      <c r="O121" s="209"/>
      <c r="P121" s="209"/>
      <c r="Q121" s="209"/>
      <c r="R121" s="173"/>
      <c r="T121" s="211" t="s">
        <v>5</v>
      </c>
      <c r="U121" s="54" t="s">
        <v>42</v>
      </c>
      <c r="V121" s="45"/>
      <c r="W121" s="212">
        <f>V121*K121</f>
        <v>0</v>
      </c>
      <c r="X121" s="212">
        <v>0.0062899999999999996</v>
      </c>
      <c r="Y121" s="212">
        <f>X121*K121</f>
        <v>0.0062899999999999996</v>
      </c>
      <c r="Z121" s="212">
        <v>0.254</v>
      </c>
      <c r="AA121" s="213">
        <f>Z121*K121</f>
        <v>0.254</v>
      </c>
      <c r="AR121" s="20" t="s">
        <v>137</v>
      </c>
      <c r="AT121" s="20" t="s">
        <v>133</v>
      </c>
      <c r="AU121" s="20" t="s">
        <v>111</v>
      </c>
      <c r="AY121" s="20" t="s">
        <v>132</v>
      </c>
      <c r="BE121" s="129">
        <f>IF(U121="základná",N121,0)</f>
        <v>0</v>
      </c>
      <c r="BF121" s="129">
        <f>IF(U121="znížená",N121,0)</f>
        <v>0</v>
      </c>
      <c r="BG121" s="129">
        <f>IF(U121="zákl. prenesená",N121,0)</f>
        <v>0</v>
      </c>
      <c r="BH121" s="129">
        <f>IF(U121="zníž. prenesená",N121,0)</f>
        <v>0</v>
      </c>
      <c r="BI121" s="129">
        <f>IF(U121="nulová",N121,0)</f>
        <v>0</v>
      </c>
      <c r="BJ121" s="20" t="s">
        <v>111</v>
      </c>
      <c r="BK121" s="214">
        <f>ROUND(L121*K121,3)</f>
        <v>0</v>
      </c>
      <c r="BL121" s="20" t="s">
        <v>137</v>
      </c>
      <c r="BM121" s="20" t="s">
        <v>138</v>
      </c>
    </row>
    <row r="122" s="1" customFormat="1" ht="38.25" customHeight="1">
      <c r="B122" s="169"/>
      <c r="C122" s="205" t="s">
        <v>111</v>
      </c>
      <c r="D122" s="205" t="s">
        <v>133</v>
      </c>
      <c r="E122" s="206" t="s">
        <v>139</v>
      </c>
      <c r="F122" s="207" t="s">
        <v>140</v>
      </c>
      <c r="G122" s="207"/>
      <c r="H122" s="207"/>
      <c r="I122" s="207"/>
      <c r="J122" s="208" t="s">
        <v>136</v>
      </c>
      <c r="K122" s="209">
        <v>1</v>
      </c>
      <c r="L122" s="210">
        <v>0</v>
      </c>
      <c r="M122" s="210"/>
      <c r="N122" s="209">
        <f>ROUND(L122*K122,3)</f>
        <v>0</v>
      </c>
      <c r="O122" s="209"/>
      <c r="P122" s="209"/>
      <c r="Q122" s="209"/>
      <c r="R122" s="173"/>
      <c r="T122" s="211" t="s">
        <v>5</v>
      </c>
      <c r="U122" s="54" t="s">
        <v>42</v>
      </c>
      <c r="V122" s="45"/>
      <c r="W122" s="212">
        <f>V122*K122</f>
        <v>0</v>
      </c>
      <c r="X122" s="212">
        <v>0.00080000000000000004</v>
      </c>
      <c r="Y122" s="212">
        <f>X122*K122</f>
        <v>0.00080000000000000004</v>
      </c>
      <c r="Z122" s="212">
        <v>0</v>
      </c>
      <c r="AA122" s="213">
        <f>Z122*K122</f>
        <v>0</v>
      </c>
      <c r="AR122" s="20" t="s">
        <v>137</v>
      </c>
      <c r="AT122" s="20" t="s">
        <v>133</v>
      </c>
      <c r="AU122" s="20" t="s">
        <v>111</v>
      </c>
      <c r="AY122" s="20" t="s">
        <v>132</v>
      </c>
      <c r="BE122" s="129">
        <f>IF(U122="základná",N122,0)</f>
        <v>0</v>
      </c>
      <c r="BF122" s="129">
        <f>IF(U122="znížená",N122,0)</f>
        <v>0</v>
      </c>
      <c r="BG122" s="129">
        <f>IF(U122="zákl. prenesená",N122,0)</f>
        <v>0</v>
      </c>
      <c r="BH122" s="129">
        <f>IF(U122="zníž. prenesená",N122,0)</f>
        <v>0</v>
      </c>
      <c r="BI122" s="129">
        <f>IF(U122="nulová",N122,0)</f>
        <v>0</v>
      </c>
      <c r="BJ122" s="20" t="s">
        <v>111</v>
      </c>
      <c r="BK122" s="214">
        <f>ROUND(L122*K122,3)</f>
        <v>0</v>
      </c>
      <c r="BL122" s="20" t="s">
        <v>137</v>
      </c>
      <c r="BM122" s="20" t="s">
        <v>141</v>
      </c>
    </row>
    <row r="123" s="1" customFormat="1" ht="51" customHeight="1">
      <c r="B123" s="169"/>
      <c r="C123" s="205" t="s">
        <v>142</v>
      </c>
      <c r="D123" s="205" t="s">
        <v>133</v>
      </c>
      <c r="E123" s="206" t="s">
        <v>143</v>
      </c>
      <c r="F123" s="207" t="s">
        <v>144</v>
      </c>
      <c r="G123" s="207"/>
      <c r="H123" s="207"/>
      <c r="I123" s="207"/>
      <c r="J123" s="208" t="s">
        <v>136</v>
      </c>
      <c r="K123" s="209">
        <v>1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0.12966</v>
      </c>
      <c r="Y123" s="212">
        <f>X123*K123</f>
        <v>0.12966</v>
      </c>
      <c r="Z123" s="212">
        <v>0</v>
      </c>
      <c r="AA123" s="213">
        <f>Z123*K123</f>
        <v>0</v>
      </c>
      <c r="AR123" s="20" t="s">
        <v>137</v>
      </c>
      <c r="AT123" s="20" t="s">
        <v>133</v>
      </c>
      <c r="AU123" s="20" t="s">
        <v>111</v>
      </c>
      <c r="AY123" s="20" t="s">
        <v>132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111</v>
      </c>
      <c r="BK123" s="214">
        <f>ROUND(L123*K123,3)</f>
        <v>0</v>
      </c>
      <c r="BL123" s="20" t="s">
        <v>137</v>
      </c>
      <c r="BM123" s="20" t="s">
        <v>145</v>
      </c>
    </row>
    <row r="124" s="1" customFormat="1" ht="38.25" customHeight="1">
      <c r="B124" s="169"/>
      <c r="C124" s="205" t="s">
        <v>137</v>
      </c>
      <c r="D124" s="205" t="s">
        <v>133</v>
      </c>
      <c r="E124" s="206" t="s">
        <v>146</v>
      </c>
      <c r="F124" s="207" t="s">
        <v>147</v>
      </c>
      <c r="G124" s="207"/>
      <c r="H124" s="207"/>
      <c r="I124" s="207"/>
      <c r="J124" s="208" t="s">
        <v>136</v>
      </c>
      <c r="K124" s="209">
        <v>1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0.12966</v>
      </c>
      <c r="Y124" s="212">
        <f>X124*K124</f>
        <v>0.12966</v>
      </c>
      <c r="Z124" s="212">
        <v>0</v>
      </c>
      <c r="AA124" s="213">
        <f>Z124*K124</f>
        <v>0</v>
      </c>
      <c r="AR124" s="20" t="s">
        <v>137</v>
      </c>
      <c r="AT124" s="20" t="s">
        <v>133</v>
      </c>
      <c r="AU124" s="20" t="s">
        <v>111</v>
      </c>
      <c r="AY124" s="20" t="s">
        <v>132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111</v>
      </c>
      <c r="BK124" s="214">
        <f>ROUND(L124*K124,3)</f>
        <v>0</v>
      </c>
      <c r="BL124" s="20" t="s">
        <v>137</v>
      </c>
      <c r="BM124" s="20" t="s">
        <v>148</v>
      </c>
    </row>
    <row r="125" s="9" customFormat="1" ht="29.88" customHeight="1">
      <c r="B125" s="191"/>
      <c r="C125" s="192"/>
      <c r="D125" s="202" t="s">
        <v>105</v>
      </c>
      <c r="E125" s="202"/>
      <c r="F125" s="202"/>
      <c r="G125" s="202"/>
      <c r="H125" s="202"/>
      <c r="I125" s="202"/>
      <c r="J125" s="202"/>
      <c r="K125" s="202"/>
      <c r="L125" s="202"/>
      <c r="M125" s="202"/>
      <c r="N125" s="215">
        <f>BK125</f>
        <v>0</v>
      </c>
      <c r="O125" s="216"/>
      <c r="P125" s="216"/>
      <c r="Q125" s="216"/>
      <c r="R125" s="195"/>
      <c r="T125" s="196"/>
      <c r="U125" s="192"/>
      <c r="V125" s="192"/>
      <c r="W125" s="197">
        <f>SUM(W126:W130)</f>
        <v>0</v>
      </c>
      <c r="X125" s="192"/>
      <c r="Y125" s="197">
        <f>SUM(Y126:Y130)</f>
        <v>0.0050000000000000001</v>
      </c>
      <c r="Z125" s="192"/>
      <c r="AA125" s="198">
        <f>SUM(AA126:AA130)</f>
        <v>0</v>
      </c>
      <c r="AR125" s="199" t="s">
        <v>80</v>
      </c>
      <c r="AT125" s="200" t="s">
        <v>74</v>
      </c>
      <c r="AU125" s="200" t="s">
        <v>80</v>
      </c>
      <c r="AY125" s="199" t="s">
        <v>132</v>
      </c>
      <c r="BK125" s="201">
        <f>SUM(BK126:BK130)</f>
        <v>0</v>
      </c>
    </row>
    <row r="126" s="1" customFormat="1" ht="38.25" customHeight="1">
      <c r="B126" s="169"/>
      <c r="C126" s="205" t="s">
        <v>149</v>
      </c>
      <c r="D126" s="205" t="s">
        <v>133</v>
      </c>
      <c r="E126" s="206" t="s">
        <v>150</v>
      </c>
      <c r="F126" s="207" t="s">
        <v>151</v>
      </c>
      <c r="G126" s="207"/>
      <c r="H126" s="207"/>
      <c r="I126" s="207"/>
      <c r="J126" s="208" t="s">
        <v>136</v>
      </c>
      <c r="K126" s="209">
        <v>1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0.0030000000000000001</v>
      </c>
      <c r="Y126" s="212">
        <f>X126*K126</f>
        <v>0.0030000000000000001</v>
      </c>
      <c r="Z126" s="212">
        <v>0</v>
      </c>
      <c r="AA126" s="213">
        <f>Z126*K126</f>
        <v>0</v>
      </c>
      <c r="AR126" s="20" t="s">
        <v>137</v>
      </c>
      <c r="AT126" s="20" t="s">
        <v>133</v>
      </c>
      <c r="AU126" s="20" t="s">
        <v>111</v>
      </c>
      <c r="AY126" s="20" t="s">
        <v>132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111</v>
      </c>
      <c r="BK126" s="214">
        <f>ROUND(L126*K126,3)</f>
        <v>0</v>
      </c>
      <c r="BL126" s="20" t="s">
        <v>137</v>
      </c>
      <c r="BM126" s="20" t="s">
        <v>152</v>
      </c>
    </row>
    <row r="127" s="1" customFormat="1" ht="38.25" customHeight="1">
      <c r="B127" s="169"/>
      <c r="C127" s="205" t="s">
        <v>153</v>
      </c>
      <c r="D127" s="205" t="s">
        <v>133</v>
      </c>
      <c r="E127" s="206" t="s">
        <v>154</v>
      </c>
      <c r="F127" s="207" t="s">
        <v>155</v>
      </c>
      <c r="G127" s="207"/>
      <c r="H127" s="207"/>
      <c r="I127" s="207"/>
      <c r="J127" s="208" t="s">
        <v>136</v>
      </c>
      <c r="K127" s="209">
        <v>1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0.002</v>
      </c>
      <c r="Y127" s="212">
        <f>X127*K127</f>
        <v>0.002</v>
      </c>
      <c r="Z127" s="212">
        <v>0</v>
      </c>
      <c r="AA127" s="213">
        <f>Z127*K127</f>
        <v>0</v>
      </c>
      <c r="AR127" s="20" t="s">
        <v>137</v>
      </c>
      <c r="AT127" s="20" t="s">
        <v>133</v>
      </c>
      <c r="AU127" s="20" t="s">
        <v>111</v>
      </c>
      <c r="AY127" s="20" t="s">
        <v>132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111</v>
      </c>
      <c r="BK127" s="214">
        <f>ROUND(L127*K127,3)</f>
        <v>0</v>
      </c>
      <c r="BL127" s="20" t="s">
        <v>137</v>
      </c>
      <c r="BM127" s="20" t="s">
        <v>156</v>
      </c>
    </row>
    <row r="128" s="1" customFormat="1" ht="38.25" customHeight="1">
      <c r="B128" s="169"/>
      <c r="C128" s="205" t="s">
        <v>157</v>
      </c>
      <c r="D128" s="205" t="s">
        <v>133</v>
      </c>
      <c r="E128" s="206" t="s">
        <v>158</v>
      </c>
      <c r="F128" s="207" t="s">
        <v>159</v>
      </c>
      <c r="G128" s="207"/>
      <c r="H128" s="207"/>
      <c r="I128" s="207"/>
      <c r="J128" s="208" t="s">
        <v>160</v>
      </c>
      <c r="K128" s="209">
        <v>0.254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137</v>
      </c>
      <c r="AT128" s="20" t="s">
        <v>133</v>
      </c>
      <c r="AU128" s="20" t="s">
        <v>111</v>
      </c>
      <c r="AY128" s="20" t="s">
        <v>132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111</v>
      </c>
      <c r="BK128" s="214">
        <f>ROUND(L128*K128,3)</f>
        <v>0</v>
      </c>
      <c r="BL128" s="20" t="s">
        <v>137</v>
      </c>
      <c r="BM128" s="20" t="s">
        <v>161</v>
      </c>
    </row>
    <row r="129" s="1" customFormat="1" ht="25.5" customHeight="1">
      <c r="B129" s="169"/>
      <c r="C129" s="205" t="s">
        <v>162</v>
      </c>
      <c r="D129" s="205" t="s">
        <v>133</v>
      </c>
      <c r="E129" s="206" t="s">
        <v>163</v>
      </c>
      <c r="F129" s="207" t="s">
        <v>164</v>
      </c>
      <c r="G129" s="207"/>
      <c r="H129" s="207"/>
      <c r="I129" s="207"/>
      <c r="J129" s="208" t="s">
        <v>160</v>
      </c>
      <c r="K129" s="209">
        <v>0.254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</v>
      </c>
      <c r="Y129" s="212">
        <f>X129*K129</f>
        <v>0</v>
      </c>
      <c r="Z129" s="212">
        <v>0</v>
      </c>
      <c r="AA129" s="213">
        <f>Z129*K129</f>
        <v>0</v>
      </c>
      <c r="AR129" s="20" t="s">
        <v>137</v>
      </c>
      <c r="AT129" s="20" t="s">
        <v>133</v>
      </c>
      <c r="AU129" s="20" t="s">
        <v>111</v>
      </c>
      <c r="AY129" s="20" t="s">
        <v>132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111</v>
      </c>
      <c r="BK129" s="214">
        <f>ROUND(L129*K129,3)</f>
        <v>0</v>
      </c>
      <c r="BL129" s="20" t="s">
        <v>137</v>
      </c>
      <c r="BM129" s="20" t="s">
        <v>165</v>
      </c>
    </row>
    <row r="130" s="1" customFormat="1" ht="25.5" customHeight="1">
      <c r="B130" s="169"/>
      <c r="C130" s="205" t="s">
        <v>166</v>
      </c>
      <c r="D130" s="205" t="s">
        <v>133</v>
      </c>
      <c r="E130" s="206" t="s">
        <v>167</v>
      </c>
      <c r="F130" s="207" t="s">
        <v>168</v>
      </c>
      <c r="G130" s="207"/>
      <c r="H130" s="207"/>
      <c r="I130" s="207"/>
      <c r="J130" s="208" t="s">
        <v>160</v>
      </c>
      <c r="K130" s="209">
        <v>0.254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</v>
      </c>
      <c r="AA130" s="213">
        <f>Z130*K130</f>
        <v>0</v>
      </c>
      <c r="AR130" s="20" t="s">
        <v>137</v>
      </c>
      <c r="AT130" s="20" t="s">
        <v>133</v>
      </c>
      <c r="AU130" s="20" t="s">
        <v>111</v>
      </c>
      <c r="AY130" s="20" t="s">
        <v>132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111</v>
      </c>
      <c r="BK130" s="214">
        <f>ROUND(L130*K130,3)</f>
        <v>0</v>
      </c>
      <c r="BL130" s="20" t="s">
        <v>137</v>
      </c>
      <c r="BM130" s="20" t="s">
        <v>169</v>
      </c>
    </row>
    <row r="131" s="9" customFormat="1" ht="29.88" customHeight="1">
      <c r="B131" s="191"/>
      <c r="C131" s="192"/>
      <c r="D131" s="202" t="s">
        <v>106</v>
      </c>
      <c r="E131" s="202"/>
      <c r="F131" s="202"/>
      <c r="G131" s="202"/>
      <c r="H131" s="202"/>
      <c r="I131" s="202"/>
      <c r="J131" s="202"/>
      <c r="K131" s="202"/>
      <c r="L131" s="202"/>
      <c r="M131" s="202"/>
      <c r="N131" s="215">
        <f>BK131</f>
        <v>0</v>
      </c>
      <c r="O131" s="216"/>
      <c r="P131" s="216"/>
      <c r="Q131" s="216"/>
      <c r="R131" s="195"/>
      <c r="T131" s="196"/>
      <c r="U131" s="192"/>
      <c r="V131" s="192"/>
      <c r="W131" s="197">
        <f>SUM(W132:W134)</f>
        <v>0</v>
      </c>
      <c r="X131" s="192"/>
      <c r="Y131" s="197">
        <f>SUM(Y132:Y134)</f>
        <v>0</v>
      </c>
      <c r="Z131" s="192"/>
      <c r="AA131" s="198">
        <f>SUM(AA132:AA134)</f>
        <v>0</v>
      </c>
      <c r="AR131" s="199" t="s">
        <v>80</v>
      </c>
      <c r="AT131" s="200" t="s">
        <v>74</v>
      </c>
      <c r="AU131" s="200" t="s">
        <v>80</v>
      </c>
      <c r="AY131" s="199" t="s">
        <v>132</v>
      </c>
      <c r="BK131" s="201">
        <f>SUM(BK132:BK134)</f>
        <v>0</v>
      </c>
    </row>
    <row r="132" s="1" customFormat="1" ht="38.25" customHeight="1">
      <c r="B132" s="169"/>
      <c r="C132" s="205" t="s">
        <v>170</v>
      </c>
      <c r="D132" s="205" t="s">
        <v>133</v>
      </c>
      <c r="E132" s="206" t="s">
        <v>171</v>
      </c>
      <c r="F132" s="207" t="s">
        <v>172</v>
      </c>
      <c r="G132" s="207"/>
      <c r="H132" s="207"/>
      <c r="I132" s="207"/>
      <c r="J132" s="208" t="s">
        <v>160</v>
      </c>
      <c r="K132" s="209">
        <v>0.27100000000000002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</v>
      </c>
      <c r="Y132" s="212">
        <f>X132*K132</f>
        <v>0</v>
      </c>
      <c r="Z132" s="212">
        <v>0</v>
      </c>
      <c r="AA132" s="213">
        <f>Z132*K132</f>
        <v>0</v>
      </c>
      <c r="AR132" s="20" t="s">
        <v>137</v>
      </c>
      <c r="AT132" s="20" t="s">
        <v>133</v>
      </c>
      <c r="AU132" s="20" t="s">
        <v>111</v>
      </c>
      <c r="AY132" s="20" t="s">
        <v>132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111</v>
      </c>
      <c r="BK132" s="214">
        <f>ROUND(L132*K132,3)</f>
        <v>0</v>
      </c>
      <c r="BL132" s="20" t="s">
        <v>137</v>
      </c>
      <c r="BM132" s="20" t="s">
        <v>173</v>
      </c>
    </row>
    <row r="133" s="1" customFormat="1" ht="51" customHeight="1">
      <c r="B133" s="169"/>
      <c r="C133" s="205" t="s">
        <v>174</v>
      </c>
      <c r="D133" s="205" t="s">
        <v>133</v>
      </c>
      <c r="E133" s="206" t="s">
        <v>175</v>
      </c>
      <c r="F133" s="207" t="s">
        <v>176</v>
      </c>
      <c r="G133" s="207"/>
      <c r="H133" s="207"/>
      <c r="I133" s="207"/>
      <c r="J133" s="208" t="s">
        <v>160</v>
      </c>
      <c r="K133" s="209">
        <v>0.27100000000000002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</v>
      </c>
      <c r="Y133" s="212">
        <f>X133*K133</f>
        <v>0</v>
      </c>
      <c r="Z133" s="212">
        <v>0</v>
      </c>
      <c r="AA133" s="213">
        <f>Z133*K133</f>
        <v>0</v>
      </c>
      <c r="AR133" s="20" t="s">
        <v>137</v>
      </c>
      <c r="AT133" s="20" t="s">
        <v>133</v>
      </c>
      <c r="AU133" s="20" t="s">
        <v>111</v>
      </c>
      <c r="AY133" s="20" t="s">
        <v>132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111</v>
      </c>
      <c r="BK133" s="214">
        <f>ROUND(L133*K133,3)</f>
        <v>0</v>
      </c>
      <c r="BL133" s="20" t="s">
        <v>137</v>
      </c>
      <c r="BM133" s="20" t="s">
        <v>177</v>
      </c>
    </row>
    <row r="134" s="1" customFormat="1" ht="38.25" customHeight="1">
      <c r="B134" s="169"/>
      <c r="C134" s="205" t="s">
        <v>178</v>
      </c>
      <c r="D134" s="205" t="s">
        <v>133</v>
      </c>
      <c r="E134" s="206" t="s">
        <v>179</v>
      </c>
      <c r="F134" s="207" t="s">
        <v>180</v>
      </c>
      <c r="G134" s="207"/>
      <c r="H134" s="207"/>
      <c r="I134" s="207"/>
      <c r="J134" s="208" t="s">
        <v>160</v>
      </c>
      <c r="K134" s="209">
        <v>0.27100000000000002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</v>
      </c>
      <c r="Y134" s="212">
        <f>X134*K134</f>
        <v>0</v>
      </c>
      <c r="Z134" s="212">
        <v>0</v>
      </c>
      <c r="AA134" s="213">
        <f>Z134*K134</f>
        <v>0</v>
      </c>
      <c r="AR134" s="20" t="s">
        <v>137</v>
      </c>
      <c r="AT134" s="20" t="s">
        <v>133</v>
      </c>
      <c r="AU134" s="20" t="s">
        <v>111</v>
      </c>
      <c r="AY134" s="20" t="s">
        <v>132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111</v>
      </c>
      <c r="BK134" s="214">
        <f>ROUND(L134*K134,3)</f>
        <v>0</v>
      </c>
      <c r="BL134" s="20" t="s">
        <v>137</v>
      </c>
      <c r="BM134" s="20" t="s">
        <v>181</v>
      </c>
    </row>
    <row r="135" s="1" customFormat="1" ht="49.92" customHeight="1">
      <c r="B135" s="44"/>
      <c r="C135" s="45"/>
      <c r="D135" s="193" t="s">
        <v>182</v>
      </c>
      <c r="E135" s="45"/>
      <c r="F135" s="45"/>
      <c r="G135" s="45"/>
      <c r="H135" s="45"/>
      <c r="I135" s="45"/>
      <c r="J135" s="45"/>
      <c r="K135" s="45"/>
      <c r="L135" s="45"/>
      <c r="M135" s="45"/>
      <c r="N135" s="217">
        <f>BK135</f>
        <v>0</v>
      </c>
      <c r="O135" s="218"/>
      <c r="P135" s="218"/>
      <c r="Q135" s="218"/>
      <c r="R135" s="46"/>
      <c r="T135" s="219"/>
      <c r="U135" s="45"/>
      <c r="V135" s="45"/>
      <c r="W135" s="45"/>
      <c r="X135" s="45"/>
      <c r="Y135" s="45"/>
      <c r="Z135" s="45"/>
      <c r="AA135" s="92"/>
      <c r="AT135" s="20" t="s">
        <v>74</v>
      </c>
      <c r="AU135" s="20" t="s">
        <v>75</v>
      </c>
      <c r="AY135" s="20" t="s">
        <v>183</v>
      </c>
      <c r="BK135" s="214">
        <f>SUM(BK136:BK140)</f>
        <v>0</v>
      </c>
    </row>
    <row r="136" s="1" customFormat="1" ht="22.32" customHeight="1">
      <c r="B136" s="44"/>
      <c r="C136" s="220" t="s">
        <v>5</v>
      </c>
      <c r="D136" s="220" t="s">
        <v>133</v>
      </c>
      <c r="E136" s="221" t="s">
        <v>5</v>
      </c>
      <c r="F136" s="222" t="s">
        <v>5</v>
      </c>
      <c r="G136" s="222"/>
      <c r="H136" s="222"/>
      <c r="I136" s="222"/>
      <c r="J136" s="223" t="s">
        <v>5</v>
      </c>
      <c r="K136" s="210"/>
      <c r="L136" s="210"/>
      <c r="M136" s="224"/>
      <c r="N136" s="224">
        <f>BK136</f>
        <v>0</v>
      </c>
      <c r="O136" s="224"/>
      <c r="P136" s="224"/>
      <c r="Q136" s="224"/>
      <c r="R136" s="46"/>
      <c r="T136" s="211" t="s">
        <v>5</v>
      </c>
      <c r="U136" s="225" t="s">
        <v>42</v>
      </c>
      <c r="V136" s="45"/>
      <c r="W136" s="45"/>
      <c r="X136" s="45"/>
      <c r="Y136" s="45"/>
      <c r="Z136" s="45"/>
      <c r="AA136" s="92"/>
      <c r="AT136" s="20" t="s">
        <v>183</v>
      </c>
      <c r="AU136" s="20" t="s">
        <v>80</v>
      </c>
      <c r="AY136" s="20" t="s">
        <v>183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111</v>
      </c>
      <c r="BK136" s="214">
        <f>L136*K136</f>
        <v>0</v>
      </c>
    </row>
    <row r="137" s="1" customFormat="1" ht="22.32" customHeight="1">
      <c r="B137" s="44"/>
      <c r="C137" s="220" t="s">
        <v>5</v>
      </c>
      <c r="D137" s="220" t="s">
        <v>133</v>
      </c>
      <c r="E137" s="221" t="s">
        <v>5</v>
      </c>
      <c r="F137" s="222" t="s">
        <v>5</v>
      </c>
      <c r="G137" s="222"/>
      <c r="H137" s="222"/>
      <c r="I137" s="222"/>
      <c r="J137" s="223" t="s">
        <v>5</v>
      </c>
      <c r="K137" s="210"/>
      <c r="L137" s="210"/>
      <c r="M137" s="224"/>
      <c r="N137" s="224">
        <f>BK137</f>
        <v>0</v>
      </c>
      <c r="O137" s="224"/>
      <c r="P137" s="224"/>
      <c r="Q137" s="224"/>
      <c r="R137" s="46"/>
      <c r="T137" s="211" t="s">
        <v>5</v>
      </c>
      <c r="U137" s="225" t="s">
        <v>42</v>
      </c>
      <c r="V137" s="45"/>
      <c r="W137" s="45"/>
      <c r="X137" s="45"/>
      <c r="Y137" s="45"/>
      <c r="Z137" s="45"/>
      <c r="AA137" s="92"/>
      <c r="AT137" s="20" t="s">
        <v>183</v>
      </c>
      <c r="AU137" s="20" t="s">
        <v>80</v>
      </c>
      <c r="AY137" s="20" t="s">
        <v>183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111</v>
      </c>
      <c r="BK137" s="214">
        <f>L137*K137</f>
        <v>0</v>
      </c>
    </row>
    <row r="138" s="1" customFormat="1" ht="22.32" customHeight="1">
      <c r="B138" s="44"/>
      <c r="C138" s="220" t="s">
        <v>5</v>
      </c>
      <c r="D138" s="220" t="s">
        <v>133</v>
      </c>
      <c r="E138" s="221" t="s">
        <v>5</v>
      </c>
      <c r="F138" s="222" t="s">
        <v>5</v>
      </c>
      <c r="G138" s="222"/>
      <c r="H138" s="222"/>
      <c r="I138" s="222"/>
      <c r="J138" s="223" t="s">
        <v>5</v>
      </c>
      <c r="K138" s="210"/>
      <c r="L138" s="210"/>
      <c r="M138" s="224"/>
      <c r="N138" s="224">
        <f>BK138</f>
        <v>0</v>
      </c>
      <c r="O138" s="224"/>
      <c r="P138" s="224"/>
      <c r="Q138" s="224"/>
      <c r="R138" s="46"/>
      <c r="T138" s="211" t="s">
        <v>5</v>
      </c>
      <c r="U138" s="225" t="s">
        <v>42</v>
      </c>
      <c r="V138" s="45"/>
      <c r="W138" s="45"/>
      <c r="X138" s="45"/>
      <c r="Y138" s="45"/>
      <c r="Z138" s="45"/>
      <c r="AA138" s="92"/>
      <c r="AT138" s="20" t="s">
        <v>183</v>
      </c>
      <c r="AU138" s="20" t="s">
        <v>80</v>
      </c>
      <c r="AY138" s="20" t="s">
        <v>183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111</v>
      </c>
      <c r="BK138" s="214">
        <f>L138*K138</f>
        <v>0</v>
      </c>
    </row>
    <row r="139" s="1" customFormat="1" ht="22.32" customHeight="1">
      <c r="B139" s="44"/>
      <c r="C139" s="220" t="s">
        <v>5</v>
      </c>
      <c r="D139" s="220" t="s">
        <v>133</v>
      </c>
      <c r="E139" s="221" t="s">
        <v>5</v>
      </c>
      <c r="F139" s="222" t="s">
        <v>5</v>
      </c>
      <c r="G139" s="222"/>
      <c r="H139" s="222"/>
      <c r="I139" s="222"/>
      <c r="J139" s="223" t="s">
        <v>5</v>
      </c>
      <c r="K139" s="210"/>
      <c r="L139" s="210"/>
      <c r="M139" s="224"/>
      <c r="N139" s="224">
        <f>BK139</f>
        <v>0</v>
      </c>
      <c r="O139" s="224"/>
      <c r="P139" s="224"/>
      <c r="Q139" s="224"/>
      <c r="R139" s="46"/>
      <c r="T139" s="211" t="s">
        <v>5</v>
      </c>
      <c r="U139" s="225" t="s">
        <v>42</v>
      </c>
      <c r="V139" s="45"/>
      <c r="W139" s="45"/>
      <c r="X139" s="45"/>
      <c r="Y139" s="45"/>
      <c r="Z139" s="45"/>
      <c r="AA139" s="92"/>
      <c r="AT139" s="20" t="s">
        <v>183</v>
      </c>
      <c r="AU139" s="20" t="s">
        <v>80</v>
      </c>
      <c r="AY139" s="20" t="s">
        <v>183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111</v>
      </c>
      <c r="BK139" s="214">
        <f>L139*K139</f>
        <v>0</v>
      </c>
    </row>
    <row r="140" s="1" customFormat="1" ht="22.32" customHeight="1">
      <c r="B140" s="44"/>
      <c r="C140" s="220" t="s">
        <v>5</v>
      </c>
      <c r="D140" s="220" t="s">
        <v>133</v>
      </c>
      <c r="E140" s="221" t="s">
        <v>5</v>
      </c>
      <c r="F140" s="222" t="s">
        <v>5</v>
      </c>
      <c r="G140" s="222"/>
      <c r="H140" s="222"/>
      <c r="I140" s="222"/>
      <c r="J140" s="223" t="s">
        <v>5</v>
      </c>
      <c r="K140" s="210"/>
      <c r="L140" s="210"/>
      <c r="M140" s="224"/>
      <c r="N140" s="224">
        <f>BK140</f>
        <v>0</v>
      </c>
      <c r="O140" s="224"/>
      <c r="P140" s="224"/>
      <c r="Q140" s="224"/>
      <c r="R140" s="46"/>
      <c r="T140" s="211" t="s">
        <v>5</v>
      </c>
      <c r="U140" s="225" t="s">
        <v>42</v>
      </c>
      <c r="V140" s="70"/>
      <c r="W140" s="70"/>
      <c r="X140" s="70"/>
      <c r="Y140" s="70"/>
      <c r="Z140" s="70"/>
      <c r="AA140" s="72"/>
      <c r="AT140" s="20" t="s">
        <v>183</v>
      </c>
      <c r="AU140" s="20" t="s">
        <v>80</v>
      </c>
      <c r="AY140" s="20" t="s">
        <v>183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111</v>
      </c>
      <c r="BK140" s="214">
        <f>L140*K140</f>
        <v>0</v>
      </c>
    </row>
    <row r="141" s="1" customFormat="1" ht="6.96" customHeight="1">
      <c r="B141" s="73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5"/>
    </row>
  </sheetData>
  <mergeCells count="121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4:Q94"/>
    <mergeCell ref="D95:H95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N100:Q100"/>
    <mergeCell ref="L102:Q102"/>
    <mergeCell ref="C108:Q108"/>
    <mergeCell ref="F110:P110"/>
    <mergeCell ref="M112:P112"/>
    <mergeCell ref="M114:Q114"/>
    <mergeCell ref="M115:Q115"/>
    <mergeCell ref="F117:I117"/>
    <mergeCell ref="L117:M117"/>
    <mergeCell ref="N117:Q117"/>
    <mergeCell ref="F121:I121"/>
    <mergeCell ref="L121:M121"/>
    <mergeCell ref="N121:Q121"/>
    <mergeCell ref="F122:I122"/>
    <mergeCell ref="L122:M122"/>
    <mergeCell ref="N122:Q122"/>
    <mergeCell ref="F123:I123"/>
    <mergeCell ref="L123:M123"/>
    <mergeCell ref="N123:Q123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N118:Q118"/>
    <mergeCell ref="N119:Q119"/>
    <mergeCell ref="N120:Q120"/>
    <mergeCell ref="N125:Q125"/>
    <mergeCell ref="N131:Q131"/>
    <mergeCell ref="N135:Q135"/>
    <mergeCell ref="H1:K1"/>
    <mergeCell ref="S2:AC2"/>
  </mergeCells>
  <dataValidations count="2">
    <dataValidation type="list" allowBlank="1" showInputMessage="1" showErrorMessage="1" error="Povolené sú hodnoty K, M." sqref="D136:D141">
      <formula1>"K, M"</formula1>
    </dataValidation>
    <dataValidation type="list" allowBlank="1" showInputMessage="1" showErrorMessage="1" error="Povolené sú hodnoty základná, znížená, nulová." sqref="U136:U141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7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2018-03-27T10:51:07Z</dcterms:created>
  <dcterms:modified xsi:type="dcterms:W3CDTF">2018-03-27T10:51:12Z</dcterms:modified>
</cp:coreProperties>
</file>