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/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21570" windowHeight="10215"/>
  </bookViews>
  <sheets>
    <sheet name="Rekapitulácia stavby" sheetId="1" r:id="rId1"/>
    <sheet name="2017-198 - Výmena piesku ..." sheetId="2" r:id="rId2"/>
  </sheets>
  <definedNames>
    <definedName name="_xlnm.Print_Titles" localSheetId="1">'2017-198 - Výmena piesku ...'!$125:$125</definedName>
    <definedName name="_xlnm.Print_Titles" localSheetId="0">'Rekapitulácia stavby'!$85:$85</definedName>
    <definedName name="_xlnm.Print_Area" localSheetId="1">'2017-198 - Výmena piesku ...'!$C$4:$Q$70,'2017-198 - Výmena piesku ...'!$C$76:$Q$110,'2017-198 - Výmena piesku ...'!$C$116:$Q$205</definedName>
    <definedName name="_xlnm.Print_Area" localSheetId="0">'Rekapitulácia stavby'!$C$4:$AP$70,'Rekapitulácia stavby'!$C$76:$AP$96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205" i="2"/>
  <c r="BH205" i="2"/>
  <c r="BG205" i="2"/>
  <c r="BE205" i="2"/>
  <c r="BK205" i="2"/>
  <c r="N205" i="2" s="1"/>
  <c r="BF205" i="2" s="1"/>
  <c r="BI204" i="2"/>
  <c r="BH204" i="2"/>
  <c r="BG204" i="2"/>
  <c r="BE204" i="2"/>
  <c r="N204" i="2"/>
  <c r="BF204" i="2" s="1"/>
  <c r="BK204" i="2"/>
  <c r="BI203" i="2"/>
  <c r="BH203" i="2"/>
  <c r="BG203" i="2"/>
  <c r="BE203" i="2"/>
  <c r="N203" i="2"/>
  <c r="BF203" i="2" s="1"/>
  <c r="BK203" i="2"/>
  <c r="BI202" i="2"/>
  <c r="BH202" i="2"/>
  <c r="BG202" i="2"/>
  <c r="BE202" i="2"/>
  <c r="BK202" i="2"/>
  <c r="N202" i="2" s="1"/>
  <c r="BF202" i="2" s="1"/>
  <c r="BI201" i="2"/>
  <c r="BH201" i="2"/>
  <c r="BG201" i="2"/>
  <c r="BE201" i="2"/>
  <c r="BK201" i="2"/>
  <c r="BK200" i="2" s="1"/>
  <c r="N200" i="2" s="1"/>
  <c r="N100" i="2" s="1"/>
  <c r="BI199" i="2"/>
  <c r="BH199" i="2"/>
  <c r="BG199" i="2"/>
  <c r="BF199" i="2"/>
  <c r="BE199" i="2"/>
  <c r="AA199" i="2"/>
  <c r="AA198" i="2" s="1"/>
  <c r="Y199" i="2"/>
  <c r="Y198" i="2" s="1"/>
  <c r="W199" i="2"/>
  <c r="W198" i="2" s="1"/>
  <c r="BK199" i="2"/>
  <c r="BK198" i="2" s="1"/>
  <c r="N198" i="2" s="1"/>
  <c r="N99" i="2" s="1"/>
  <c r="N199" i="2"/>
  <c r="BI197" i="2"/>
  <c r="BH197" i="2"/>
  <c r="BG197" i="2"/>
  <c r="BF197" i="2"/>
  <c r="BE197" i="2"/>
  <c r="AA197" i="2"/>
  <c r="Y197" i="2"/>
  <c r="W197" i="2"/>
  <c r="BK197" i="2"/>
  <c r="N197" i="2"/>
  <c r="BI196" i="2"/>
  <c r="BH196" i="2"/>
  <c r="BG196" i="2"/>
  <c r="BE196" i="2"/>
  <c r="AA196" i="2"/>
  <c r="Y196" i="2"/>
  <c r="W196" i="2"/>
  <c r="BK196" i="2"/>
  <c r="N196" i="2"/>
  <c r="BF196" i="2" s="1"/>
  <c r="BI195" i="2"/>
  <c r="BH195" i="2"/>
  <c r="BG195" i="2"/>
  <c r="BF195" i="2"/>
  <c r="BE195" i="2"/>
  <c r="AA195" i="2"/>
  <c r="Y195" i="2"/>
  <c r="W195" i="2"/>
  <c r="BK195" i="2"/>
  <c r="N195" i="2"/>
  <c r="BI194" i="2"/>
  <c r="BH194" i="2"/>
  <c r="BG194" i="2"/>
  <c r="BE194" i="2"/>
  <c r="AA194" i="2"/>
  <c r="Y194" i="2"/>
  <c r="W194" i="2"/>
  <c r="BK194" i="2"/>
  <c r="N194" i="2"/>
  <c r="BF194" i="2" s="1"/>
  <c r="BI193" i="2"/>
  <c r="BH193" i="2"/>
  <c r="BG193" i="2"/>
  <c r="BF193" i="2"/>
  <c r="BE193" i="2"/>
  <c r="AA193" i="2"/>
  <c r="Y193" i="2"/>
  <c r="W193" i="2"/>
  <c r="BK193" i="2"/>
  <c r="N193" i="2"/>
  <c r="BI192" i="2"/>
  <c r="BH192" i="2"/>
  <c r="BG192" i="2"/>
  <c r="BE192" i="2"/>
  <c r="AA192" i="2"/>
  <c r="AA191" i="2" s="1"/>
  <c r="Y192" i="2"/>
  <c r="Y191" i="2" s="1"/>
  <c r="W192" i="2"/>
  <c r="W191" i="2" s="1"/>
  <c r="BK192" i="2"/>
  <c r="BK191" i="2" s="1"/>
  <c r="N191" i="2" s="1"/>
  <c r="N98" i="2" s="1"/>
  <c r="N192" i="2"/>
  <c r="BF192" i="2" s="1"/>
  <c r="BI190" i="2"/>
  <c r="BH190" i="2"/>
  <c r="BG190" i="2"/>
  <c r="BF190" i="2"/>
  <c r="BE190" i="2"/>
  <c r="AA190" i="2"/>
  <c r="Y190" i="2"/>
  <c r="W190" i="2"/>
  <c r="BK190" i="2"/>
  <c r="N190" i="2"/>
  <c r="BI189" i="2"/>
  <c r="BH189" i="2"/>
  <c r="BG189" i="2"/>
  <c r="BE189" i="2"/>
  <c r="AA189" i="2"/>
  <c r="Y189" i="2"/>
  <c r="W189" i="2"/>
  <c r="BK189" i="2"/>
  <c r="N189" i="2"/>
  <c r="BF189" i="2" s="1"/>
  <c r="BI188" i="2"/>
  <c r="BH188" i="2"/>
  <c r="BG188" i="2"/>
  <c r="BF188" i="2"/>
  <c r="BE188" i="2"/>
  <c r="AA188" i="2"/>
  <c r="Y188" i="2"/>
  <c r="W188" i="2"/>
  <c r="BK188" i="2"/>
  <c r="N188" i="2"/>
  <c r="BI187" i="2"/>
  <c r="BH187" i="2"/>
  <c r="BG187" i="2"/>
  <c r="BE187" i="2"/>
  <c r="AA187" i="2"/>
  <c r="Y187" i="2"/>
  <c r="W187" i="2"/>
  <c r="BK187" i="2"/>
  <c r="N187" i="2"/>
  <c r="BF187" i="2" s="1"/>
  <c r="BI186" i="2"/>
  <c r="BH186" i="2"/>
  <c r="BG186" i="2"/>
  <c r="BF186" i="2"/>
  <c r="BE186" i="2"/>
  <c r="AA186" i="2"/>
  <c r="Y186" i="2"/>
  <c r="W186" i="2"/>
  <c r="BK186" i="2"/>
  <c r="N186" i="2"/>
  <c r="BI185" i="2"/>
  <c r="BH185" i="2"/>
  <c r="BG185" i="2"/>
  <c r="BE185" i="2"/>
  <c r="AA185" i="2"/>
  <c r="AA184" i="2" s="1"/>
  <c r="Y185" i="2"/>
  <c r="Y184" i="2" s="1"/>
  <c r="W185" i="2"/>
  <c r="W184" i="2" s="1"/>
  <c r="BK185" i="2"/>
  <c r="BK184" i="2" s="1"/>
  <c r="N184" i="2" s="1"/>
  <c r="N97" i="2" s="1"/>
  <c r="N185" i="2"/>
  <c r="BF185" i="2" s="1"/>
  <c r="BI183" i="2"/>
  <c r="BH183" i="2"/>
  <c r="BG183" i="2"/>
  <c r="BE183" i="2"/>
  <c r="AA183" i="2"/>
  <c r="Y183" i="2"/>
  <c r="W183" i="2"/>
  <c r="BK183" i="2"/>
  <c r="N183" i="2"/>
  <c r="BF183" i="2" s="1"/>
  <c r="BI182" i="2"/>
  <c r="BH182" i="2"/>
  <c r="BG182" i="2"/>
  <c r="BF182" i="2"/>
  <c r="BE182" i="2"/>
  <c r="AA182" i="2"/>
  <c r="Y182" i="2"/>
  <c r="W182" i="2"/>
  <c r="BK182" i="2"/>
  <c r="N182" i="2"/>
  <c r="BI181" i="2"/>
  <c r="BH181" i="2"/>
  <c r="BG181" i="2"/>
  <c r="BE181" i="2"/>
  <c r="AA181" i="2"/>
  <c r="Y181" i="2"/>
  <c r="W181" i="2"/>
  <c r="BK181" i="2"/>
  <c r="N181" i="2"/>
  <c r="BF181" i="2" s="1"/>
  <c r="BI180" i="2"/>
  <c r="BH180" i="2"/>
  <c r="BG180" i="2"/>
  <c r="BF180" i="2"/>
  <c r="BE180" i="2"/>
  <c r="AA180" i="2"/>
  <c r="Y180" i="2"/>
  <c r="W180" i="2"/>
  <c r="BK180" i="2"/>
  <c r="N180" i="2"/>
  <c r="BI179" i="2"/>
  <c r="BH179" i="2"/>
  <c r="BG179" i="2"/>
  <c r="BE179" i="2"/>
  <c r="AA179" i="2"/>
  <c r="Y179" i="2"/>
  <c r="W179" i="2"/>
  <c r="BK179" i="2"/>
  <c r="N179" i="2"/>
  <c r="BF179" i="2" s="1"/>
  <c r="BI178" i="2"/>
  <c r="BH178" i="2"/>
  <c r="BG178" i="2"/>
  <c r="BF178" i="2"/>
  <c r="BE178" i="2"/>
  <c r="AA178" i="2"/>
  <c r="AA177" i="2" s="1"/>
  <c r="Y178" i="2"/>
  <c r="Y177" i="2" s="1"/>
  <c r="W178" i="2"/>
  <c r="W177" i="2" s="1"/>
  <c r="BK178" i="2"/>
  <c r="BK177" i="2" s="1"/>
  <c r="N177" i="2" s="1"/>
  <c r="N96" i="2" s="1"/>
  <c r="N178" i="2"/>
  <c r="BI176" i="2"/>
  <c r="BH176" i="2"/>
  <c r="BG176" i="2"/>
  <c r="BE176" i="2"/>
  <c r="AA176" i="2"/>
  <c r="Y176" i="2"/>
  <c r="W176" i="2"/>
  <c r="BK176" i="2"/>
  <c r="N176" i="2"/>
  <c r="BF176" i="2" s="1"/>
  <c r="BI175" i="2"/>
  <c r="BH175" i="2"/>
  <c r="BG175" i="2"/>
  <c r="BF175" i="2"/>
  <c r="BE175" i="2"/>
  <c r="AA175" i="2"/>
  <c r="Y175" i="2"/>
  <c r="W175" i="2"/>
  <c r="BK175" i="2"/>
  <c r="N175" i="2"/>
  <c r="BI174" i="2"/>
  <c r="BH174" i="2"/>
  <c r="BG174" i="2"/>
  <c r="BE174" i="2"/>
  <c r="AA174" i="2"/>
  <c r="Y174" i="2"/>
  <c r="W174" i="2"/>
  <c r="BK174" i="2"/>
  <c r="N174" i="2"/>
  <c r="BF174" i="2" s="1"/>
  <c r="BI173" i="2"/>
  <c r="BH173" i="2"/>
  <c r="BG173" i="2"/>
  <c r="BF173" i="2"/>
  <c r="BE173" i="2"/>
  <c r="AA173" i="2"/>
  <c r="Y173" i="2"/>
  <c r="W173" i="2"/>
  <c r="BK173" i="2"/>
  <c r="N173" i="2"/>
  <c r="BI172" i="2"/>
  <c r="BH172" i="2"/>
  <c r="BG172" i="2"/>
  <c r="BE172" i="2"/>
  <c r="AA172" i="2"/>
  <c r="Y172" i="2"/>
  <c r="W172" i="2"/>
  <c r="BK172" i="2"/>
  <c r="N172" i="2"/>
  <c r="BF172" i="2" s="1"/>
  <c r="BI171" i="2"/>
  <c r="BH171" i="2"/>
  <c r="BG171" i="2"/>
  <c r="BF171" i="2"/>
  <c r="BE171" i="2"/>
  <c r="AA171" i="2"/>
  <c r="AA170" i="2" s="1"/>
  <c r="Y171" i="2"/>
  <c r="Y170" i="2" s="1"/>
  <c r="W171" i="2"/>
  <c r="W170" i="2" s="1"/>
  <c r="BK171" i="2"/>
  <c r="BK170" i="2" s="1"/>
  <c r="N170" i="2" s="1"/>
  <c r="N95" i="2" s="1"/>
  <c r="N171" i="2"/>
  <c r="BI169" i="2"/>
  <c r="BH169" i="2"/>
  <c r="BG169" i="2"/>
  <c r="BF169" i="2"/>
  <c r="BE169" i="2"/>
  <c r="AA169" i="2"/>
  <c r="Y169" i="2"/>
  <c r="W169" i="2"/>
  <c r="BK169" i="2"/>
  <c r="N169" i="2"/>
  <c r="BI168" i="2"/>
  <c r="BH168" i="2"/>
  <c r="BG168" i="2"/>
  <c r="BE168" i="2"/>
  <c r="AA168" i="2"/>
  <c r="Y168" i="2"/>
  <c r="W168" i="2"/>
  <c r="BK168" i="2"/>
  <c r="N168" i="2"/>
  <c r="BF168" i="2" s="1"/>
  <c r="BI167" i="2"/>
  <c r="BH167" i="2"/>
  <c r="BG167" i="2"/>
  <c r="BF167" i="2"/>
  <c r="BE167" i="2"/>
  <c r="AA167" i="2"/>
  <c r="Y167" i="2"/>
  <c r="W167" i="2"/>
  <c r="BK167" i="2"/>
  <c r="N167" i="2"/>
  <c r="BI166" i="2"/>
  <c r="BH166" i="2"/>
  <c r="BG166" i="2"/>
  <c r="BE166" i="2"/>
  <c r="AA166" i="2"/>
  <c r="Y166" i="2"/>
  <c r="W166" i="2"/>
  <c r="BK166" i="2"/>
  <c r="N166" i="2"/>
  <c r="BF166" i="2" s="1"/>
  <c r="BI165" i="2"/>
  <c r="BH165" i="2"/>
  <c r="BG165" i="2"/>
  <c r="BF165" i="2"/>
  <c r="BE165" i="2"/>
  <c r="AA165" i="2"/>
  <c r="Y165" i="2"/>
  <c r="W165" i="2"/>
  <c r="BK165" i="2"/>
  <c r="N165" i="2"/>
  <c r="BI164" i="2"/>
  <c r="BH164" i="2"/>
  <c r="BG164" i="2"/>
  <c r="BE164" i="2"/>
  <c r="AA164" i="2"/>
  <c r="AA163" i="2" s="1"/>
  <c r="Y164" i="2"/>
  <c r="Y163" i="2" s="1"/>
  <c r="W164" i="2"/>
  <c r="W163" i="2" s="1"/>
  <c r="BK164" i="2"/>
  <c r="BK163" i="2" s="1"/>
  <c r="N163" i="2" s="1"/>
  <c r="N94" i="2" s="1"/>
  <c r="N164" i="2"/>
  <c r="BF164" i="2" s="1"/>
  <c r="BI162" i="2"/>
  <c r="BH162" i="2"/>
  <c r="BG162" i="2"/>
  <c r="BF162" i="2"/>
  <c r="BE162" i="2"/>
  <c r="AA162" i="2"/>
  <c r="Y162" i="2"/>
  <c r="W162" i="2"/>
  <c r="BK162" i="2"/>
  <c r="N162" i="2"/>
  <c r="BI161" i="2"/>
  <c r="BH161" i="2"/>
  <c r="BG161" i="2"/>
  <c r="BE161" i="2"/>
  <c r="AA161" i="2"/>
  <c r="Y161" i="2"/>
  <c r="W161" i="2"/>
  <c r="BK161" i="2"/>
  <c r="N161" i="2"/>
  <c r="BF161" i="2" s="1"/>
  <c r="BI160" i="2"/>
  <c r="BH160" i="2"/>
  <c r="BG160" i="2"/>
  <c r="BF160" i="2"/>
  <c r="BE160" i="2"/>
  <c r="AA160" i="2"/>
  <c r="Y160" i="2"/>
  <c r="W160" i="2"/>
  <c r="BK160" i="2"/>
  <c r="N160" i="2"/>
  <c r="BI159" i="2"/>
  <c r="BH159" i="2"/>
  <c r="BG159" i="2"/>
  <c r="BE159" i="2"/>
  <c r="AA159" i="2"/>
  <c r="Y159" i="2"/>
  <c r="W159" i="2"/>
  <c r="BK159" i="2"/>
  <c r="N159" i="2"/>
  <c r="BF159" i="2" s="1"/>
  <c r="BI158" i="2"/>
  <c r="BH158" i="2"/>
  <c r="BG158" i="2"/>
  <c r="BF158" i="2"/>
  <c r="BE158" i="2"/>
  <c r="AA158" i="2"/>
  <c r="Y158" i="2"/>
  <c r="W158" i="2"/>
  <c r="BK158" i="2"/>
  <c r="N158" i="2"/>
  <c r="BI157" i="2"/>
  <c r="BH157" i="2"/>
  <c r="BG157" i="2"/>
  <c r="BE157" i="2"/>
  <c r="AA157" i="2"/>
  <c r="AA156" i="2" s="1"/>
  <c r="Y157" i="2"/>
  <c r="Y156" i="2" s="1"/>
  <c r="W157" i="2"/>
  <c r="W156" i="2" s="1"/>
  <c r="BK157" i="2"/>
  <c r="BK156" i="2" s="1"/>
  <c r="N156" i="2" s="1"/>
  <c r="N93" i="2" s="1"/>
  <c r="N157" i="2"/>
  <c r="BF157" i="2" s="1"/>
  <c r="BI155" i="2"/>
  <c r="BH155" i="2"/>
  <c r="BG155" i="2"/>
  <c r="BE155" i="2"/>
  <c r="AA155" i="2"/>
  <c r="Y155" i="2"/>
  <c r="W155" i="2"/>
  <c r="BK155" i="2"/>
  <c r="N155" i="2"/>
  <c r="BF155" i="2" s="1"/>
  <c r="BI154" i="2"/>
  <c r="BH154" i="2"/>
  <c r="BG154" i="2"/>
  <c r="BF154" i="2"/>
  <c r="BE154" i="2"/>
  <c r="AA154" i="2"/>
  <c r="Y154" i="2"/>
  <c r="W154" i="2"/>
  <c r="BK154" i="2"/>
  <c r="N154" i="2"/>
  <c r="BI153" i="2"/>
  <c r="BH153" i="2"/>
  <c r="BG153" i="2"/>
  <c r="BE153" i="2"/>
  <c r="AA153" i="2"/>
  <c r="Y153" i="2"/>
  <c r="W153" i="2"/>
  <c r="BK153" i="2"/>
  <c r="N153" i="2"/>
  <c r="BF153" i="2" s="1"/>
  <c r="BI152" i="2"/>
  <c r="BH152" i="2"/>
  <c r="BG152" i="2"/>
  <c r="BF152" i="2"/>
  <c r="BE152" i="2"/>
  <c r="AA152" i="2"/>
  <c r="Y152" i="2"/>
  <c r="W152" i="2"/>
  <c r="BK152" i="2"/>
  <c r="N152" i="2"/>
  <c r="BI151" i="2"/>
  <c r="BH151" i="2"/>
  <c r="BG151" i="2"/>
  <c r="BE151" i="2"/>
  <c r="AA151" i="2"/>
  <c r="Y151" i="2"/>
  <c r="W151" i="2"/>
  <c r="BK151" i="2"/>
  <c r="N151" i="2"/>
  <c r="BF151" i="2" s="1"/>
  <c r="BI150" i="2"/>
  <c r="BH150" i="2"/>
  <c r="BG150" i="2"/>
  <c r="BF150" i="2"/>
  <c r="BE150" i="2"/>
  <c r="AA150" i="2"/>
  <c r="AA149" i="2" s="1"/>
  <c r="Y150" i="2"/>
  <c r="Y149" i="2" s="1"/>
  <c r="W150" i="2"/>
  <c r="W149" i="2" s="1"/>
  <c r="BK150" i="2"/>
  <c r="BK149" i="2" s="1"/>
  <c r="N149" i="2" s="1"/>
  <c r="N92" i="2" s="1"/>
  <c r="N150" i="2"/>
  <c r="BI148" i="2"/>
  <c r="BH148" i="2"/>
  <c r="BG148" i="2"/>
  <c r="BE148" i="2"/>
  <c r="AA148" i="2"/>
  <c r="Y148" i="2"/>
  <c r="W148" i="2"/>
  <c r="BK148" i="2"/>
  <c r="N148" i="2"/>
  <c r="BF148" i="2" s="1"/>
  <c r="BI147" i="2"/>
  <c r="BH147" i="2"/>
  <c r="BG147" i="2"/>
  <c r="BF147" i="2"/>
  <c r="BE147" i="2"/>
  <c r="AA147" i="2"/>
  <c r="Y147" i="2"/>
  <c r="W147" i="2"/>
  <c r="BK147" i="2"/>
  <c r="N147" i="2"/>
  <c r="BI146" i="2"/>
  <c r="BH146" i="2"/>
  <c r="BG146" i="2"/>
  <c r="BE146" i="2"/>
  <c r="AA146" i="2"/>
  <c r="Y146" i="2"/>
  <c r="W146" i="2"/>
  <c r="BK146" i="2"/>
  <c r="N146" i="2"/>
  <c r="BF146" i="2" s="1"/>
  <c r="BI145" i="2"/>
  <c r="BH145" i="2"/>
  <c r="BG145" i="2"/>
  <c r="BF145" i="2"/>
  <c r="BE145" i="2"/>
  <c r="AA145" i="2"/>
  <c r="Y145" i="2"/>
  <c r="W145" i="2"/>
  <c r="BK145" i="2"/>
  <c r="N145" i="2"/>
  <c r="BI144" i="2"/>
  <c r="BH144" i="2"/>
  <c r="BG144" i="2"/>
  <c r="BE144" i="2"/>
  <c r="AA144" i="2"/>
  <c r="Y144" i="2"/>
  <c r="W144" i="2"/>
  <c r="BK144" i="2"/>
  <c r="N144" i="2"/>
  <c r="BF144" i="2" s="1"/>
  <c r="BI143" i="2"/>
  <c r="BH143" i="2"/>
  <c r="BG143" i="2"/>
  <c r="BF143" i="2"/>
  <c r="BE143" i="2"/>
  <c r="AA143" i="2"/>
  <c r="AA142" i="2" s="1"/>
  <c r="Y143" i="2"/>
  <c r="Y142" i="2" s="1"/>
  <c r="W143" i="2"/>
  <c r="W142" i="2" s="1"/>
  <c r="BK143" i="2"/>
  <c r="BK142" i="2" s="1"/>
  <c r="N142" i="2" s="1"/>
  <c r="N91" i="2" s="1"/>
  <c r="N143" i="2"/>
  <c r="BI141" i="2"/>
  <c r="BH141" i="2"/>
  <c r="BG141" i="2"/>
  <c r="BF141" i="2"/>
  <c r="BE141" i="2"/>
  <c r="AA141" i="2"/>
  <c r="Y141" i="2"/>
  <c r="W141" i="2"/>
  <c r="BK141" i="2"/>
  <c r="N141" i="2"/>
  <c r="BI140" i="2"/>
  <c r="BH140" i="2"/>
  <c r="BG140" i="2"/>
  <c r="BE140" i="2"/>
  <c r="AA140" i="2"/>
  <c r="Y140" i="2"/>
  <c r="W140" i="2"/>
  <c r="BK140" i="2"/>
  <c r="N140" i="2"/>
  <c r="BF140" i="2" s="1"/>
  <c r="BI139" i="2"/>
  <c r="BH139" i="2"/>
  <c r="BG139" i="2"/>
  <c r="BF139" i="2"/>
  <c r="BE139" i="2"/>
  <c r="AA139" i="2"/>
  <c r="Y139" i="2"/>
  <c r="W139" i="2"/>
  <c r="BK139" i="2"/>
  <c r="N139" i="2"/>
  <c r="BI138" i="2"/>
  <c r="BH138" i="2"/>
  <c r="BG138" i="2"/>
  <c r="BE138" i="2"/>
  <c r="AA138" i="2"/>
  <c r="Y138" i="2"/>
  <c r="W138" i="2"/>
  <c r="BK138" i="2"/>
  <c r="N138" i="2"/>
  <c r="BF138" i="2" s="1"/>
  <c r="BI137" i="2"/>
  <c r="BH137" i="2"/>
  <c r="BG137" i="2"/>
  <c r="BF137" i="2"/>
  <c r="BE137" i="2"/>
  <c r="AA137" i="2"/>
  <c r="Y137" i="2"/>
  <c r="W137" i="2"/>
  <c r="BK137" i="2"/>
  <c r="N137" i="2"/>
  <c r="BI136" i="2"/>
  <c r="BH136" i="2"/>
  <c r="BG136" i="2"/>
  <c r="BE136" i="2"/>
  <c r="AA136" i="2"/>
  <c r="AA135" i="2" s="1"/>
  <c r="Y136" i="2"/>
  <c r="Y135" i="2" s="1"/>
  <c r="W136" i="2"/>
  <c r="W135" i="2" s="1"/>
  <c r="BK136" i="2"/>
  <c r="BK135" i="2" s="1"/>
  <c r="N135" i="2" s="1"/>
  <c r="N90" i="2" s="1"/>
  <c r="N136" i="2"/>
  <c r="BF136" i="2" s="1"/>
  <c r="BI134" i="2"/>
  <c r="BH134" i="2"/>
  <c r="BG134" i="2"/>
  <c r="BF134" i="2"/>
  <c r="BE134" i="2"/>
  <c r="AA134" i="2"/>
  <c r="Y134" i="2"/>
  <c r="W134" i="2"/>
  <c r="BK134" i="2"/>
  <c r="N134" i="2"/>
  <c r="BI133" i="2"/>
  <c r="BH133" i="2"/>
  <c r="BG133" i="2"/>
  <c r="BE133" i="2"/>
  <c r="AA133" i="2"/>
  <c r="Y133" i="2"/>
  <c r="W133" i="2"/>
  <c r="BK133" i="2"/>
  <c r="N133" i="2"/>
  <c r="BF133" i="2" s="1"/>
  <c r="BI132" i="2"/>
  <c r="BH132" i="2"/>
  <c r="BG132" i="2"/>
  <c r="BF132" i="2"/>
  <c r="BE132" i="2"/>
  <c r="AA132" i="2"/>
  <c r="Y132" i="2"/>
  <c r="W132" i="2"/>
  <c r="BK132" i="2"/>
  <c r="N132" i="2"/>
  <c r="BI131" i="2"/>
  <c r="BH131" i="2"/>
  <c r="BG131" i="2"/>
  <c r="BE131" i="2"/>
  <c r="AA131" i="2"/>
  <c r="Y131" i="2"/>
  <c r="W131" i="2"/>
  <c r="BK131" i="2"/>
  <c r="N131" i="2"/>
  <c r="BF131" i="2" s="1"/>
  <c r="BI130" i="2"/>
  <c r="BH130" i="2"/>
  <c r="BG130" i="2"/>
  <c r="BF130" i="2"/>
  <c r="BE130" i="2"/>
  <c r="AA130" i="2"/>
  <c r="Y130" i="2"/>
  <c r="W130" i="2"/>
  <c r="BK130" i="2"/>
  <c r="N130" i="2"/>
  <c r="BI129" i="2"/>
  <c r="BH129" i="2"/>
  <c r="BG129" i="2"/>
  <c r="BE129" i="2"/>
  <c r="AA129" i="2"/>
  <c r="AA128" i="2" s="1"/>
  <c r="Y129" i="2"/>
  <c r="Y128" i="2" s="1"/>
  <c r="W129" i="2"/>
  <c r="W128" i="2" s="1"/>
  <c r="BK129" i="2"/>
  <c r="BK128" i="2" s="1"/>
  <c r="N129" i="2"/>
  <c r="BF129" i="2" s="1"/>
  <c r="F122" i="2"/>
  <c r="F120" i="2"/>
  <c r="F118" i="2"/>
  <c r="BI108" i="2"/>
  <c r="BH108" i="2"/>
  <c r="BG108" i="2"/>
  <c r="BE108" i="2"/>
  <c r="BI107" i="2"/>
  <c r="BH107" i="2"/>
  <c r="BG107" i="2"/>
  <c r="BE107" i="2"/>
  <c r="BI106" i="2"/>
  <c r="BH106" i="2"/>
  <c r="BG106" i="2"/>
  <c r="BE106" i="2"/>
  <c r="BI105" i="2"/>
  <c r="BH105" i="2"/>
  <c r="BG105" i="2"/>
  <c r="BE105" i="2"/>
  <c r="BI104" i="2"/>
  <c r="BH104" i="2"/>
  <c r="BG104" i="2"/>
  <c r="BE104" i="2"/>
  <c r="BI103" i="2"/>
  <c r="H35" i="2" s="1"/>
  <c r="BD88" i="1" s="1"/>
  <c r="BD87" i="1" s="1"/>
  <c r="W35" i="1" s="1"/>
  <c r="BH103" i="2"/>
  <c r="H34" i="2" s="1"/>
  <c r="BC88" i="1" s="1"/>
  <c r="BC87" i="1" s="1"/>
  <c r="BG103" i="2"/>
  <c r="H33" i="2" s="1"/>
  <c r="BB88" i="1" s="1"/>
  <c r="BB87" i="1" s="1"/>
  <c r="BE103" i="2"/>
  <c r="M31" i="2" s="1"/>
  <c r="AV88" i="1" s="1"/>
  <c r="F83" i="2"/>
  <c r="F82" i="2"/>
  <c r="F80" i="2"/>
  <c r="F78" i="2"/>
  <c r="O20" i="2"/>
  <c r="E20" i="2"/>
  <c r="M83" i="2" s="1"/>
  <c r="O19" i="2"/>
  <c r="O17" i="2"/>
  <c r="E17" i="2"/>
  <c r="M82" i="2" s="1"/>
  <c r="O16" i="2"/>
  <c r="O14" i="2"/>
  <c r="E14" i="2"/>
  <c r="F123" i="2" s="1"/>
  <c r="O13" i="2"/>
  <c r="O8" i="2"/>
  <c r="M80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W33" i="1" l="1"/>
  <c r="AX87" i="1"/>
  <c r="W127" i="2"/>
  <c r="W126" i="2" s="1"/>
  <c r="AU88" i="1" s="1"/>
  <c r="AU87" i="1" s="1"/>
  <c r="W34" i="1"/>
  <c r="AY87" i="1"/>
  <c r="Y127" i="2"/>
  <c r="Y126" i="2" s="1"/>
  <c r="BK127" i="2"/>
  <c r="N128" i="2"/>
  <c r="N89" i="2" s="1"/>
  <c r="AA127" i="2"/>
  <c r="AA126" i="2" s="1"/>
  <c r="M122" i="2"/>
  <c r="N201" i="2"/>
  <c r="BF201" i="2" s="1"/>
  <c r="M120" i="2"/>
  <c r="M123" i="2"/>
  <c r="H31" i="2"/>
  <c r="AZ88" i="1" s="1"/>
  <c r="AZ87" i="1" s="1"/>
  <c r="AV87" i="1" l="1"/>
  <c r="N127" i="2"/>
  <c r="N88" i="2" s="1"/>
  <c r="BK126" i="2"/>
  <c r="N126" i="2" s="1"/>
  <c r="N87" i="2" s="1"/>
  <c r="N107" i="2" l="1"/>
  <c r="BF107" i="2" s="1"/>
  <c r="N105" i="2"/>
  <c r="BF105" i="2" s="1"/>
  <c r="N103" i="2"/>
  <c r="N108" i="2"/>
  <c r="BF108" i="2" s="1"/>
  <c r="N106" i="2"/>
  <c r="BF106" i="2" s="1"/>
  <c r="N104" i="2"/>
  <c r="BF104" i="2" s="1"/>
  <c r="M26" i="2"/>
  <c r="N102" i="2" l="1"/>
  <c r="BF103" i="2"/>
  <c r="M32" i="2" l="1"/>
  <c r="AW88" i="1" s="1"/>
  <c r="AT88" i="1" s="1"/>
  <c r="H32" i="2"/>
  <c r="BA88" i="1" s="1"/>
  <c r="BA87" i="1" s="1"/>
  <c r="M27" i="2"/>
  <c r="L110" i="2"/>
  <c r="AS88" i="1" l="1"/>
  <c r="AS87" i="1" s="1"/>
  <c r="M29" i="2"/>
  <c r="AW87" i="1"/>
  <c r="W32" i="1"/>
  <c r="AK32" i="1" l="1"/>
  <c r="AT87" i="1"/>
  <c r="AG88" i="1"/>
  <c r="L37" i="2"/>
  <c r="AG87" i="1" l="1"/>
  <c r="AN88" i="1"/>
  <c r="AG91" i="1" l="1"/>
  <c r="AN87" i="1"/>
  <c r="AK26" i="1"/>
  <c r="AG94" i="1"/>
  <c r="AG93" i="1"/>
  <c r="AG92" i="1"/>
  <c r="CD92" i="1" l="1"/>
  <c r="AV92" i="1"/>
  <c r="BY92" i="1" s="1"/>
  <c r="CD93" i="1"/>
  <c r="AV93" i="1"/>
  <c r="BY93" i="1" s="1"/>
  <c r="CD94" i="1"/>
  <c r="AV94" i="1"/>
  <c r="BY94" i="1" s="1"/>
  <c r="AN94" i="1"/>
  <c r="CD91" i="1"/>
  <c r="W31" i="1" s="1"/>
  <c r="AV91" i="1"/>
  <c r="BY91" i="1" s="1"/>
  <c r="AG90" i="1"/>
  <c r="AN91" i="1"/>
  <c r="AK27" i="1" l="1"/>
  <c r="AK29" i="1" s="1"/>
  <c r="AG96" i="1"/>
  <c r="AN93" i="1"/>
  <c r="AN92" i="1"/>
  <c r="AN90" i="1" s="1"/>
  <c r="AN96" i="1" s="1"/>
  <c r="AK31" i="1"/>
  <c r="AK37" i="1" l="1"/>
</calcChain>
</file>

<file path=xl/sharedStrings.xml><?xml version="1.0" encoding="utf-8"?>
<sst xmlns="http://schemas.openxmlformats.org/spreadsheetml/2006/main" count="1283" uniqueCount="284">
  <si>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</si>
  <si>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</si>
  <si>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</si>
  <si>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</si>
  <si>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</si>
  <si>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</si>
  <si>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</si>
  <si>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</si>
  <si>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</si>
  <si>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</si>
  <si>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</si>
  <si>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</si>
  <si>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</si>
  <si>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</si>
  <si>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</si>
  <si>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2017-198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</si>
  <si>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</si>
  <si>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</si>
  <si>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Výmena piesku na detských ihriskách Šípok,  LUHY I. a LUHY II.</t>
  </si>
  <si>
    <t>JKSO:</t>
  </si>
  <si>
    <t/>
  </si>
  <si>
    <t>KS:</t>
  </si>
  <si>
    <t>Miesto:</t>
  </si>
  <si>
    <t xml:space="preserve"> </t>
  </si>
  <si>
    <t>Dátum:</t>
  </si>
  <si>
    <t>18. 7. 2017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</si>
  <si>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</si>
  <si>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</si>
  <si>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</si>
  <si>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</si>
  <si>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</si>
  <si>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</si>
  <si>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</si>
  <si>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</si>
  <si>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</si>
  <si>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</si>
  <si>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</si>
  <si>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</si>
  <si>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</si>
  <si>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</si>
  <si>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</si>
  <si>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</si>
  <si>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</si>
  <si>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</si>
  <si>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</si>
  <si>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</si>
  <si>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</si>
  <si>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</si>
  <si>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</si>
  <si>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</si>
  <si>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</si>
  <si>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</si>
  <si>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</si>
  <si>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</si>
  <si>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</si>
  <si>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</si>
  <si>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</si>
  <si>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</si>
  <si>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</si>
  <si>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</si>
  <si>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</si>
  <si>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</si>
  <si>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</si>
  <si>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</si>
  <si>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</si>
  <si>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</si>
  <si>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</si>
  <si>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</si>
  <si>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</si>
  <si>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</si>
  <si>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</si>
  <si>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</si>
  <si>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</si>
  <si>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</si>
  <si>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</si>
  <si>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</si>
  <si>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</si>
  <si>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</si>
  <si>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{bd6fe3cb-fdd7-4ecb-a3ca-bdcbd664cd14}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</si>
  <si>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</si>
  <si>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</si>
  <si>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</si>
  <si>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</si>
  <si>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</si>
  <si>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</si>
  <si>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</si>
  <si>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</si>
  <si>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</si>
  <si>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</si>
  <si>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</si>
  <si>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</si>
  <si>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</si>
  <si>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</si>
  <si>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</si>
  <si>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</si>
  <si>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</si>
  <si>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</si>
  <si>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</si>
  <si>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</si>
  <si>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</si>
  <si>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</si>
  <si>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</si>
  <si>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</si>
  <si>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</si>
  <si>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</si>
  <si>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1.1 - Horská 1311 pieskovisko 5 x 4 m</t>
  </si>
  <si>
    <t xml:space="preserve">    1.2 - Horská 1295 pieskovisko 5 x 5 m</t>
  </si>
  <si>
    <t xml:space="preserve">    1.3 - Malinovského 1155 pieskovisko 5 x 5 m</t>
  </si>
  <si>
    <t xml:space="preserve">    1.5 - Janka Kráľa 1171 pieskovisko 2,5 x 5 m</t>
  </si>
  <si>
    <t xml:space="preserve">    1.21 - Nádražná 873 Bodkolienka pieskovisko 2,5 x 2,5 m</t>
  </si>
  <si>
    <t xml:space="preserve">    1.24 - Malá okružná 967 pieskovisko šesťuholník</t>
  </si>
  <si>
    <t xml:space="preserve">    1.26 - Veľká okružná 1022 pieskovisko šesťuholník</t>
  </si>
  <si>
    <t xml:space="preserve">    1.27 - Veľká okružná 1028 denné centrum Frézia 2 pieskoviská 2,5 x 2,5 m</t>
  </si>
  <si>
    <t xml:space="preserve">    1.28 - Veľká okružná 1080 pieskovisko 2,5 x 2,5 m</t>
  </si>
  <si>
    <t xml:space="preserve">    1.29 - Veľká okružná 1104 piskovisko 2,5 x 2,5 m</t>
  </si>
  <si>
    <t xml:space="preserve">    VRN07 - Dopravné náklady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</si>
  <si>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</si>
  <si>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</si>
  <si>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</si>
  <si>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</si>
  <si>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</si>
  <si>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</si>
  <si>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</si>
  <si>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</si>
  <si>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</si>
  <si>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</si>
  <si>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</si>
  <si>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</si>
  <si>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</si>
  <si>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</si>
  <si>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</si>
  <si>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</si>
  <si>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</si>
  <si>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</si>
  <si>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</si>
  <si>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</si>
  <si>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</si>
  <si>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</si>
  <si>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</si>
  <si>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</si>
  <si>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</si>
  <si>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</si>
  <si>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56</t>
  </si>
  <si>
    <t>K</t>
  </si>
  <si>
    <t>122703601</t>
  </si>
  <si>
    <t>Odstránenie starého piesku z detského pieskoviska s naložením na dopravný prostriedok</t>
  </si>
  <si>
    <t>m3</t>
  </si>
  <si>
    <t>4</t>
  </si>
  <si>
    <t>1037295942</t>
  </si>
  <si>
    <t>57</t>
  </si>
  <si>
    <t>162301102</t>
  </si>
  <si>
    <t xml:space="preserve">Vodorovné premiestnenie výkopku  po spevnenej ceste z horniny tr.1-4,  do 100 m3 na vzdialenosť do 2000 m </t>
  </si>
  <si>
    <t>-1900253096</t>
  </si>
  <si>
    <t>59</t>
  </si>
  <si>
    <t>162401102</t>
  </si>
  <si>
    <t xml:space="preserve">Vodorovné premiestnenie nového piesku do 100 m3 na vzdialenosť do 2000 m </t>
  </si>
  <si>
    <t>886178571</t>
  </si>
  <si>
    <t>60</t>
  </si>
  <si>
    <t>M</t>
  </si>
  <si>
    <t>5834114700</t>
  </si>
  <si>
    <t>Piesok kopaný prírodný fr. 0-2 mm mulnák Šaštín</t>
  </si>
  <si>
    <t>t</t>
  </si>
  <si>
    <t>8</t>
  </si>
  <si>
    <t>-199284583</t>
  </si>
  <si>
    <t>58</t>
  </si>
  <si>
    <t>167101101</t>
  </si>
  <si>
    <t>Nakladanie piesku z medziskládky pre detské ihrisko do 100 m3</t>
  </si>
  <si>
    <t>-789581144</t>
  </si>
  <si>
    <t>61</t>
  </si>
  <si>
    <t>181301104</t>
  </si>
  <si>
    <t>Rozprestretie piesku ručne, hr. do 300 mm</t>
  </si>
  <si>
    <t>2027309857</t>
  </si>
  <si>
    <t>62</t>
  </si>
  <si>
    <t>1035066223</t>
  </si>
  <si>
    <t>63</t>
  </si>
  <si>
    <t>-356603174</t>
  </si>
  <si>
    <t>65</t>
  </si>
  <si>
    <t>-51764842</t>
  </si>
  <si>
    <t>66</t>
  </si>
  <si>
    <t>34738035</t>
  </si>
  <si>
    <t>64</t>
  </si>
  <si>
    <t>-1025473329</t>
  </si>
  <si>
    <t>67</t>
  </si>
  <si>
    <t>1381486197</t>
  </si>
  <si>
    <t>68</t>
  </si>
  <si>
    <t>2120680992</t>
  </si>
  <si>
    <t>69</t>
  </si>
  <si>
    <t>-1968367912</t>
  </si>
  <si>
    <t>71</t>
  </si>
  <si>
    <t>33153691</t>
  </si>
  <si>
    <t>72</t>
  </si>
  <si>
    <t>-1191541220</t>
  </si>
  <si>
    <t>70</t>
  </si>
  <si>
    <t>1191816816</t>
  </si>
  <si>
    <t>73</t>
  </si>
  <si>
    <t>-1252703113</t>
  </si>
  <si>
    <t>80</t>
  </si>
  <si>
    <t>-200931004</t>
  </si>
  <si>
    <t>81</t>
  </si>
  <si>
    <t>894166914</t>
  </si>
  <si>
    <t>83</t>
  </si>
  <si>
    <t>-1573470270</t>
  </si>
  <si>
    <t>84</t>
  </si>
  <si>
    <t>1301327708</t>
  </si>
  <si>
    <t>82</t>
  </si>
  <si>
    <t>1913705429</t>
  </si>
  <si>
    <t>85</t>
  </si>
  <si>
    <t>-1175505261</t>
  </si>
  <si>
    <t>-680217530</t>
  </si>
  <si>
    <t>-227678202</t>
  </si>
  <si>
    <t>3</t>
  </si>
  <si>
    <t>1892048238</t>
  </si>
  <si>
    <t>-1117032053</t>
  </si>
  <si>
    <t>5</t>
  </si>
  <si>
    <t>74090709</t>
  </si>
  <si>
    <t>6</t>
  </si>
  <si>
    <t>25636583</t>
  </si>
  <si>
    <t>19</t>
  </si>
  <si>
    <t>-1078474145</t>
  </si>
  <si>
    <t>1166028136</t>
  </si>
  <si>
    <t>21</t>
  </si>
  <si>
    <t>-33570305</t>
  </si>
  <si>
    <t>22</t>
  </si>
  <si>
    <t>-598080619</t>
  </si>
  <si>
    <t>23</t>
  </si>
  <si>
    <t>-1102646158</t>
  </si>
  <si>
    <t>24</t>
  </si>
  <si>
    <t>1519612084</t>
  </si>
  <si>
    <t>31</t>
  </si>
  <si>
    <t>-1126238678</t>
  </si>
  <si>
    <t>32</t>
  </si>
  <si>
    <t>-927484186</t>
  </si>
  <si>
    <t>33</t>
  </si>
  <si>
    <t>-880428570</t>
  </si>
  <si>
    <t>34</t>
  </si>
  <si>
    <t>1563381950</t>
  </si>
  <si>
    <t>35</t>
  </si>
  <si>
    <t>711689177</t>
  </si>
  <si>
    <t>36</t>
  </si>
  <si>
    <t>773862094</t>
  </si>
  <si>
    <t>37</t>
  </si>
  <si>
    <t>-482636886</t>
  </si>
  <si>
    <t>38</t>
  </si>
  <si>
    <t>1244806169</t>
  </si>
  <si>
    <t>39</t>
  </si>
  <si>
    <t>-834666245</t>
  </si>
  <si>
    <t>40</t>
  </si>
  <si>
    <t>741969876</t>
  </si>
  <si>
    <t>41</t>
  </si>
  <si>
    <t>1443993404</t>
  </si>
  <si>
    <t>42</t>
  </si>
  <si>
    <t>741771831</t>
  </si>
  <si>
    <t>43</t>
  </si>
  <si>
    <t>-975629927</t>
  </si>
  <si>
    <t>44</t>
  </si>
  <si>
    <t>-729159788</t>
  </si>
  <si>
    <t>45</t>
  </si>
  <si>
    <t>-122557924</t>
  </si>
  <si>
    <t>46</t>
  </si>
  <si>
    <t>-1044445074</t>
  </si>
  <si>
    <t>47</t>
  </si>
  <si>
    <t>-147442231</t>
  </si>
  <si>
    <t>48</t>
  </si>
  <si>
    <t>-1244623484</t>
  </si>
  <si>
    <t>49</t>
  </si>
  <si>
    <t>-762263303</t>
  </si>
  <si>
    <t>50</t>
  </si>
  <si>
    <t>-1049927899</t>
  </si>
  <si>
    <t>51</t>
  </si>
  <si>
    <t>-1959192123</t>
  </si>
  <si>
    <t>52</t>
  </si>
  <si>
    <t>1873103232</t>
  </si>
  <si>
    <t>53</t>
  </si>
  <si>
    <t>1859189848</t>
  </si>
  <si>
    <t>54</t>
  </si>
  <si>
    <t>1290517143</t>
  </si>
  <si>
    <t>92</t>
  </si>
  <si>
    <t>000700011</t>
  </si>
  <si>
    <t>Dopravné náklady - mimostavenisková doprava</t>
  </si>
  <si>
    <t>%</t>
  </si>
  <si>
    <t>1024</t>
  </si>
  <si>
    <t>-330139863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</si>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</sst>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4" fillId="0" borderId="25" xfId="0" applyFont="1" applyBorder="1" applyAlignment="1" applyProtection="1">
      <alignment horizontal="center" vertical="center"/>
    </xf>
    <xf numFmtId="49" fontId="34" fillId="0" borderId="25" xfId="0" applyNumberFormat="1" applyFont="1" applyBorder="1" applyAlignment="1" applyProtection="1">
      <alignment horizontal="left" vertical="center" wrapText="1"/>
    </xf>
    <xf numFmtId="0" fontId="34" fillId="0" borderId="25" xfId="0" applyFont="1" applyBorder="1" applyAlignment="1" applyProtection="1">
      <alignment horizontal="center" vertical="center" wrapText="1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30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1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34" fillId="0" borderId="25" xfId="0" applyFont="1" applyBorder="1" applyAlignment="1" applyProtection="1">
      <alignment horizontal="left" vertical="center" wrapText="1"/>
    </xf>
    <xf numFmtId="167" fontId="34" fillId="4" borderId="25" xfId="0" applyNumberFormat="1" applyFont="1" applyFill="1" applyBorder="1" applyAlignment="1" applyProtection="1">
      <alignment vertical="center"/>
      <protection locked="0"/>
    </xf>
    <xf numFmtId="167" fontId="34" fillId="4" borderId="25" xfId="0" applyNumberFormat="1" applyFont="1" applyFill="1" applyBorder="1" applyAlignment="1" applyProtection="1">
      <alignment vertical="center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R2" s="224" t="s">
        <v>8</v>
      </c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81" t="s">
        <v>11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185" t="s">
        <v>15</v>
      </c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25"/>
      <c r="AQ5" s="22"/>
      <c r="BE5" s="183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187" t="s">
        <v>18</v>
      </c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25"/>
      <c r="AQ6" s="22"/>
      <c r="BE6" s="184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184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184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184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184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184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184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184"/>
      <c r="BS13" s="17" t="s">
        <v>9</v>
      </c>
    </row>
    <row r="14" spans="1:73">
      <c r="B14" s="21"/>
      <c r="C14" s="25"/>
      <c r="D14" s="25"/>
      <c r="E14" s="188" t="s">
        <v>31</v>
      </c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184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184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184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184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184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184"/>
      <c r="BS19" s="17" t="s">
        <v>34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184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184"/>
    </row>
    <row r="22" spans="2:71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184"/>
    </row>
    <row r="23" spans="2:71" ht="22.5" customHeight="1">
      <c r="B23" s="21"/>
      <c r="C23" s="25"/>
      <c r="D23" s="25"/>
      <c r="E23" s="190" t="s">
        <v>20</v>
      </c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0"/>
      <c r="AO23" s="25"/>
      <c r="AP23" s="25"/>
      <c r="AQ23" s="22"/>
      <c r="BE23" s="184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184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184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91">
        <f>ROUND(AG87,2)</f>
        <v>0</v>
      </c>
      <c r="AL26" s="186"/>
      <c r="AM26" s="186"/>
      <c r="AN26" s="186"/>
      <c r="AO26" s="186"/>
      <c r="AP26" s="25"/>
      <c r="AQ26" s="22"/>
      <c r="BE26" s="184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91">
        <f>ROUND(AG90,2)</f>
        <v>0</v>
      </c>
      <c r="AL27" s="191"/>
      <c r="AM27" s="191"/>
      <c r="AN27" s="191"/>
      <c r="AO27" s="191"/>
      <c r="AP27" s="25"/>
      <c r="AQ27" s="22"/>
      <c r="BE27" s="184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84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92">
        <f>ROUND(AK26+AK27,2)</f>
        <v>0</v>
      </c>
      <c r="AL29" s="193"/>
      <c r="AM29" s="193"/>
      <c r="AN29" s="193"/>
      <c r="AO29" s="193"/>
      <c r="AP29" s="35"/>
      <c r="AQ29" s="36"/>
      <c r="BE29" s="184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84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194">
        <v>0.2</v>
      </c>
      <c r="M31" s="195"/>
      <c r="N31" s="195"/>
      <c r="O31" s="195"/>
      <c r="P31" s="40"/>
      <c r="Q31" s="40"/>
      <c r="R31" s="40"/>
      <c r="S31" s="40"/>
      <c r="T31" s="43" t="s">
        <v>42</v>
      </c>
      <c r="U31" s="40"/>
      <c r="V31" s="40"/>
      <c r="W31" s="196">
        <f>ROUND(AZ87+SUM(CD91:CD95),2)</f>
        <v>0</v>
      </c>
      <c r="X31" s="195"/>
      <c r="Y31" s="195"/>
      <c r="Z31" s="195"/>
      <c r="AA31" s="195"/>
      <c r="AB31" s="195"/>
      <c r="AC31" s="195"/>
      <c r="AD31" s="195"/>
      <c r="AE31" s="195"/>
      <c r="AF31" s="40"/>
      <c r="AG31" s="40"/>
      <c r="AH31" s="40"/>
      <c r="AI31" s="40"/>
      <c r="AJ31" s="40"/>
      <c r="AK31" s="196">
        <f>ROUND(AV87+SUM(BY91:BY95),2)</f>
        <v>0</v>
      </c>
      <c r="AL31" s="195"/>
      <c r="AM31" s="195"/>
      <c r="AN31" s="195"/>
      <c r="AO31" s="195"/>
      <c r="AP31" s="40"/>
      <c r="AQ31" s="44"/>
      <c r="BE31" s="184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194">
        <v>0.2</v>
      </c>
      <c r="M32" s="195"/>
      <c r="N32" s="195"/>
      <c r="O32" s="195"/>
      <c r="P32" s="40"/>
      <c r="Q32" s="40"/>
      <c r="R32" s="40"/>
      <c r="S32" s="40"/>
      <c r="T32" s="43" t="s">
        <v>42</v>
      </c>
      <c r="U32" s="40"/>
      <c r="V32" s="40"/>
      <c r="W32" s="196">
        <f>ROUND(BA87+SUM(CE91:CE95),2)</f>
        <v>0</v>
      </c>
      <c r="X32" s="195"/>
      <c r="Y32" s="195"/>
      <c r="Z32" s="195"/>
      <c r="AA32" s="195"/>
      <c r="AB32" s="195"/>
      <c r="AC32" s="195"/>
      <c r="AD32" s="195"/>
      <c r="AE32" s="195"/>
      <c r="AF32" s="40"/>
      <c r="AG32" s="40"/>
      <c r="AH32" s="40"/>
      <c r="AI32" s="40"/>
      <c r="AJ32" s="40"/>
      <c r="AK32" s="196">
        <f>ROUND(AW87+SUM(BZ91:BZ95),2)</f>
        <v>0</v>
      </c>
      <c r="AL32" s="195"/>
      <c r="AM32" s="195"/>
      <c r="AN32" s="195"/>
      <c r="AO32" s="195"/>
      <c r="AP32" s="40"/>
      <c r="AQ32" s="44"/>
      <c r="BE32" s="184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194">
        <v>0.2</v>
      </c>
      <c r="M33" s="195"/>
      <c r="N33" s="195"/>
      <c r="O33" s="195"/>
      <c r="P33" s="40"/>
      <c r="Q33" s="40"/>
      <c r="R33" s="40"/>
      <c r="S33" s="40"/>
      <c r="T33" s="43" t="s">
        <v>42</v>
      </c>
      <c r="U33" s="40"/>
      <c r="V33" s="40"/>
      <c r="W33" s="196">
        <f>ROUND(BB87+SUM(CF91:CF95),2)</f>
        <v>0</v>
      </c>
      <c r="X33" s="195"/>
      <c r="Y33" s="195"/>
      <c r="Z33" s="195"/>
      <c r="AA33" s="195"/>
      <c r="AB33" s="195"/>
      <c r="AC33" s="195"/>
      <c r="AD33" s="195"/>
      <c r="AE33" s="195"/>
      <c r="AF33" s="40"/>
      <c r="AG33" s="40"/>
      <c r="AH33" s="40"/>
      <c r="AI33" s="40"/>
      <c r="AJ33" s="40"/>
      <c r="AK33" s="196">
        <v>0</v>
      </c>
      <c r="AL33" s="195"/>
      <c r="AM33" s="195"/>
      <c r="AN33" s="195"/>
      <c r="AO33" s="195"/>
      <c r="AP33" s="40"/>
      <c r="AQ33" s="44"/>
      <c r="BE33" s="184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194">
        <v>0.2</v>
      </c>
      <c r="M34" s="195"/>
      <c r="N34" s="195"/>
      <c r="O34" s="195"/>
      <c r="P34" s="40"/>
      <c r="Q34" s="40"/>
      <c r="R34" s="40"/>
      <c r="S34" s="40"/>
      <c r="T34" s="43" t="s">
        <v>42</v>
      </c>
      <c r="U34" s="40"/>
      <c r="V34" s="40"/>
      <c r="W34" s="196">
        <f>ROUND(BC87+SUM(CG91:CG95),2)</f>
        <v>0</v>
      </c>
      <c r="X34" s="195"/>
      <c r="Y34" s="195"/>
      <c r="Z34" s="195"/>
      <c r="AA34" s="195"/>
      <c r="AB34" s="195"/>
      <c r="AC34" s="195"/>
      <c r="AD34" s="195"/>
      <c r="AE34" s="195"/>
      <c r="AF34" s="40"/>
      <c r="AG34" s="40"/>
      <c r="AH34" s="40"/>
      <c r="AI34" s="40"/>
      <c r="AJ34" s="40"/>
      <c r="AK34" s="196">
        <v>0</v>
      </c>
      <c r="AL34" s="195"/>
      <c r="AM34" s="195"/>
      <c r="AN34" s="195"/>
      <c r="AO34" s="195"/>
      <c r="AP34" s="40"/>
      <c r="AQ34" s="44"/>
      <c r="BE34" s="184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194">
        <v>0</v>
      </c>
      <c r="M35" s="195"/>
      <c r="N35" s="195"/>
      <c r="O35" s="195"/>
      <c r="P35" s="40"/>
      <c r="Q35" s="40"/>
      <c r="R35" s="40"/>
      <c r="S35" s="40"/>
      <c r="T35" s="43" t="s">
        <v>42</v>
      </c>
      <c r="U35" s="40"/>
      <c r="V35" s="40"/>
      <c r="W35" s="196">
        <f>ROUND(BD87+SUM(CH91:CH95),2)</f>
        <v>0</v>
      </c>
      <c r="X35" s="195"/>
      <c r="Y35" s="195"/>
      <c r="Z35" s="195"/>
      <c r="AA35" s="195"/>
      <c r="AB35" s="195"/>
      <c r="AC35" s="195"/>
      <c r="AD35" s="195"/>
      <c r="AE35" s="195"/>
      <c r="AF35" s="40"/>
      <c r="AG35" s="40"/>
      <c r="AH35" s="40"/>
      <c r="AI35" s="40"/>
      <c r="AJ35" s="40"/>
      <c r="AK35" s="196">
        <v>0</v>
      </c>
      <c r="AL35" s="195"/>
      <c r="AM35" s="195"/>
      <c r="AN35" s="195"/>
      <c r="AO35" s="195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197" t="s">
        <v>49</v>
      </c>
      <c r="Y37" s="198"/>
      <c r="Z37" s="198"/>
      <c r="AA37" s="198"/>
      <c r="AB37" s="198"/>
      <c r="AC37" s="47"/>
      <c r="AD37" s="47"/>
      <c r="AE37" s="47"/>
      <c r="AF37" s="47"/>
      <c r="AG37" s="47"/>
      <c r="AH37" s="47"/>
      <c r="AI37" s="47"/>
      <c r="AJ37" s="47"/>
      <c r="AK37" s="199">
        <f>SUM(AK29:AK35)</f>
        <v>0</v>
      </c>
      <c r="AL37" s="198"/>
      <c r="AM37" s="198"/>
      <c r="AN37" s="198"/>
      <c r="AO37" s="200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 ht="13.5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 ht="13.5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 ht="13.5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 ht="13.5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 ht="13.5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 ht="13.5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 ht="13.5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 ht="13.5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 ht="13.5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 ht="13.5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 ht="13.5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 ht="13.5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 ht="13.5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 ht="13.5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 ht="13.5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1" t="s">
        <v>56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  <c r="AH76" s="182"/>
      <c r="AI76" s="182"/>
      <c r="AJ76" s="182"/>
      <c r="AK76" s="182"/>
      <c r="AL76" s="182"/>
      <c r="AM76" s="182"/>
      <c r="AN76" s="182"/>
      <c r="AO76" s="182"/>
      <c r="AP76" s="182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2017-198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1" t="str">
        <f>K6</f>
        <v>Výmena piesku na detských ihriskách Šípok,  LUHY I. a LUHY II.</v>
      </c>
      <c r="M78" s="202"/>
      <c r="N78" s="202"/>
      <c r="O78" s="202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  <c r="AA78" s="202"/>
      <c r="AB78" s="202"/>
      <c r="AC78" s="202"/>
      <c r="AD78" s="202"/>
      <c r="AE78" s="202"/>
      <c r="AF78" s="202"/>
      <c r="AG78" s="202"/>
      <c r="AH78" s="202"/>
      <c r="AI78" s="202"/>
      <c r="AJ78" s="202"/>
      <c r="AK78" s="202"/>
      <c r="AL78" s="202"/>
      <c r="AM78" s="202"/>
      <c r="AN78" s="202"/>
      <c r="AO78" s="202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18. 7. 2017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203" t="str">
        <f>IF(E17="","",E17)</f>
        <v xml:space="preserve"> </v>
      </c>
      <c r="AN82" s="203"/>
      <c r="AO82" s="203"/>
      <c r="AP82" s="203"/>
      <c r="AQ82" s="36"/>
      <c r="AS82" s="204" t="s">
        <v>57</v>
      </c>
      <c r="AT82" s="205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203" t="str">
        <f>IF(E20="","",E20)</f>
        <v xml:space="preserve"> </v>
      </c>
      <c r="AN83" s="203"/>
      <c r="AO83" s="203"/>
      <c r="AP83" s="203"/>
      <c r="AQ83" s="36"/>
      <c r="AS83" s="206"/>
      <c r="AT83" s="207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8"/>
      <c r="AT84" s="209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210" t="s">
        <v>58</v>
      </c>
      <c r="D85" s="211"/>
      <c r="E85" s="211"/>
      <c r="F85" s="211"/>
      <c r="G85" s="211"/>
      <c r="H85" s="78"/>
      <c r="I85" s="212" t="s">
        <v>59</v>
      </c>
      <c r="J85" s="211"/>
      <c r="K85" s="211"/>
      <c r="L85" s="211"/>
      <c r="M85" s="211"/>
      <c r="N85" s="211"/>
      <c r="O85" s="211"/>
      <c r="P85" s="211"/>
      <c r="Q85" s="211"/>
      <c r="R85" s="211"/>
      <c r="S85" s="211"/>
      <c r="T85" s="211"/>
      <c r="U85" s="211"/>
      <c r="V85" s="211"/>
      <c r="W85" s="211"/>
      <c r="X85" s="211"/>
      <c r="Y85" s="211"/>
      <c r="Z85" s="211"/>
      <c r="AA85" s="211"/>
      <c r="AB85" s="211"/>
      <c r="AC85" s="211"/>
      <c r="AD85" s="211"/>
      <c r="AE85" s="211"/>
      <c r="AF85" s="211"/>
      <c r="AG85" s="212" t="s">
        <v>60</v>
      </c>
      <c r="AH85" s="211"/>
      <c r="AI85" s="211"/>
      <c r="AJ85" s="211"/>
      <c r="AK85" s="211"/>
      <c r="AL85" s="211"/>
      <c r="AM85" s="211"/>
      <c r="AN85" s="212" t="s">
        <v>61</v>
      </c>
      <c r="AO85" s="211"/>
      <c r="AP85" s="213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21">
        <f>ROUND(AG88,2)</f>
        <v>0</v>
      </c>
      <c r="AH87" s="221"/>
      <c r="AI87" s="221"/>
      <c r="AJ87" s="221"/>
      <c r="AK87" s="221"/>
      <c r="AL87" s="221"/>
      <c r="AM87" s="221"/>
      <c r="AN87" s="222">
        <f>SUM(AG87,AT87)</f>
        <v>0</v>
      </c>
      <c r="AO87" s="222"/>
      <c r="AP87" s="222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75</v>
      </c>
      <c r="BT87" s="89" t="s">
        <v>76</v>
      </c>
      <c r="BV87" s="89" t="s">
        <v>77</v>
      </c>
      <c r="BW87" s="89" t="s">
        <v>78</v>
      </c>
      <c r="BX87" s="89" t="s">
        <v>79</v>
      </c>
    </row>
    <row r="88" spans="1:89" s="5" customFormat="1" ht="37.5" customHeight="1">
      <c r="A88" s="90" t="s">
        <v>80</v>
      </c>
      <c r="B88" s="91"/>
      <c r="C88" s="92"/>
      <c r="D88" s="216" t="s">
        <v>15</v>
      </c>
      <c r="E88" s="216"/>
      <c r="F88" s="216"/>
      <c r="G88" s="216"/>
      <c r="H88" s="216"/>
      <c r="I88" s="93"/>
      <c r="J88" s="216" t="s">
        <v>18</v>
      </c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4">
        <f>'2017-198 - Výmena piesku ...'!M29</f>
        <v>0</v>
      </c>
      <c r="AH88" s="215"/>
      <c r="AI88" s="215"/>
      <c r="AJ88" s="215"/>
      <c r="AK88" s="215"/>
      <c r="AL88" s="215"/>
      <c r="AM88" s="215"/>
      <c r="AN88" s="214">
        <f>SUM(AG88,AT88)</f>
        <v>0</v>
      </c>
      <c r="AO88" s="215"/>
      <c r="AP88" s="215"/>
      <c r="AQ88" s="94"/>
      <c r="AS88" s="95">
        <f>'2017-198 - Výmena piesku ...'!M27</f>
        <v>0</v>
      </c>
      <c r="AT88" s="96">
        <f>ROUND(SUM(AV88:AW88),2)</f>
        <v>0</v>
      </c>
      <c r="AU88" s="97">
        <f>'2017-198 - Výmena piesku ...'!W126</f>
        <v>0</v>
      </c>
      <c r="AV88" s="96">
        <f>'2017-198 - Výmena piesku ...'!M31</f>
        <v>0</v>
      </c>
      <c r="AW88" s="96">
        <f>'2017-198 - Výmena piesku ...'!M32</f>
        <v>0</v>
      </c>
      <c r="AX88" s="96">
        <f>'2017-198 - Výmena piesku ...'!M33</f>
        <v>0</v>
      </c>
      <c r="AY88" s="96">
        <f>'2017-198 - Výmena piesku ...'!M34</f>
        <v>0</v>
      </c>
      <c r="AZ88" s="96">
        <f>'2017-198 - Výmena piesku ...'!H31</f>
        <v>0</v>
      </c>
      <c r="BA88" s="96">
        <f>'2017-198 - Výmena piesku ...'!H32</f>
        <v>0</v>
      </c>
      <c r="BB88" s="96">
        <f>'2017-198 - Výmena piesku ...'!H33</f>
        <v>0</v>
      </c>
      <c r="BC88" s="96">
        <f>'2017-198 - Výmena piesku ...'!H34</f>
        <v>0</v>
      </c>
      <c r="BD88" s="98">
        <f>'2017-198 - Výmena piesku ...'!H35</f>
        <v>0</v>
      </c>
      <c r="BT88" s="99" t="s">
        <v>81</v>
      </c>
      <c r="BU88" s="99" t="s">
        <v>82</v>
      </c>
      <c r="BV88" s="99" t="s">
        <v>77</v>
      </c>
      <c r="BW88" s="99" t="s">
        <v>78</v>
      </c>
      <c r="BX88" s="99" t="s">
        <v>79</v>
      </c>
    </row>
    <row r="89" spans="1:89" ht="13.5">
      <c r="B89" s="21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2"/>
    </row>
    <row r="90" spans="1:89" s="1" customFormat="1" ht="30" customHeight="1">
      <c r="B90" s="34"/>
      <c r="C90" s="83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22">
        <f>ROUND(SUM(AG91:AG94),2)</f>
        <v>0</v>
      </c>
      <c r="AH90" s="222"/>
      <c r="AI90" s="222"/>
      <c r="AJ90" s="222"/>
      <c r="AK90" s="222"/>
      <c r="AL90" s="222"/>
      <c r="AM90" s="222"/>
      <c r="AN90" s="222">
        <f>ROUND(SUM(AN91:AN94),2)</f>
        <v>0</v>
      </c>
      <c r="AO90" s="222"/>
      <c r="AP90" s="222"/>
      <c r="AQ90" s="36"/>
      <c r="AS90" s="79" t="s">
        <v>84</v>
      </c>
      <c r="AT90" s="80" t="s">
        <v>85</v>
      </c>
      <c r="AU90" s="80" t="s">
        <v>40</v>
      </c>
      <c r="AV90" s="81" t="s">
        <v>63</v>
      </c>
    </row>
    <row r="91" spans="1:89" s="1" customFormat="1" ht="19.899999999999999" customHeight="1">
      <c r="B91" s="34"/>
      <c r="C91" s="35"/>
      <c r="D91" s="100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17">
        <f>ROUND(AG87*AS91,2)</f>
        <v>0</v>
      </c>
      <c r="AH91" s="218"/>
      <c r="AI91" s="218"/>
      <c r="AJ91" s="218"/>
      <c r="AK91" s="218"/>
      <c r="AL91" s="218"/>
      <c r="AM91" s="218"/>
      <c r="AN91" s="218">
        <f>ROUND(AG91+AV91,2)</f>
        <v>0</v>
      </c>
      <c r="AO91" s="218"/>
      <c r="AP91" s="218"/>
      <c r="AQ91" s="36"/>
      <c r="AS91" s="101">
        <v>0</v>
      </c>
      <c r="AT91" s="102" t="s">
        <v>87</v>
      </c>
      <c r="AU91" s="102" t="s">
        <v>41</v>
      </c>
      <c r="AV91" s="103">
        <f>ROUND(IF(AU91="základná",AG91*L31,IF(AU91="znížená",AG91*L32,0)),2)</f>
        <v>0</v>
      </c>
      <c r="BV91" s="17" t="s">
        <v>88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7">
        <f>IF(AU91="základná",1,IF(AU91="znížená",2,IF(AU91="zákl. prenesená",4,IF(AU91="zníž. prenesená",5,3))))</f>
        <v>1</v>
      </c>
      <c r="CJ91" s="17">
        <f>IF(AT91="stavebná časť",1,IF(8891="investičná časť",2,3))</f>
        <v>1</v>
      </c>
      <c r="CK91" s="17" t="str">
        <f>IF(D91="Vyplň vlastné","","x")</f>
        <v>x</v>
      </c>
    </row>
    <row r="92" spans="1:89" s="1" customFormat="1" ht="19.899999999999999" customHeight="1">
      <c r="B92" s="34"/>
      <c r="C92" s="35"/>
      <c r="D92" s="219" t="s">
        <v>89</v>
      </c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35"/>
      <c r="AD92" s="35"/>
      <c r="AE92" s="35"/>
      <c r="AF92" s="35"/>
      <c r="AG92" s="217">
        <f>AG87*AS92</f>
        <v>0</v>
      </c>
      <c r="AH92" s="218"/>
      <c r="AI92" s="218"/>
      <c r="AJ92" s="218"/>
      <c r="AK92" s="218"/>
      <c r="AL92" s="218"/>
      <c r="AM92" s="218"/>
      <c r="AN92" s="218">
        <f>AG92+AV92</f>
        <v>0</v>
      </c>
      <c r="AO92" s="218"/>
      <c r="AP92" s="218"/>
      <c r="AQ92" s="36"/>
      <c r="AS92" s="105">
        <v>0</v>
      </c>
      <c r="AT92" s="106" t="s">
        <v>87</v>
      </c>
      <c r="AU92" s="106" t="s">
        <v>41</v>
      </c>
      <c r="AV92" s="107">
        <f>ROUND(IF(AU92="nulová",0,IF(OR(AU92="základná",AU92="zákl. prenesená"),AG92*L31,AG92*L32)),2)</f>
        <v>0</v>
      </c>
      <c r="BV92" s="17" t="s">
        <v>90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7">
        <f>IF(AU92="základná",1,IF(AU92="znížená",2,IF(AU92="zákl. prenesená",4,IF(AU92="zníž. prenesená",5,3))))</f>
        <v>1</v>
      </c>
      <c r="CJ92" s="17">
        <f>IF(AT92="stavebná časť",1,IF(8892="investičná časť",2,3))</f>
        <v>1</v>
      </c>
      <c r="CK92" s="17" t="str">
        <f>IF(D92="Vyplň vlastné","","x")</f>
        <v/>
      </c>
    </row>
    <row r="93" spans="1:89" s="1" customFormat="1" ht="19.899999999999999" customHeight="1">
      <c r="B93" s="34"/>
      <c r="C93" s="35"/>
      <c r="D93" s="219" t="s">
        <v>89</v>
      </c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35"/>
      <c r="AD93" s="35"/>
      <c r="AE93" s="35"/>
      <c r="AF93" s="35"/>
      <c r="AG93" s="217">
        <f>AG87*AS93</f>
        <v>0</v>
      </c>
      <c r="AH93" s="218"/>
      <c r="AI93" s="218"/>
      <c r="AJ93" s="218"/>
      <c r="AK93" s="218"/>
      <c r="AL93" s="218"/>
      <c r="AM93" s="218"/>
      <c r="AN93" s="218">
        <f>AG93+AV93</f>
        <v>0</v>
      </c>
      <c r="AO93" s="218"/>
      <c r="AP93" s="218"/>
      <c r="AQ93" s="36"/>
      <c r="AS93" s="105">
        <v>0</v>
      </c>
      <c r="AT93" s="106" t="s">
        <v>87</v>
      </c>
      <c r="AU93" s="106" t="s">
        <v>41</v>
      </c>
      <c r="AV93" s="107">
        <f>ROUND(IF(AU93="nulová",0,IF(OR(AU93="základná",AU93="zákl. prenesená"),AG93*L31,AG93*L32)),2)</f>
        <v>0</v>
      </c>
      <c r="BV93" s="17" t="s">
        <v>90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/>
      </c>
    </row>
    <row r="94" spans="1:89" s="1" customFormat="1" ht="19.899999999999999" customHeight="1">
      <c r="B94" s="34"/>
      <c r="C94" s="35"/>
      <c r="D94" s="219" t="s">
        <v>89</v>
      </c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35"/>
      <c r="AD94" s="35"/>
      <c r="AE94" s="35"/>
      <c r="AF94" s="35"/>
      <c r="AG94" s="217">
        <f>AG87*AS94</f>
        <v>0</v>
      </c>
      <c r="AH94" s="218"/>
      <c r="AI94" s="218"/>
      <c r="AJ94" s="218"/>
      <c r="AK94" s="218"/>
      <c r="AL94" s="218"/>
      <c r="AM94" s="218"/>
      <c r="AN94" s="218">
        <f>AG94+AV94</f>
        <v>0</v>
      </c>
      <c r="AO94" s="218"/>
      <c r="AP94" s="218"/>
      <c r="AQ94" s="36"/>
      <c r="AS94" s="108">
        <v>0</v>
      </c>
      <c r="AT94" s="109" t="s">
        <v>87</v>
      </c>
      <c r="AU94" s="109" t="s">
        <v>41</v>
      </c>
      <c r="AV94" s="110">
        <f>ROUND(IF(AU94="nulová",0,IF(OR(AU94="základná",AU94="zákl. prenesená"),AG94*L31,AG94*L32)),2)</f>
        <v>0</v>
      </c>
      <c r="BV94" s="17" t="s">
        <v>90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91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223">
        <f>ROUND(AG87+AG90,2)</f>
        <v>0</v>
      </c>
      <c r="AH96" s="223"/>
      <c r="AI96" s="223"/>
      <c r="AJ96" s="223"/>
      <c r="AK96" s="223"/>
      <c r="AL96" s="223"/>
      <c r="AM96" s="223"/>
      <c r="AN96" s="223">
        <f>AN87+AN90</f>
        <v>0</v>
      </c>
      <c r="AO96" s="223"/>
      <c r="AP96" s="223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A1A0Npd2q7mbNuyZyDPmBN60ABBOsvySR1bZOg1uFgYnJ83W6bzAyPbUhTqnEgB5ap+ZsVGDgd+o5JLMtPd2iA==" saltValue="ATKb1bGVwDkxDoGqYIeIWw==" spinCount="100000" sheet="1" objects="1" scenarios="1" formatCells="0" formatColumns="0" formatRows="0" sort="0" autoFilter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7-198 - Výmena piesku 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0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92</v>
      </c>
      <c r="G1" s="13"/>
      <c r="H1" s="264" t="s">
        <v>93</v>
      </c>
      <c r="I1" s="264"/>
      <c r="J1" s="264"/>
      <c r="K1" s="264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S2" s="224" t="s">
        <v>8</v>
      </c>
      <c r="T2" s="225"/>
      <c r="U2" s="225"/>
      <c r="V2" s="225"/>
      <c r="W2" s="225"/>
      <c r="X2" s="225"/>
      <c r="Y2" s="225"/>
      <c r="Z2" s="225"/>
      <c r="AA2" s="225"/>
      <c r="AB2" s="225"/>
      <c r="AC2" s="225"/>
      <c r="AT2" s="17" t="s">
        <v>78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181" t="s">
        <v>97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s="1" customFormat="1" ht="32.85" customHeight="1">
      <c r="B6" s="34"/>
      <c r="C6" s="35"/>
      <c r="D6" s="28" t="s">
        <v>17</v>
      </c>
      <c r="E6" s="35"/>
      <c r="F6" s="187" t="s">
        <v>18</v>
      </c>
      <c r="G6" s="226"/>
      <c r="H6" s="226"/>
      <c r="I6" s="226"/>
      <c r="J6" s="226"/>
      <c r="K6" s="226"/>
      <c r="L6" s="226"/>
      <c r="M6" s="226"/>
      <c r="N6" s="226"/>
      <c r="O6" s="226"/>
      <c r="P6" s="226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27" t="str">
        <f>'Rekapitulácia stavby'!AN8</f>
        <v>18. 7. 2017</v>
      </c>
      <c r="P8" s="228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26</v>
      </c>
      <c r="E10" s="35"/>
      <c r="F10" s="35"/>
      <c r="G10" s="35"/>
      <c r="H10" s="35"/>
      <c r="I10" s="35"/>
      <c r="J10" s="35"/>
      <c r="K10" s="35"/>
      <c r="L10" s="35"/>
      <c r="M10" s="29" t="s">
        <v>27</v>
      </c>
      <c r="N10" s="35"/>
      <c r="O10" s="185" t="s">
        <v>20</v>
      </c>
      <c r="P10" s="185"/>
      <c r="Q10" s="35"/>
      <c r="R10" s="36"/>
    </row>
    <row r="11" spans="1:66" s="1" customFormat="1" ht="18" customHeight="1">
      <c r="B11" s="34"/>
      <c r="C11" s="35"/>
      <c r="D11" s="35"/>
      <c r="E11" s="27" t="s">
        <v>28</v>
      </c>
      <c r="F11" s="35"/>
      <c r="G11" s="35"/>
      <c r="H11" s="35"/>
      <c r="I11" s="35"/>
      <c r="J11" s="35"/>
      <c r="K11" s="35"/>
      <c r="L11" s="35"/>
      <c r="M11" s="29" t="s">
        <v>29</v>
      </c>
      <c r="N11" s="35"/>
      <c r="O11" s="185" t="s">
        <v>20</v>
      </c>
      <c r="P11" s="185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30</v>
      </c>
      <c r="E13" s="35"/>
      <c r="F13" s="35"/>
      <c r="G13" s="35"/>
      <c r="H13" s="35"/>
      <c r="I13" s="35"/>
      <c r="J13" s="35"/>
      <c r="K13" s="35"/>
      <c r="L13" s="35"/>
      <c r="M13" s="29" t="s">
        <v>27</v>
      </c>
      <c r="N13" s="35"/>
      <c r="O13" s="229" t="str">
        <f>IF('Rekapitulácia stavby'!AN13="","",'Rekapitulácia stavby'!AN13)</f>
        <v>Vyplň údaj</v>
      </c>
      <c r="P13" s="185"/>
      <c r="Q13" s="35"/>
      <c r="R13" s="36"/>
    </row>
    <row r="14" spans="1:66" s="1" customFormat="1" ht="18" customHeight="1">
      <c r="B14" s="34"/>
      <c r="C14" s="35"/>
      <c r="D14" s="35"/>
      <c r="E14" s="229" t="str">
        <f>IF('Rekapitulácia stavby'!E14="","",'Rekapitulácia stavby'!E14)</f>
        <v>Vyplň údaj</v>
      </c>
      <c r="F14" s="230"/>
      <c r="G14" s="230"/>
      <c r="H14" s="230"/>
      <c r="I14" s="230"/>
      <c r="J14" s="230"/>
      <c r="K14" s="230"/>
      <c r="L14" s="230"/>
      <c r="M14" s="29" t="s">
        <v>29</v>
      </c>
      <c r="N14" s="35"/>
      <c r="O14" s="229" t="str">
        <f>IF('Rekapitulácia stavby'!AN14="","",'Rekapitulácia stavby'!AN14)</f>
        <v>Vyplň údaj</v>
      </c>
      <c r="P14" s="185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32</v>
      </c>
      <c r="E16" s="35"/>
      <c r="F16" s="35"/>
      <c r="G16" s="35"/>
      <c r="H16" s="35"/>
      <c r="I16" s="35"/>
      <c r="J16" s="35"/>
      <c r="K16" s="35"/>
      <c r="L16" s="35"/>
      <c r="M16" s="29" t="s">
        <v>27</v>
      </c>
      <c r="N16" s="35"/>
      <c r="O16" s="185" t="str">
        <f>IF('Rekapitulácia stavby'!AN16="","",'Rekapitulácia stavby'!AN16)</f>
        <v/>
      </c>
      <c r="P16" s="185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29</v>
      </c>
      <c r="N17" s="35"/>
      <c r="O17" s="185" t="str">
        <f>IF('Rekapitulácia stavby'!AN17="","",'Rekapitulácia stavby'!AN17)</f>
        <v/>
      </c>
      <c r="P17" s="185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27</v>
      </c>
      <c r="N19" s="35"/>
      <c r="O19" s="185" t="str">
        <f>IF('Rekapitulácia stavby'!AN19="","",'Rekapitulácia stavby'!AN19)</f>
        <v/>
      </c>
      <c r="P19" s="185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29</v>
      </c>
      <c r="N20" s="35"/>
      <c r="O20" s="185" t="str">
        <f>IF('Rekapitulácia stavby'!AN20="","",'Rekapitulácia stavby'!AN20)</f>
        <v/>
      </c>
      <c r="P20" s="185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22.5" customHeight="1">
      <c r="B23" s="34"/>
      <c r="C23" s="35"/>
      <c r="D23" s="35"/>
      <c r="E23" s="190" t="s">
        <v>20</v>
      </c>
      <c r="F23" s="190"/>
      <c r="G23" s="190"/>
      <c r="H23" s="190"/>
      <c r="I23" s="190"/>
      <c r="J23" s="190"/>
      <c r="K23" s="190"/>
      <c r="L23" s="190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98</v>
      </c>
      <c r="E26" s="35"/>
      <c r="F26" s="35"/>
      <c r="G26" s="35"/>
      <c r="H26" s="35"/>
      <c r="I26" s="35"/>
      <c r="J26" s="35"/>
      <c r="K26" s="35"/>
      <c r="L26" s="35"/>
      <c r="M26" s="191">
        <f>N87</f>
        <v>0</v>
      </c>
      <c r="N26" s="191"/>
      <c r="O26" s="191"/>
      <c r="P26" s="191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191">
        <f>N102</f>
        <v>0</v>
      </c>
      <c r="N27" s="191"/>
      <c r="O27" s="191"/>
      <c r="P27" s="191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39</v>
      </c>
      <c r="E29" s="35"/>
      <c r="F29" s="35"/>
      <c r="G29" s="35"/>
      <c r="H29" s="35"/>
      <c r="I29" s="35"/>
      <c r="J29" s="35"/>
      <c r="K29" s="35"/>
      <c r="L29" s="35"/>
      <c r="M29" s="231">
        <f>ROUND(M26+M27,2)</f>
        <v>0</v>
      </c>
      <c r="N29" s="226"/>
      <c r="O29" s="226"/>
      <c r="P29" s="226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6" t="s">
        <v>42</v>
      </c>
      <c r="H31" s="232">
        <f>ROUND((((SUM(BE102:BE109)+SUM(BE126:BE199))+SUM(BE201:BE205))),2)</f>
        <v>0</v>
      </c>
      <c r="I31" s="226"/>
      <c r="J31" s="226"/>
      <c r="K31" s="35"/>
      <c r="L31" s="35"/>
      <c r="M31" s="232">
        <f>ROUND(((ROUND((SUM(BE102:BE109)+SUM(BE126:BE199)), 2)*F31)+SUM(BE201:BE205)*F31),2)</f>
        <v>0</v>
      </c>
      <c r="N31" s="226"/>
      <c r="O31" s="226"/>
      <c r="P31" s="226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6" t="s">
        <v>42</v>
      </c>
      <c r="H32" s="232">
        <f>ROUND((((SUM(BF102:BF109)+SUM(BF126:BF199))+SUM(BF201:BF205))),2)</f>
        <v>0</v>
      </c>
      <c r="I32" s="226"/>
      <c r="J32" s="226"/>
      <c r="K32" s="35"/>
      <c r="L32" s="35"/>
      <c r="M32" s="232">
        <f>ROUND(((ROUND((SUM(BF102:BF109)+SUM(BF126:BF199)), 2)*F32)+SUM(BF201:BF205)*F32),2)</f>
        <v>0</v>
      </c>
      <c r="N32" s="226"/>
      <c r="O32" s="226"/>
      <c r="P32" s="226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6" t="s">
        <v>42</v>
      </c>
      <c r="H33" s="232">
        <f>ROUND((((SUM(BG102:BG109)+SUM(BG126:BG199))+SUM(BG201:BG205))),2)</f>
        <v>0</v>
      </c>
      <c r="I33" s="226"/>
      <c r="J33" s="226"/>
      <c r="K33" s="35"/>
      <c r="L33" s="35"/>
      <c r="M33" s="232">
        <v>0</v>
      </c>
      <c r="N33" s="226"/>
      <c r="O33" s="226"/>
      <c r="P33" s="226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6" t="s">
        <v>42</v>
      </c>
      <c r="H34" s="232">
        <f>ROUND((((SUM(BH102:BH109)+SUM(BH126:BH199))+SUM(BH201:BH205))),2)</f>
        <v>0</v>
      </c>
      <c r="I34" s="226"/>
      <c r="J34" s="226"/>
      <c r="K34" s="35"/>
      <c r="L34" s="35"/>
      <c r="M34" s="232">
        <v>0</v>
      </c>
      <c r="N34" s="226"/>
      <c r="O34" s="226"/>
      <c r="P34" s="226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6" t="s">
        <v>42</v>
      </c>
      <c r="H35" s="232">
        <f>ROUND((((SUM(BI102:BI109)+SUM(BI126:BI199))+SUM(BI201:BI205))),2)</f>
        <v>0</v>
      </c>
      <c r="I35" s="226"/>
      <c r="J35" s="226"/>
      <c r="K35" s="35"/>
      <c r="L35" s="35"/>
      <c r="M35" s="232">
        <v>0</v>
      </c>
      <c r="N35" s="226"/>
      <c r="O35" s="226"/>
      <c r="P35" s="226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47</v>
      </c>
      <c r="E37" s="78"/>
      <c r="F37" s="78"/>
      <c r="G37" s="118" t="s">
        <v>48</v>
      </c>
      <c r="H37" s="119" t="s">
        <v>49</v>
      </c>
      <c r="I37" s="78"/>
      <c r="J37" s="78"/>
      <c r="K37" s="78"/>
      <c r="L37" s="233">
        <f>SUM(M29:M35)</f>
        <v>0</v>
      </c>
      <c r="M37" s="233"/>
      <c r="N37" s="233"/>
      <c r="O37" s="233"/>
      <c r="P37" s="234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2"/>
    </row>
    <row r="41" spans="2:18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 ht="13.5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 ht="13.5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 ht="13.5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 ht="13.5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 ht="13.5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 ht="13.5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 ht="13.5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 ht="13.5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 ht="13.5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 ht="13.5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 ht="13.5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 ht="13.5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 ht="13.5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 ht="13.5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 ht="13.5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81" t="s">
        <v>99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201" t="str">
        <f>F6</f>
        <v>Výmena piesku na detských ihriskách Šípok,  LUHY I. a LUHY II.</v>
      </c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 xml:space="preserve"> </v>
      </c>
      <c r="G80" s="35"/>
      <c r="H80" s="35"/>
      <c r="I80" s="35"/>
      <c r="J80" s="35"/>
      <c r="K80" s="29" t="s">
        <v>24</v>
      </c>
      <c r="L80" s="35"/>
      <c r="M80" s="228" t="str">
        <f>IF(O8="","",O8)</f>
        <v>18. 7. 2017</v>
      </c>
      <c r="N80" s="228"/>
      <c r="O80" s="228"/>
      <c r="P80" s="228"/>
      <c r="Q80" s="35"/>
      <c r="R80" s="36"/>
      <c r="T80" s="123"/>
      <c r="U80" s="123"/>
    </row>
    <row r="81" spans="2:47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47" s="1" customFormat="1">
      <c r="B82" s="34"/>
      <c r="C82" s="29" t="s">
        <v>26</v>
      </c>
      <c r="D82" s="35"/>
      <c r="E82" s="35"/>
      <c r="F82" s="27" t="str">
        <f>E11</f>
        <v>Mesto Partizánske</v>
      </c>
      <c r="G82" s="35"/>
      <c r="H82" s="35"/>
      <c r="I82" s="35"/>
      <c r="J82" s="35"/>
      <c r="K82" s="29" t="s">
        <v>32</v>
      </c>
      <c r="L82" s="35"/>
      <c r="M82" s="185" t="str">
        <f>E17</f>
        <v xml:space="preserve"> </v>
      </c>
      <c r="N82" s="185"/>
      <c r="O82" s="185"/>
      <c r="P82" s="185"/>
      <c r="Q82" s="185"/>
      <c r="R82" s="36"/>
      <c r="T82" s="123"/>
      <c r="U82" s="123"/>
    </row>
    <row r="83" spans="2:47" s="1" customFormat="1" ht="14.45" customHeight="1">
      <c r="B83" s="34"/>
      <c r="C83" s="29" t="s">
        <v>30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185" t="str">
        <f>E20</f>
        <v xml:space="preserve"> </v>
      </c>
      <c r="N83" s="185"/>
      <c r="O83" s="185"/>
      <c r="P83" s="185"/>
      <c r="Q83" s="185"/>
      <c r="R83" s="36"/>
      <c r="T83" s="123"/>
      <c r="U83" s="123"/>
    </row>
    <row r="84" spans="2:47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47" s="1" customFormat="1" ht="29.25" customHeight="1">
      <c r="B85" s="34"/>
      <c r="C85" s="235" t="s">
        <v>100</v>
      </c>
      <c r="D85" s="236"/>
      <c r="E85" s="236"/>
      <c r="F85" s="236"/>
      <c r="G85" s="236"/>
      <c r="H85" s="112"/>
      <c r="I85" s="112"/>
      <c r="J85" s="112"/>
      <c r="K85" s="112"/>
      <c r="L85" s="112"/>
      <c r="M85" s="112"/>
      <c r="N85" s="235" t="s">
        <v>101</v>
      </c>
      <c r="O85" s="236"/>
      <c r="P85" s="236"/>
      <c r="Q85" s="236"/>
      <c r="R85" s="36"/>
      <c r="T85" s="123"/>
      <c r="U85" s="123"/>
    </row>
    <row r="86" spans="2:47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47" s="1" customFormat="1" ht="29.25" customHeight="1">
      <c r="B87" s="34"/>
      <c r="C87" s="124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22">
        <f>N126</f>
        <v>0</v>
      </c>
      <c r="O87" s="237"/>
      <c r="P87" s="237"/>
      <c r="Q87" s="237"/>
      <c r="R87" s="36"/>
      <c r="T87" s="123"/>
      <c r="U87" s="123"/>
      <c r="AU87" s="17" t="s">
        <v>103</v>
      </c>
    </row>
    <row r="88" spans="2:47" s="6" customFormat="1" ht="24.95" customHeight="1">
      <c r="B88" s="125"/>
      <c r="C88" s="126"/>
      <c r="D88" s="127" t="s">
        <v>104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38">
        <f>N127</f>
        <v>0</v>
      </c>
      <c r="O88" s="239"/>
      <c r="P88" s="239"/>
      <c r="Q88" s="239"/>
      <c r="R88" s="128"/>
      <c r="T88" s="129"/>
      <c r="U88" s="129"/>
    </row>
    <row r="89" spans="2:47" s="7" customFormat="1" ht="19.899999999999999" customHeight="1">
      <c r="B89" s="130"/>
      <c r="C89" s="131"/>
      <c r="D89" s="100" t="s">
        <v>105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18">
        <f>N128</f>
        <v>0</v>
      </c>
      <c r="O89" s="240"/>
      <c r="P89" s="240"/>
      <c r="Q89" s="240"/>
      <c r="R89" s="132"/>
      <c r="T89" s="133"/>
      <c r="U89" s="133"/>
    </row>
    <row r="90" spans="2:47" s="7" customFormat="1" ht="19.899999999999999" customHeight="1">
      <c r="B90" s="130"/>
      <c r="C90" s="131"/>
      <c r="D90" s="100" t="s">
        <v>106</v>
      </c>
      <c r="E90" s="131"/>
      <c r="F90" s="131"/>
      <c r="G90" s="131"/>
      <c r="H90" s="131"/>
      <c r="I90" s="131"/>
      <c r="J90" s="131"/>
      <c r="K90" s="131"/>
      <c r="L90" s="131"/>
      <c r="M90" s="131"/>
      <c r="N90" s="218">
        <f>N135</f>
        <v>0</v>
      </c>
      <c r="O90" s="240"/>
      <c r="P90" s="240"/>
      <c r="Q90" s="240"/>
      <c r="R90" s="132"/>
      <c r="T90" s="133"/>
      <c r="U90" s="133"/>
    </row>
    <row r="91" spans="2:47" s="7" customFormat="1" ht="19.899999999999999" customHeight="1">
      <c r="B91" s="130"/>
      <c r="C91" s="131"/>
      <c r="D91" s="100" t="s">
        <v>107</v>
      </c>
      <c r="E91" s="131"/>
      <c r="F91" s="131"/>
      <c r="G91" s="131"/>
      <c r="H91" s="131"/>
      <c r="I91" s="131"/>
      <c r="J91" s="131"/>
      <c r="K91" s="131"/>
      <c r="L91" s="131"/>
      <c r="M91" s="131"/>
      <c r="N91" s="218">
        <f>N142</f>
        <v>0</v>
      </c>
      <c r="O91" s="240"/>
      <c r="P91" s="240"/>
      <c r="Q91" s="240"/>
      <c r="R91" s="132"/>
      <c r="T91" s="133"/>
      <c r="U91" s="133"/>
    </row>
    <row r="92" spans="2:47" s="7" customFormat="1" ht="19.899999999999999" customHeight="1">
      <c r="B92" s="130"/>
      <c r="C92" s="131"/>
      <c r="D92" s="100" t="s">
        <v>108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18">
        <f>N149</f>
        <v>0</v>
      </c>
      <c r="O92" s="240"/>
      <c r="P92" s="240"/>
      <c r="Q92" s="240"/>
      <c r="R92" s="132"/>
      <c r="T92" s="133"/>
      <c r="U92" s="133"/>
    </row>
    <row r="93" spans="2:47" s="7" customFormat="1" ht="19.899999999999999" customHeight="1">
      <c r="B93" s="130"/>
      <c r="C93" s="131"/>
      <c r="D93" s="100" t="s">
        <v>109</v>
      </c>
      <c r="E93" s="131"/>
      <c r="F93" s="131"/>
      <c r="G93" s="131"/>
      <c r="H93" s="131"/>
      <c r="I93" s="131"/>
      <c r="J93" s="131"/>
      <c r="K93" s="131"/>
      <c r="L93" s="131"/>
      <c r="M93" s="131"/>
      <c r="N93" s="218">
        <f>N156</f>
        <v>0</v>
      </c>
      <c r="O93" s="240"/>
      <c r="P93" s="240"/>
      <c r="Q93" s="240"/>
      <c r="R93" s="132"/>
      <c r="T93" s="133"/>
      <c r="U93" s="133"/>
    </row>
    <row r="94" spans="2:47" s="7" customFormat="1" ht="19.899999999999999" customHeight="1">
      <c r="B94" s="130"/>
      <c r="C94" s="131"/>
      <c r="D94" s="100" t="s">
        <v>110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18">
        <f>N163</f>
        <v>0</v>
      </c>
      <c r="O94" s="240"/>
      <c r="P94" s="240"/>
      <c r="Q94" s="240"/>
      <c r="R94" s="132"/>
      <c r="T94" s="133"/>
      <c r="U94" s="133"/>
    </row>
    <row r="95" spans="2:47" s="7" customFormat="1" ht="19.899999999999999" customHeight="1">
      <c r="B95" s="130"/>
      <c r="C95" s="131"/>
      <c r="D95" s="100" t="s">
        <v>111</v>
      </c>
      <c r="E95" s="131"/>
      <c r="F95" s="131"/>
      <c r="G95" s="131"/>
      <c r="H95" s="131"/>
      <c r="I95" s="131"/>
      <c r="J95" s="131"/>
      <c r="K95" s="131"/>
      <c r="L95" s="131"/>
      <c r="M95" s="131"/>
      <c r="N95" s="218">
        <f>N170</f>
        <v>0</v>
      </c>
      <c r="O95" s="240"/>
      <c r="P95" s="240"/>
      <c r="Q95" s="240"/>
      <c r="R95" s="132"/>
      <c r="T95" s="133"/>
      <c r="U95" s="133"/>
    </row>
    <row r="96" spans="2:47" s="7" customFormat="1" ht="19.899999999999999" customHeight="1">
      <c r="B96" s="130"/>
      <c r="C96" s="131"/>
      <c r="D96" s="100" t="s">
        <v>112</v>
      </c>
      <c r="E96" s="131"/>
      <c r="F96" s="131"/>
      <c r="G96" s="131"/>
      <c r="H96" s="131"/>
      <c r="I96" s="131"/>
      <c r="J96" s="131"/>
      <c r="K96" s="131"/>
      <c r="L96" s="131"/>
      <c r="M96" s="131"/>
      <c r="N96" s="218">
        <f>N177</f>
        <v>0</v>
      </c>
      <c r="O96" s="240"/>
      <c r="P96" s="240"/>
      <c r="Q96" s="240"/>
      <c r="R96" s="132"/>
      <c r="T96" s="133"/>
      <c r="U96" s="133"/>
    </row>
    <row r="97" spans="2:65" s="7" customFormat="1" ht="19.899999999999999" customHeight="1">
      <c r="B97" s="130"/>
      <c r="C97" s="131"/>
      <c r="D97" s="100" t="s">
        <v>113</v>
      </c>
      <c r="E97" s="131"/>
      <c r="F97" s="131"/>
      <c r="G97" s="131"/>
      <c r="H97" s="131"/>
      <c r="I97" s="131"/>
      <c r="J97" s="131"/>
      <c r="K97" s="131"/>
      <c r="L97" s="131"/>
      <c r="M97" s="131"/>
      <c r="N97" s="218">
        <f>N184</f>
        <v>0</v>
      </c>
      <c r="O97" s="240"/>
      <c r="P97" s="240"/>
      <c r="Q97" s="240"/>
      <c r="R97" s="132"/>
      <c r="T97" s="133"/>
      <c r="U97" s="133"/>
    </row>
    <row r="98" spans="2:65" s="7" customFormat="1" ht="19.899999999999999" customHeight="1">
      <c r="B98" s="130"/>
      <c r="C98" s="131"/>
      <c r="D98" s="100" t="s">
        <v>114</v>
      </c>
      <c r="E98" s="131"/>
      <c r="F98" s="131"/>
      <c r="G98" s="131"/>
      <c r="H98" s="131"/>
      <c r="I98" s="131"/>
      <c r="J98" s="131"/>
      <c r="K98" s="131"/>
      <c r="L98" s="131"/>
      <c r="M98" s="131"/>
      <c r="N98" s="218">
        <f>N191</f>
        <v>0</v>
      </c>
      <c r="O98" s="240"/>
      <c r="P98" s="240"/>
      <c r="Q98" s="240"/>
      <c r="R98" s="132"/>
      <c r="T98" s="133"/>
      <c r="U98" s="133"/>
    </row>
    <row r="99" spans="2:65" s="7" customFormat="1" ht="19.899999999999999" customHeight="1">
      <c r="B99" s="130"/>
      <c r="C99" s="131"/>
      <c r="D99" s="100" t="s">
        <v>115</v>
      </c>
      <c r="E99" s="131"/>
      <c r="F99" s="131"/>
      <c r="G99" s="131"/>
      <c r="H99" s="131"/>
      <c r="I99" s="131"/>
      <c r="J99" s="131"/>
      <c r="K99" s="131"/>
      <c r="L99" s="131"/>
      <c r="M99" s="131"/>
      <c r="N99" s="218">
        <f>N198</f>
        <v>0</v>
      </c>
      <c r="O99" s="240"/>
      <c r="P99" s="240"/>
      <c r="Q99" s="240"/>
      <c r="R99" s="132"/>
      <c r="T99" s="133"/>
      <c r="U99" s="133"/>
    </row>
    <row r="100" spans="2:65" s="6" customFormat="1" ht="21.75" customHeight="1">
      <c r="B100" s="125"/>
      <c r="C100" s="126"/>
      <c r="D100" s="127" t="s">
        <v>116</v>
      </c>
      <c r="E100" s="126"/>
      <c r="F100" s="126"/>
      <c r="G100" s="126"/>
      <c r="H100" s="126"/>
      <c r="I100" s="126"/>
      <c r="J100" s="126"/>
      <c r="K100" s="126"/>
      <c r="L100" s="126"/>
      <c r="M100" s="126"/>
      <c r="N100" s="241">
        <f>N200</f>
        <v>0</v>
      </c>
      <c r="O100" s="239"/>
      <c r="P100" s="239"/>
      <c r="Q100" s="239"/>
      <c r="R100" s="128"/>
      <c r="T100" s="129"/>
      <c r="U100" s="129"/>
    </row>
    <row r="101" spans="2:65" s="1" customFormat="1" ht="21.75" customHeight="1">
      <c r="B101" s="34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6"/>
      <c r="T101" s="123"/>
      <c r="U101" s="123"/>
    </row>
    <row r="102" spans="2:65" s="1" customFormat="1" ht="29.25" customHeight="1">
      <c r="B102" s="34"/>
      <c r="C102" s="124" t="s">
        <v>117</v>
      </c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237">
        <f>ROUND(N103+N104+N105+N106+N107+N108,2)</f>
        <v>0</v>
      </c>
      <c r="O102" s="242"/>
      <c r="P102" s="242"/>
      <c r="Q102" s="242"/>
      <c r="R102" s="36"/>
      <c r="T102" s="134"/>
      <c r="U102" s="135" t="s">
        <v>40</v>
      </c>
    </row>
    <row r="103" spans="2:65" s="1" customFormat="1" ht="18" customHeight="1">
      <c r="B103" s="34"/>
      <c r="C103" s="35"/>
      <c r="D103" s="219" t="s">
        <v>118</v>
      </c>
      <c r="E103" s="220"/>
      <c r="F103" s="220"/>
      <c r="G103" s="220"/>
      <c r="H103" s="220"/>
      <c r="I103" s="35"/>
      <c r="J103" s="35"/>
      <c r="K103" s="35"/>
      <c r="L103" s="35"/>
      <c r="M103" s="35"/>
      <c r="N103" s="217">
        <f>ROUND(N87*T103,2)</f>
        <v>0</v>
      </c>
      <c r="O103" s="218"/>
      <c r="P103" s="218"/>
      <c r="Q103" s="218"/>
      <c r="R103" s="36"/>
      <c r="S103" s="136"/>
      <c r="T103" s="137"/>
      <c r="U103" s="138" t="s">
        <v>43</v>
      </c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/>
      <c r="AF103" s="139"/>
      <c r="AG103" s="139"/>
      <c r="AH103" s="139"/>
      <c r="AI103" s="139"/>
      <c r="AJ103" s="139"/>
      <c r="AK103" s="139"/>
      <c r="AL103" s="139"/>
      <c r="AM103" s="139"/>
      <c r="AN103" s="139"/>
      <c r="AO103" s="139"/>
      <c r="AP103" s="139"/>
      <c r="AQ103" s="139"/>
      <c r="AR103" s="139"/>
      <c r="AS103" s="139"/>
      <c r="AT103" s="139"/>
      <c r="AU103" s="139"/>
      <c r="AV103" s="139"/>
      <c r="AW103" s="139"/>
      <c r="AX103" s="139"/>
      <c r="AY103" s="140" t="s">
        <v>119</v>
      </c>
      <c r="AZ103" s="139"/>
      <c r="BA103" s="139"/>
      <c r="BB103" s="139"/>
      <c r="BC103" s="139"/>
      <c r="BD103" s="139"/>
      <c r="BE103" s="141">
        <f t="shared" ref="BE103:BE108" si="0">IF(U103="základná",N103,0)</f>
        <v>0</v>
      </c>
      <c r="BF103" s="141">
        <f t="shared" ref="BF103:BF108" si="1">IF(U103="znížená",N103,0)</f>
        <v>0</v>
      </c>
      <c r="BG103" s="141">
        <f t="shared" ref="BG103:BG108" si="2">IF(U103="zákl. prenesená",N103,0)</f>
        <v>0</v>
      </c>
      <c r="BH103" s="141">
        <f t="shared" ref="BH103:BH108" si="3">IF(U103="zníž. prenesená",N103,0)</f>
        <v>0</v>
      </c>
      <c r="BI103" s="141">
        <f t="shared" ref="BI103:BI108" si="4">IF(U103="nulová",N103,0)</f>
        <v>0</v>
      </c>
      <c r="BJ103" s="140" t="s">
        <v>120</v>
      </c>
      <c r="BK103" s="139"/>
      <c r="BL103" s="139"/>
      <c r="BM103" s="139"/>
    </row>
    <row r="104" spans="2:65" s="1" customFormat="1" ht="18" customHeight="1">
      <c r="B104" s="34"/>
      <c r="C104" s="35"/>
      <c r="D104" s="219" t="s">
        <v>121</v>
      </c>
      <c r="E104" s="220"/>
      <c r="F104" s="220"/>
      <c r="G104" s="220"/>
      <c r="H104" s="220"/>
      <c r="I104" s="35"/>
      <c r="J104" s="35"/>
      <c r="K104" s="35"/>
      <c r="L104" s="35"/>
      <c r="M104" s="35"/>
      <c r="N104" s="217">
        <f>ROUND(N87*T104,2)</f>
        <v>0</v>
      </c>
      <c r="O104" s="218"/>
      <c r="P104" s="218"/>
      <c r="Q104" s="218"/>
      <c r="R104" s="36"/>
      <c r="S104" s="136"/>
      <c r="T104" s="137"/>
      <c r="U104" s="138" t="s">
        <v>43</v>
      </c>
      <c r="V104" s="139"/>
      <c r="W104" s="139"/>
      <c r="X104" s="139"/>
      <c r="Y104" s="139"/>
      <c r="Z104" s="139"/>
      <c r="AA104" s="139"/>
      <c r="AB104" s="139"/>
      <c r="AC104" s="139"/>
      <c r="AD104" s="139"/>
      <c r="AE104" s="139"/>
      <c r="AF104" s="139"/>
      <c r="AG104" s="139"/>
      <c r="AH104" s="139"/>
      <c r="AI104" s="139"/>
      <c r="AJ104" s="139"/>
      <c r="AK104" s="139"/>
      <c r="AL104" s="139"/>
      <c r="AM104" s="139"/>
      <c r="AN104" s="139"/>
      <c r="AO104" s="139"/>
      <c r="AP104" s="139"/>
      <c r="AQ104" s="139"/>
      <c r="AR104" s="139"/>
      <c r="AS104" s="139"/>
      <c r="AT104" s="139"/>
      <c r="AU104" s="139"/>
      <c r="AV104" s="139"/>
      <c r="AW104" s="139"/>
      <c r="AX104" s="139"/>
      <c r="AY104" s="140" t="s">
        <v>119</v>
      </c>
      <c r="AZ104" s="139"/>
      <c r="BA104" s="139"/>
      <c r="BB104" s="139"/>
      <c r="BC104" s="139"/>
      <c r="BD104" s="139"/>
      <c r="BE104" s="141">
        <f t="shared" si="0"/>
        <v>0</v>
      </c>
      <c r="BF104" s="141">
        <f t="shared" si="1"/>
        <v>0</v>
      </c>
      <c r="BG104" s="141">
        <f t="shared" si="2"/>
        <v>0</v>
      </c>
      <c r="BH104" s="141">
        <f t="shared" si="3"/>
        <v>0</v>
      </c>
      <c r="BI104" s="141">
        <f t="shared" si="4"/>
        <v>0</v>
      </c>
      <c r="BJ104" s="140" t="s">
        <v>120</v>
      </c>
      <c r="BK104" s="139"/>
      <c r="BL104" s="139"/>
      <c r="BM104" s="139"/>
    </row>
    <row r="105" spans="2:65" s="1" customFormat="1" ht="18" customHeight="1">
      <c r="B105" s="34"/>
      <c r="C105" s="35"/>
      <c r="D105" s="219" t="s">
        <v>122</v>
      </c>
      <c r="E105" s="220"/>
      <c r="F105" s="220"/>
      <c r="G105" s="220"/>
      <c r="H105" s="220"/>
      <c r="I105" s="35"/>
      <c r="J105" s="35"/>
      <c r="K105" s="35"/>
      <c r="L105" s="35"/>
      <c r="M105" s="35"/>
      <c r="N105" s="217">
        <f>ROUND(N87*T105,2)</f>
        <v>0</v>
      </c>
      <c r="O105" s="218"/>
      <c r="P105" s="218"/>
      <c r="Q105" s="218"/>
      <c r="R105" s="36"/>
      <c r="S105" s="136"/>
      <c r="T105" s="137"/>
      <c r="U105" s="138" t="s">
        <v>43</v>
      </c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39"/>
      <c r="AG105" s="139"/>
      <c r="AH105" s="139"/>
      <c r="AI105" s="139"/>
      <c r="AJ105" s="139"/>
      <c r="AK105" s="139"/>
      <c r="AL105" s="139"/>
      <c r="AM105" s="139"/>
      <c r="AN105" s="139"/>
      <c r="AO105" s="139"/>
      <c r="AP105" s="139"/>
      <c r="AQ105" s="139"/>
      <c r="AR105" s="139"/>
      <c r="AS105" s="139"/>
      <c r="AT105" s="139"/>
      <c r="AU105" s="139"/>
      <c r="AV105" s="139"/>
      <c r="AW105" s="139"/>
      <c r="AX105" s="139"/>
      <c r="AY105" s="140" t="s">
        <v>119</v>
      </c>
      <c r="AZ105" s="139"/>
      <c r="BA105" s="139"/>
      <c r="BB105" s="139"/>
      <c r="BC105" s="139"/>
      <c r="BD105" s="139"/>
      <c r="BE105" s="141">
        <f t="shared" si="0"/>
        <v>0</v>
      </c>
      <c r="BF105" s="141">
        <f t="shared" si="1"/>
        <v>0</v>
      </c>
      <c r="BG105" s="141">
        <f t="shared" si="2"/>
        <v>0</v>
      </c>
      <c r="BH105" s="141">
        <f t="shared" si="3"/>
        <v>0</v>
      </c>
      <c r="BI105" s="141">
        <f t="shared" si="4"/>
        <v>0</v>
      </c>
      <c r="BJ105" s="140" t="s">
        <v>120</v>
      </c>
      <c r="BK105" s="139"/>
      <c r="BL105" s="139"/>
      <c r="BM105" s="139"/>
    </row>
    <row r="106" spans="2:65" s="1" customFormat="1" ht="18" customHeight="1">
      <c r="B106" s="34"/>
      <c r="C106" s="35"/>
      <c r="D106" s="219" t="s">
        <v>123</v>
      </c>
      <c r="E106" s="220"/>
      <c r="F106" s="220"/>
      <c r="G106" s="220"/>
      <c r="H106" s="220"/>
      <c r="I106" s="35"/>
      <c r="J106" s="35"/>
      <c r="K106" s="35"/>
      <c r="L106" s="35"/>
      <c r="M106" s="35"/>
      <c r="N106" s="217">
        <f>ROUND(N87*T106,2)</f>
        <v>0</v>
      </c>
      <c r="O106" s="218"/>
      <c r="P106" s="218"/>
      <c r="Q106" s="218"/>
      <c r="R106" s="36"/>
      <c r="S106" s="136"/>
      <c r="T106" s="137"/>
      <c r="U106" s="138" t="s">
        <v>43</v>
      </c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39"/>
      <c r="AG106" s="139"/>
      <c r="AH106" s="139"/>
      <c r="AI106" s="139"/>
      <c r="AJ106" s="139"/>
      <c r="AK106" s="139"/>
      <c r="AL106" s="139"/>
      <c r="AM106" s="139"/>
      <c r="AN106" s="139"/>
      <c r="AO106" s="139"/>
      <c r="AP106" s="139"/>
      <c r="AQ106" s="139"/>
      <c r="AR106" s="139"/>
      <c r="AS106" s="139"/>
      <c r="AT106" s="139"/>
      <c r="AU106" s="139"/>
      <c r="AV106" s="139"/>
      <c r="AW106" s="139"/>
      <c r="AX106" s="139"/>
      <c r="AY106" s="140" t="s">
        <v>119</v>
      </c>
      <c r="AZ106" s="139"/>
      <c r="BA106" s="139"/>
      <c r="BB106" s="139"/>
      <c r="BC106" s="139"/>
      <c r="BD106" s="139"/>
      <c r="BE106" s="141">
        <f t="shared" si="0"/>
        <v>0</v>
      </c>
      <c r="BF106" s="141">
        <f t="shared" si="1"/>
        <v>0</v>
      </c>
      <c r="BG106" s="141">
        <f t="shared" si="2"/>
        <v>0</v>
      </c>
      <c r="BH106" s="141">
        <f t="shared" si="3"/>
        <v>0</v>
      </c>
      <c r="BI106" s="141">
        <f t="shared" si="4"/>
        <v>0</v>
      </c>
      <c r="BJ106" s="140" t="s">
        <v>120</v>
      </c>
      <c r="BK106" s="139"/>
      <c r="BL106" s="139"/>
      <c r="BM106" s="139"/>
    </row>
    <row r="107" spans="2:65" s="1" customFormat="1" ht="18" customHeight="1">
      <c r="B107" s="34"/>
      <c r="C107" s="35"/>
      <c r="D107" s="219" t="s">
        <v>124</v>
      </c>
      <c r="E107" s="220"/>
      <c r="F107" s="220"/>
      <c r="G107" s="220"/>
      <c r="H107" s="220"/>
      <c r="I107" s="35"/>
      <c r="J107" s="35"/>
      <c r="K107" s="35"/>
      <c r="L107" s="35"/>
      <c r="M107" s="35"/>
      <c r="N107" s="217">
        <f>ROUND(N87*T107,2)</f>
        <v>0</v>
      </c>
      <c r="O107" s="218"/>
      <c r="P107" s="218"/>
      <c r="Q107" s="218"/>
      <c r="R107" s="36"/>
      <c r="S107" s="136"/>
      <c r="T107" s="137"/>
      <c r="U107" s="138" t="s">
        <v>43</v>
      </c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39"/>
      <c r="AG107" s="139"/>
      <c r="AH107" s="139"/>
      <c r="AI107" s="139"/>
      <c r="AJ107" s="139"/>
      <c r="AK107" s="139"/>
      <c r="AL107" s="139"/>
      <c r="AM107" s="139"/>
      <c r="AN107" s="139"/>
      <c r="AO107" s="139"/>
      <c r="AP107" s="139"/>
      <c r="AQ107" s="139"/>
      <c r="AR107" s="139"/>
      <c r="AS107" s="139"/>
      <c r="AT107" s="139"/>
      <c r="AU107" s="139"/>
      <c r="AV107" s="139"/>
      <c r="AW107" s="139"/>
      <c r="AX107" s="139"/>
      <c r="AY107" s="140" t="s">
        <v>119</v>
      </c>
      <c r="AZ107" s="139"/>
      <c r="BA107" s="139"/>
      <c r="BB107" s="139"/>
      <c r="BC107" s="139"/>
      <c r="BD107" s="139"/>
      <c r="BE107" s="141">
        <f t="shared" si="0"/>
        <v>0</v>
      </c>
      <c r="BF107" s="141">
        <f t="shared" si="1"/>
        <v>0</v>
      </c>
      <c r="BG107" s="141">
        <f t="shared" si="2"/>
        <v>0</v>
      </c>
      <c r="BH107" s="141">
        <f t="shared" si="3"/>
        <v>0</v>
      </c>
      <c r="BI107" s="141">
        <f t="shared" si="4"/>
        <v>0</v>
      </c>
      <c r="BJ107" s="140" t="s">
        <v>120</v>
      </c>
      <c r="BK107" s="139"/>
      <c r="BL107" s="139"/>
      <c r="BM107" s="139"/>
    </row>
    <row r="108" spans="2:65" s="1" customFormat="1" ht="18" customHeight="1">
      <c r="B108" s="34"/>
      <c r="C108" s="35"/>
      <c r="D108" s="100" t="s">
        <v>125</v>
      </c>
      <c r="E108" s="35"/>
      <c r="F108" s="35"/>
      <c r="G108" s="35"/>
      <c r="H108" s="35"/>
      <c r="I108" s="35"/>
      <c r="J108" s="35"/>
      <c r="K108" s="35"/>
      <c r="L108" s="35"/>
      <c r="M108" s="35"/>
      <c r="N108" s="217">
        <f>ROUND(N87*T108,2)</f>
        <v>0</v>
      </c>
      <c r="O108" s="218"/>
      <c r="P108" s="218"/>
      <c r="Q108" s="218"/>
      <c r="R108" s="36"/>
      <c r="S108" s="136"/>
      <c r="T108" s="142"/>
      <c r="U108" s="143" t="s">
        <v>43</v>
      </c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  <c r="AT108" s="139"/>
      <c r="AU108" s="139"/>
      <c r="AV108" s="139"/>
      <c r="AW108" s="139"/>
      <c r="AX108" s="139"/>
      <c r="AY108" s="140" t="s">
        <v>126</v>
      </c>
      <c r="AZ108" s="139"/>
      <c r="BA108" s="139"/>
      <c r="BB108" s="139"/>
      <c r="BC108" s="139"/>
      <c r="BD108" s="139"/>
      <c r="BE108" s="141">
        <f t="shared" si="0"/>
        <v>0</v>
      </c>
      <c r="BF108" s="141">
        <f t="shared" si="1"/>
        <v>0</v>
      </c>
      <c r="BG108" s="141">
        <f t="shared" si="2"/>
        <v>0</v>
      </c>
      <c r="BH108" s="141">
        <f t="shared" si="3"/>
        <v>0</v>
      </c>
      <c r="BI108" s="141">
        <f t="shared" si="4"/>
        <v>0</v>
      </c>
      <c r="BJ108" s="140" t="s">
        <v>120</v>
      </c>
      <c r="BK108" s="139"/>
      <c r="BL108" s="139"/>
      <c r="BM108" s="139"/>
    </row>
    <row r="109" spans="2:65" s="1" customFormat="1" ht="13.5">
      <c r="B109" s="34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6"/>
      <c r="T109" s="123"/>
      <c r="U109" s="123"/>
    </row>
    <row r="110" spans="2:65" s="1" customFormat="1" ht="29.25" customHeight="1">
      <c r="B110" s="34"/>
      <c r="C110" s="111" t="s">
        <v>91</v>
      </c>
      <c r="D110" s="112"/>
      <c r="E110" s="112"/>
      <c r="F110" s="112"/>
      <c r="G110" s="112"/>
      <c r="H110" s="112"/>
      <c r="I110" s="112"/>
      <c r="J110" s="112"/>
      <c r="K110" s="112"/>
      <c r="L110" s="223">
        <f>ROUND(SUM(N87+N102),2)</f>
        <v>0</v>
      </c>
      <c r="M110" s="223"/>
      <c r="N110" s="223"/>
      <c r="O110" s="223"/>
      <c r="P110" s="223"/>
      <c r="Q110" s="223"/>
      <c r="R110" s="36"/>
      <c r="T110" s="123"/>
      <c r="U110" s="123"/>
    </row>
    <row r="111" spans="2:65" s="1" customFormat="1" ht="6.95" customHeight="1">
      <c r="B111" s="58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60"/>
      <c r="T111" s="123"/>
      <c r="U111" s="123"/>
    </row>
    <row r="115" spans="2:63" s="1" customFormat="1" ht="6.95" customHeight="1">
      <c r="B115" s="61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3"/>
    </row>
    <row r="116" spans="2:63" s="1" customFormat="1" ht="36.950000000000003" customHeight="1">
      <c r="B116" s="34"/>
      <c r="C116" s="181" t="s">
        <v>127</v>
      </c>
      <c r="D116" s="226"/>
      <c r="E116" s="226"/>
      <c r="F116" s="226"/>
      <c r="G116" s="226"/>
      <c r="H116" s="226"/>
      <c r="I116" s="226"/>
      <c r="J116" s="226"/>
      <c r="K116" s="226"/>
      <c r="L116" s="226"/>
      <c r="M116" s="226"/>
      <c r="N116" s="226"/>
      <c r="O116" s="226"/>
      <c r="P116" s="226"/>
      <c r="Q116" s="226"/>
      <c r="R116" s="36"/>
    </row>
    <row r="117" spans="2:63" s="1" customFormat="1" ht="6.9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3" s="1" customFormat="1" ht="36.950000000000003" customHeight="1">
      <c r="B118" s="34"/>
      <c r="C118" s="68" t="s">
        <v>17</v>
      </c>
      <c r="D118" s="35"/>
      <c r="E118" s="35"/>
      <c r="F118" s="201" t="str">
        <f>F6</f>
        <v>Výmena piesku na detských ihriskách Šípok,  LUHY I. a LUHY II.</v>
      </c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35"/>
      <c r="R118" s="36"/>
    </row>
    <row r="119" spans="2:63" s="1" customFormat="1" ht="6.9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3" s="1" customFormat="1" ht="18" customHeight="1">
      <c r="B120" s="34"/>
      <c r="C120" s="29" t="s">
        <v>22</v>
      </c>
      <c r="D120" s="35"/>
      <c r="E120" s="35"/>
      <c r="F120" s="27" t="str">
        <f>F8</f>
        <v xml:space="preserve"> </v>
      </c>
      <c r="G120" s="35"/>
      <c r="H120" s="35"/>
      <c r="I120" s="35"/>
      <c r="J120" s="35"/>
      <c r="K120" s="29" t="s">
        <v>24</v>
      </c>
      <c r="L120" s="35"/>
      <c r="M120" s="228" t="str">
        <f>IF(O8="","",O8)</f>
        <v>18. 7. 2017</v>
      </c>
      <c r="N120" s="228"/>
      <c r="O120" s="228"/>
      <c r="P120" s="228"/>
      <c r="Q120" s="35"/>
      <c r="R120" s="36"/>
    </row>
    <row r="121" spans="2:63" s="1" customFormat="1" ht="6.95" customHeight="1">
      <c r="B121" s="34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6"/>
    </row>
    <row r="122" spans="2:63" s="1" customFormat="1">
      <c r="B122" s="34"/>
      <c r="C122" s="29" t="s">
        <v>26</v>
      </c>
      <c r="D122" s="35"/>
      <c r="E122" s="35"/>
      <c r="F122" s="27" t="str">
        <f>E11</f>
        <v>Mesto Partizánske</v>
      </c>
      <c r="G122" s="35"/>
      <c r="H122" s="35"/>
      <c r="I122" s="35"/>
      <c r="J122" s="35"/>
      <c r="K122" s="29" t="s">
        <v>32</v>
      </c>
      <c r="L122" s="35"/>
      <c r="M122" s="185" t="str">
        <f>E17</f>
        <v xml:space="preserve"> </v>
      </c>
      <c r="N122" s="185"/>
      <c r="O122" s="185"/>
      <c r="P122" s="185"/>
      <c r="Q122" s="185"/>
      <c r="R122" s="36"/>
    </row>
    <row r="123" spans="2:63" s="1" customFormat="1" ht="14.45" customHeight="1">
      <c r="B123" s="34"/>
      <c r="C123" s="29" t="s">
        <v>30</v>
      </c>
      <c r="D123" s="35"/>
      <c r="E123" s="35"/>
      <c r="F123" s="27" t="str">
        <f>IF(E14="","",E14)</f>
        <v>Vyplň údaj</v>
      </c>
      <c r="G123" s="35"/>
      <c r="H123" s="35"/>
      <c r="I123" s="35"/>
      <c r="J123" s="35"/>
      <c r="K123" s="29" t="s">
        <v>35</v>
      </c>
      <c r="L123" s="35"/>
      <c r="M123" s="185" t="str">
        <f>E20</f>
        <v xml:space="preserve"> </v>
      </c>
      <c r="N123" s="185"/>
      <c r="O123" s="185"/>
      <c r="P123" s="185"/>
      <c r="Q123" s="185"/>
      <c r="R123" s="36"/>
    </row>
    <row r="124" spans="2:63" s="1" customFormat="1" ht="10.35" customHeight="1">
      <c r="B124" s="34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6"/>
    </row>
    <row r="125" spans="2:63" s="8" customFormat="1" ht="29.25" customHeight="1">
      <c r="B125" s="144"/>
      <c r="C125" s="145" t="s">
        <v>128</v>
      </c>
      <c r="D125" s="146" t="s">
        <v>129</v>
      </c>
      <c r="E125" s="146" t="s">
        <v>58</v>
      </c>
      <c r="F125" s="243" t="s">
        <v>130</v>
      </c>
      <c r="G125" s="243"/>
      <c r="H125" s="243"/>
      <c r="I125" s="243"/>
      <c r="J125" s="146" t="s">
        <v>131</v>
      </c>
      <c r="K125" s="146" t="s">
        <v>132</v>
      </c>
      <c r="L125" s="244" t="s">
        <v>133</v>
      </c>
      <c r="M125" s="244"/>
      <c r="N125" s="243" t="s">
        <v>101</v>
      </c>
      <c r="O125" s="243"/>
      <c r="P125" s="243"/>
      <c r="Q125" s="245"/>
      <c r="R125" s="147"/>
      <c r="T125" s="79" t="s">
        <v>134</v>
      </c>
      <c r="U125" s="80" t="s">
        <v>40</v>
      </c>
      <c r="V125" s="80" t="s">
        <v>135</v>
      </c>
      <c r="W125" s="80" t="s">
        <v>136</v>
      </c>
      <c r="X125" s="80" t="s">
        <v>137</v>
      </c>
      <c r="Y125" s="80" t="s">
        <v>138</v>
      </c>
      <c r="Z125" s="80" t="s">
        <v>139</v>
      </c>
      <c r="AA125" s="81" t="s">
        <v>140</v>
      </c>
    </row>
    <row r="126" spans="2:63" s="1" customFormat="1" ht="29.25" customHeight="1">
      <c r="B126" s="34"/>
      <c r="C126" s="83" t="s">
        <v>98</v>
      </c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255">
        <f>BK126</f>
        <v>0</v>
      </c>
      <c r="O126" s="256"/>
      <c r="P126" s="256"/>
      <c r="Q126" s="256"/>
      <c r="R126" s="36"/>
      <c r="T126" s="82"/>
      <c r="U126" s="50"/>
      <c r="V126" s="50"/>
      <c r="W126" s="148">
        <f>W127+W200</f>
        <v>0</v>
      </c>
      <c r="X126" s="50"/>
      <c r="Y126" s="148">
        <f>Y127+Y200</f>
        <v>78.313000000000002</v>
      </c>
      <c r="Z126" s="50"/>
      <c r="AA126" s="149">
        <f>AA127+AA200</f>
        <v>0</v>
      </c>
      <c r="AT126" s="17" t="s">
        <v>75</v>
      </c>
      <c r="AU126" s="17" t="s">
        <v>103</v>
      </c>
      <c r="BK126" s="150">
        <f>BK127+BK200</f>
        <v>0</v>
      </c>
    </row>
    <row r="127" spans="2:63" s="9" customFormat="1" ht="37.35" customHeight="1">
      <c r="B127" s="151"/>
      <c r="C127" s="152"/>
      <c r="D127" s="153" t="s">
        <v>104</v>
      </c>
      <c r="E127" s="153"/>
      <c r="F127" s="153"/>
      <c r="G127" s="153"/>
      <c r="H127" s="153"/>
      <c r="I127" s="153"/>
      <c r="J127" s="153"/>
      <c r="K127" s="153"/>
      <c r="L127" s="153"/>
      <c r="M127" s="153"/>
      <c r="N127" s="241">
        <f>BK127</f>
        <v>0</v>
      </c>
      <c r="O127" s="257"/>
      <c r="P127" s="257"/>
      <c r="Q127" s="257"/>
      <c r="R127" s="154"/>
      <c r="T127" s="155"/>
      <c r="U127" s="152"/>
      <c r="V127" s="152"/>
      <c r="W127" s="156">
        <f>W128+W135+W142+W149+W156+W163+W170+W177+W184+W191+W198</f>
        <v>0</v>
      </c>
      <c r="X127" s="152"/>
      <c r="Y127" s="156">
        <f>Y128+Y135+Y142+Y149+Y156+Y163+Y170+Y177+Y184+Y191+Y198</f>
        <v>78.313000000000002</v>
      </c>
      <c r="Z127" s="152"/>
      <c r="AA127" s="157">
        <f>AA128+AA135+AA142+AA149+AA156+AA163+AA170+AA177+AA184+AA191+AA198</f>
        <v>0</v>
      </c>
      <c r="AR127" s="158" t="s">
        <v>81</v>
      </c>
      <c r="AT127" s="159" t="s">
        <v>75</v>
      </c>
      <c r="AU127" s="159" t="s">
        <v>76</v>
      </c>
      <c r="AY127" s="158" t="s">
        <v>141</v>
      </c>
      <c r="BK127" s="160">
        <f>BK128+BK135+BK142+BK149+BK156+BK163+BK170+BK177+BK184+BK191+BK198</f>
        <v>0</v>
      </c>
    </row>
    <row r="128" spans="2:63" s="9" customFormat="1" ht="19.899999999999999" customHeight="1">
      <c r="B128" s="151"/>
      <c r="C128" s="152"/>
      <c r="D128" s="161" t="s">
        <v>105</v>
      </c>
      <c r="E128" s="161"/>
      <c r="F128" s="161"/>
      <c r="G128" s="161"/>
      <c r="H128" s="161"/>
      <c r="I128" s="161"/>
      <c r="J128" s="161"/>
      <c r="K128" s="161"/>
      <c r="L128" s="161"/>
      <c r="M128" s="161"/>
      <c r="N128" s="258">
        <f>BK128</f>
        <v>0</v>
      </c>
      <c r="O128" s="259"/>
      <c r="P128" s="259"/>
      <c r="Q128" s="259"/>
      <c r="R128" s="154"/>
      <c r="T128" s="155"/>
      <c r="U128" s="152"/>
      <c r="V128" s="152"/>
      <c r="W128" s="156">
        <f>SUM(W129:W134)</f>
        <v>0</v>
      </c>
      <c r="X128" s="152"/>
      <c r="Y128" s="156">
        <f>SUM(Y129:Y134)</f>
        <v>8.75</v>
      </c>
      <c r="Z128" s="152"/>
      <c r="AA128" s="157">
        <f>SUM(AA129:AA134)</f>
        <v>0</v>
      </c>
      <c r="AR128" s="158" t="s">
        <v>81</v>
      </c>
      <c r="AT128" s="159" t="s">
        <v>75</v>
      </c>
      <c r="AU128" s="159" t="s">
        <v>81</v>
      </c>
      <c r="AY128" s="158" t="s">
        <v>141</v>
      </c>
      <c r="BK128" s="160">
        <f>SUM(BK129:BK134)</f>
        <v>0</v>
      </c>
    </row>
    <row r="129" spans="2:65" s="1" customFormat="1" ht="31.5" customHeight="1">
      <c r="B129" s="34"/>
      <c r="C129" s="162" t="s">
        <v>142</v>
      </c>
      <c r="D129" s="162" t="s">
        <v>143</v>
      </c>
      <c r="E129" s="163" t="s">
        <v>144</v>
      </c>
      <c r="F129" s="246" t="s">
        <v>145</v>
      </c>
      <c r="G129" s="246"/>
      <c r="H129" s="246"/>
      <c r="I129" s="246"/>
      <c r="J129" s="164" t="s">
        <v>146</v>
      </c>
      <c r="K129" s="165">
        <v>5</v>
      </c>
      <c r="L129" s="247">
        <v>0</v>
      </c>
      <c r="M129" s="248"/>
      <c r="N129" s="249">
        <f t="shared" ref="N129:N134" si="5">ROUND(L129*K129,3)</f>
        <v>0</v>
      </c>
      <c r="O129" s="249"/>
      <c r="P129" s="249"/>
      <c r="Q129" s="249"/>
      <c r="R129" s="36"/>
      <c r="T129" s="167" t="s">
        <v>20</v>
      </c>
      <c r="U129" s="43" t="s">
        <v>43</v>
      </c>
      <c r="V129" s="35"/>
      <c r="W129" s="168">
        <f t="shared" ref="W129:W134" si="6">V129*K129</f>
        <v>0</v>
      </c>
      <c r="X129" s="168">
        <v>0</v>
      </c>
      <c r="Y129" s="168">
        <f t="shared" ref="Y129:Y134" si="7">X129*K129</f>
        <v>0</v>
      </c>
      <c r="Z129" s="168">
        <v>0</v>
      </c>
      <c r="AA129" s="169">
        <f t="shared" ref="AA129:AA134" si="8">Z129*K129</f>
        <v>0</v>
      </c>
      <c r="AR129" s="17" t="s">
        <v>147</v>
      </c>
      <c r="AT129" s="17" t="s">
        <v>143</v>
      </c>
      <c r="AU129" s="17" t="s">
        <v>120</v>
      </c>
      <c r="AY129" s="17" t="s">
        <v>141</v>
      </c>
      <c r="BE129" s="104">
        <f t="shared" ref="BE129:BE134" si="9">IF(U129="základná",N129,0)</f>
        <v>0</v>
      </c>
      <c r="BF129" s="104">
        <f t="shared" ref="BF129:BF134" si="10">IF(U129="znížená",N129,0)</f>
        <v>0</v>
      </c>
      <c r="BG129" s="104">
        <f t="shared" ref="BG129:BG134" si="11">IF(U129="zákl. prenesená",N129,0)</f>
        <v>0</v>
      </c>
      <c r="BH129" s="104">
        <f t="shared" ref="BH129:BH134" si="12">IF(U129="zníž. prenesená",N129,0)</f>
        <v>0</v>
      </c>
      <c r="BI129" s="104">
        <f t="shared" ref="BI129:BI134" si="13">IF(U129="nulová",N129,0)</f>
        <v>0</v>
      </c>
      <c r="BJ129" s="17" t="s">
        <v>120</v>
      </c>
      <c r="BK129" s="170">
        <f t="shared" ref="BK129:BK134" si="14">ROUND(L129*K129,3)</f>
        <v>0</v>
      </c>
      <c r="BL129" s="17" t="s">
        <v>147</v>
      </c>
      <c r="BM129" s="17" t="s">
        <v>148</v>
      </c>
    </row>
    <row r="130" spans="2:65" s="1" customFormat="1" ht="44.25" customHeight="1">
      <c r="B130" s="34"/>
      <c r="C130" s="162" t="s">
        <v>149</v>
      </c>
      <c r="D130" s="162" t="s">
        <v>143</v>
      </c>
      <c r="E130" s="163" t="s">
        <v>150</v>
      </c>
      <c r="F130" s="246" t="s">
        <v>151</v>
      </c>
      <c r="G130" s="246"/>
      <c r="H130" s="246"/>
      <c r="I130" s="246"/>
      <c r="J130" s="164" t="s">
        <v>146</v>
      </c>
      <c r="K130" s="165">
        <v>5</v>
      </c>
      <c r="L130" s="247">
        <v>0</v>
      </c>
      <c r="M130" s="248"/>
      <c r="N130" s="249">
        <f t="shared" si="5"/>
        <v>0</v>
      </c>
      <c r="O130" s="249"/>
      <c r="P130" s="249"/>
      <c r="Q130" s="249"/>
      <c r="R130" s="36"/>
      <c r="T130" s="167" t="s">
        <v>20</v>
      </c>
      <c r="U130" s="43" t="s">
        <v>43</v>
      </c>
      <c r="V130" s="35"/>
      <c r="W130" s="168">
        <f t="shared" si="6"/>
        <v>0</v>
      </c>
      <c r="X130" s="168">
        <v>0</v>
      </c>
      <c r="Y130" s="168">
        <f t="shared" si="7"/>
        <v>0</v>
      </c>
      <c r="Z130" s="168">
        <v>0</v>
      </c>
      <c r="AA130" s="169">
        <f t="shared" si="8"/>
        <v>0</v>
      </c>
      <c r="AR130" s="17" t="s">
        <v>147</v>
      </c>
      <c r="AT130" s="17" t="s">
        <v>143</v>
      </c>
      <c r="AU130" s="17" t="s">
        <v>120</v>
      </c>
      <c r="AY130" s="17" t="s">
        <v>141</v>
      </c>
      <c r="BE130" s="104">
        <f t="shared" si="9"/>
        <v>0</v>
      </c>
      <c r="BF130" s="104">
        <f t="shared" si="10"/>
        <v>0</v>
      </c>
      <c r="BG130" s="104">
        <f t="shared" si="11"/>
        <v>0</v>
      </c>
      <c r="BH130" s="104">
        <f t="shared" si="12"/>
        <v>0</v>
      </c>
      <c r="BI130" s="104">
        <f t="shared" si="13"/>
        <v>0</v>
      </c>
      <c r="BJ130" s="17" t="s">
        <v>120</v>
      </c>
      <c r="BK130" s="170">
        <f t="shared" si="14"/>
        <v>0</v>
      </c>
      <c r="BL130" s="17" t="s">
        <v>147</v>
      </c>
      <c r="BM130" s="17" t="s">
        <v>152</v>
      </c>
    </row>
    <row r="131" spans="2:65" s="1" customFormat="1" ht="31.5" customHeight="1">
      <c r="B131" s="34"/>
      <c r="C131" s="162" t="s">
        <v>153</v>
      </c>
      <c r="D131" s="162" t="s">
        <v>143</v>
      </c>
      <c r="E131" s="163" t="s">
        <v>154</v>
      </c>
      <c r="F131" s="246" t="s">
        <v>155</v>
      </c>
      <c r="G131" s="246"/>
      <c r="H131" s="246"/>
      <c r="I131" s="246"/>
      <c r="J131" s="164" t="s">
        <v>146</v>
      </c>
      <c r="K131" s="165">
        <v>5</v>
      </c>
      <c r="L131" s="247">
        <v>0</v>
      </c>
      <c r="M131" s="248"/>
      <c r="N131" s="249">
        <f t="shared" si="5"/>
        <v>0</v>
      </c>
      <c r="O131" s="249"/>
      <c r="P131" s="249"/>
      <c r="Q131" s="249"/>
      <c r="R131" s="36"/>
      <c r="T131" s="167" t="s">
        <v>20</v>
      </c>
      <c r="U131" s="43" t="s">
        <v>43</v>
      </c>
      <c r="V131" s="35"/>
      <c r="W131" s="168">
        <f t="shared" si="6"/>
        <v>0</v>
      </c>
      <c r="X131" s="168">
        <v>0</v>
      </c>
      <c r="Y131" s="168">
        <f t="shared" si="7"/>
        <v>0</v>
      </c>
      <c r="Z131" s="168">
        <v>0</v>
      </c>
      <c r="AA131" s="169">
        <f t="shared" si="8"/>
        <v>0</v>
      </c>
      <c r="AR131" s="17" t="s">
        <v>147</v>
      </c>
      <c r="AT131" s="17" t="s">
        <v>143</v>
      </c>
      <c r="AU131" s="17" t="s">
        <v>120</v>
      </c>
      <c r="AY131" s="17" t="s">
        <v>141</v>
      </c>
      <c r="BE131" s="104">
        <f t="shared" si="9"/>
        <v>0</v>
      </c>
      <c r="BF131" s="104">
        <f t="shared" si="10"/>
        <v>0</v>
      </c>
      <c r="BG131" s="104">
        <f t="shared" si="11"/>
        <v>0</v>
      </c>
      <c r="BH131" s="104">
        <f t="shared" si="12"/>
        <v>0</v>
      </c>
      <c r="BI131" s="104">
        <f t="shared" si="13"/>
        <v>0</v>
      </c>
      <c r="BJ131" s="17" t="s">
        <v>120</v>
      </c>
      <c r="BK131" s="170">
        <f t="shared" si="14"/>
        <v>0</v>
      </c>
      <c r="BL131" s="17" t="s">
        <v>147</v>
      </c>
      <c r="BM131" s="17" t="s">
        <v>156</v>
      </c>
    </row>
    <row r="132" spans="2:65" s="1" customFormat="1" ht="22.5" customHeight="1">
      <c r="B132" s="34"/>
      <c r="C132" s="171" t="s">
        <v>157</v>
      </c>
      <c r="D132" s="171" t="s">
        <v>158</v>
      </c>
      <c r="E132" s="172" t="s">
        <v>159</v>
      </c>
      <c r="F132" s="250" t="s">
        <v>160</v>
      </c>
      <c r="G132" s="250"/>
      <c r="H132" s="250"/>
      <c r="I132" s="250"/>
      <c r="J132" s="173" t="s">
        <v>161</v>
      </c>
      <c r="K132" s="174">
        <v>8.75</v>
      </c>
      <c r="L132" s="251">
        <v>0</v>
      </c>
      <c r="M132" s="252"/>
      <c r="N132" s="253">
        <f t="shared" si="5"/>
        <v>0</v>
      </c>
      <c r="O132" s="249"/>
      <c r="P132" s="249"/>
      <c r="Q132" s="249"/>
      <c r="R132" s="36"/>
      <c r="T132" s="167" t="s">
        <v>20</v>
      </c>
      <c r="U132" s="43" t="s">
        <v>43</v>
      </c>
      <c r="V132" s="35"/>
      <c r="W132" s="168">
        <f t="shared" si="6"/>
        <v>0</v>
      </c>
      <c r="X132" s="168">
        <v>1</v>
      </c>
      <c r="Y132" s="168">
        <f t="shared" si="7"/>
        <v>8.75</v>
      </c>
      <c r="Z132" s="168">
        <v>0</v>
      </c>
      <c r="AA132" s="169">
        <f t="shared" si="8"/>
        <v>0</v>
      </c>
      <c r="AR132" s="17" t="s">
        <v>162</v>
      </c>
      <c r="AT132" s="17" t="s">
        <v>158</v>
      </c>
      <c r="AU132" s="17" t="s">
        <v>120</v>
      </c>
      <c r="AY132" s="17" t="s">
        <v>141</v>
      </c>
      <c r="BE132" s="104">
        <f t="shared" si="9"/>
        <v>0</v>
      </c>
      <c r="BF132" s="104">
        <f t="shared" si="10"/>
        <v>0</v>
      </c>
      <c r="BG132" s="104">
        <f t="shared" si="11"/>
        <v>0</v>
      </c>
      <c r="BH132" s="104">
        <f t="shared" si="12"/>
        <v>0</v>
      </c>
      <c r="BI132" s="104">
        <f t="shared" si="13"/>
        <v>0</v>
      </c>
      <c r="BJ132" s="17" t="s">
        <v>120</v>
      </c>
      <c r="BK132" s="170">
        <f t="shared" si="14"/>
        <v>0</v>
      </c>
      <c r="BL132" s="17" t="s">
        <v>147</v>
      </c>
      <c r="BM132" s="17" t="s">
        <v>163</v>
      </c>
    </row>
    <row r="133" spans="2:65" s="1" customFormat="1" ht="31.5" customHeight="1">
      <c r="B133" s="34"/>
      <c r="C133" s="162" t="s">
        <v>164</v>
      </c>
      <c r="D133" s="162" t="s">
        <v>143</v>
      </c>
      <c r="E133" s="163" t="s">
        <v>165</v>
      </c>
      <c r="F133" s="246" t="s">
        <v>166</v>
      </c>
      <c r="G133" s="246"/>
      <c r="H133" s="246"/>
      <c r="I133" s="246"/>
      <c r="J133" s="164" t="s">
        <v>146</v>
      </c>
      <c r="K133" s="165">
        <v>5</v>
      </c>
      <c r="L133" s="247">
        <v>0</v>
      </c>
      <c r="M133" s="248"/>
      <c r="N133" s="249">
        <f t="shared" si="5"/>
        <v>0</v>
      </c>
      <c r="O133" s="249"/>
      <c r="P133" s="249"/>
      <c r="Q133" s="249"/>
      <c r="R133" s="36"/>
      <c r="T133" s="167" t="s">
        <v>20</v>
      </c>
      <c r="U133" s="43" t="s">
        <v>43</v>
      </c>
      <c r="V133" s="35"/>
      <c r="W133" s="168">
        <f t="shared" si="6"/>
        <v>0</v>
      </c>
      <c r="X133" s="168">
        <v>0</v>
      </c>
      <c r="Y133" s="168">
        <f t="shared" si="7"/>
        <v>0</v>
      </c>
      <c r="Z133" s="168">
        <v>0</v>
      </c>
      <c r="AA133" s="169">
        <f t="shared" si="8"/>
        <v>0</v>
      </c>
      <c r="AR133" s="17" t="s">
        <v>147</v>
      </c>
      <c r="AT133" s="17" t="s">
        <v>143</v>
      </c>
      <c r="AU133" s="17" t="s">
        <v>120</v>
      </c>
      <c r="AY133" s="17" t="s">
        <v>141</v>
      </c>
      <c r="BE133" s="104">
        <f t="shared" si="9"/>
        <v>0</v>
      </c>
      <c r="BF133" s="104">
        <f t="shared" si="10"/>
        <v>0</v>
      </c>
      <c r="BG133" s="104">
        <f t="shared" si="11"/>
        <v>0</v>
      </c>
      <c r="BH133" s="104">
        <f t="shared" si="12"/>
        <v>0</v>
      </c>
      <c r="BI133" s="104">
        <f t="shared" si="13"/>
        <v>0</v>
      </c>
      <c r="BJ133" s="17" t="s">
        <v>120</v>
      </c>
      <c r="BK133" s="170">
        <f t="shared" si="14"/>
        <v>0</v>
      </c>
      <c r="BL133" s="17" t="s">
        <v>147</v>
      </c>
      <c r="BM133" s="17" t="s">
        <v>167</v>
      </c>
    </row>
    <row r="134" spans="2:65" s="1" customFormat="1" ht="22.5" customHeight="1">
      <c r="B134" s="34"/>
      <c r="C134" s="162" t="s">
        <v>168</v>
      </c>
      <c r="D134" s="162" t="s">
        <v>143</v>
      </c>
      <c r="E134" s="163" t="s">
        <v>169</v>
      </c>
      <c r="F134" s="246" t="s">
        <v>170</v>
      </c>
      <c r="G134" s="246"/>
      <c r="H134" s="246"/>
      <c r="I134" s="246"/>
      <c r="J134" s="164" t="s">
        <v>146</v>
      </c>
      <c r="K134" s="165">
        <v>5</v>
      </c>
      <c r="L134" s="247">
        <v>0</v>
      </c>
      <c r="M134" s="248"/>
      <c r="N134" s="249">
        <f t="shared" si="5"/>
        <v>0</v>
      </c>
      <c r="O134" s="249"/>
      <c r="P134" s="249"/>
      <c r="Q134" s="249"/>
      <c r="R134" s="36"/>
      <c r="T134" s="167" t="s">
        <v>20</v>
      </c>
      <c r="U134" s="43" t="s">
        <v>43</v>
      </c>
      <c r="V134" s="35"/>
      <c r="W134" s="168">
        <f t="shared" si="6"/>
        <v>0</v>
      </c>
      <c r="X134" s="168">
        <v>0</v>
      </c>
      <c r="Y134" s="168">
        <f t="shared" si="7"/>
        <v>0</v>
      </c>
      <c r="Z134" s="168">
        <v>0</v>
      </c>
      <c r="AA134" s="169">
        <f t="shared" si="8"/>
        <v>0</v>
      </c>
      <c r="AR134" s="17" t="s">
        <v>147</v>
      </c>
      <c r="AT134" s="17" t="s">
        <v>143</v>
      </c>
      <c r="AU134" s="17" t="s">
        <v>120</v>
      </c>
      <c r="AY134" s="17" t="s">
        <v>141</v>
      </c>
      <c r="BE134" s="104">
        <f t="shared" si="9"/>
        <v>0</v>
      </c>
      <c r="BF134" s="104">
        <f t="shared" si="10"/>
        <v>0</v>
      </c>
      <c r="BG134" s="104">
        <f t="shared" si="11"/>
        <v>0</v>
      </c>
      <c r="BH134" s="104">
        <f t="shared" si="12"/>
        <v>0</v>
      </c>
      <c r="BI134" s="104">
        <f t="shared" si="13"/>
        <v>0</v>
      </c>
      <c r="BJ134" s="17" t="s">
        <v>120</v>
      </c>
      <c r="BK134" s="170">
        <f t="shared" si="14"/>
        <v>0</v>
      </c>
      <c r="BL134" s="17" t="s">
        <v>147</v>
      </c>
      <c r="BM134" s="17" t="s">
        <v>171</v>
      </c>
    </row>
    <row r="135" spans="2:65" s="9" customFormat="1" ht="29.85" customHeight="1">
      <c r="B135" s="151"/>
      <c r="C135" s="152"/>
      <c r="D135" s="161" t="s">
        <v>106</v>
      </c>
      <c r="E135" s="161"/>
      <c r="F135" s="161"/>
      <c r="G135" s="161"/>
      <c r="H135" s="161"/>
      <c r="I135" s="161"/>
      <c r="J135" s="161"/>
      <c r="K135" s="161"/>
      <c r="L135" s="161"/>
      <c r="M135" s="161"/>
      <c r="N135" s="260">
        <f>BK135</f>
        <v>0</v>
      </c>
      <c r="O135" s="261"/>
      <c r="P135" s="261"/>
      <c r="Q135" s="261"/>
      <c r="R135" s="154"/>
      <c r="T135" s="155"/>
      <c r="U135" s="152"/>
      <c r="V135" s="152"/>
      <c r="W135" s="156">
        <f>SUM(W136:W141)</f>
        <v>0</v>
      </c>
      <c r="X135" s="152"/>
      <c r="Y135" s="156">
        <f>SUM(Y136:Y141)</f>
        <v>10.5</v>
      </c>
      <c r="Z135" s="152"/>
      <c r="AA135" s="157">
        <f>SUM(AA136:AA141)</f>
        <v>0</v>
      </c>
      <c r="AR135" s="158" t="s">
        <v>81</v>
      </c>
      <c r="AT135" s="159" t="s">
        <v>75</v>
      </c>
      <c r="AU135" s="159" t="s">
        <v>81</v>
      </c>
      <c r="AY135" s="158" t="s">
        <v>141</v>
      </c>
      <c r="BK135" s="160">
        <f>SUM(BK136:BK141)</f>
        <v>0</v>
      </c>
    </row>
    <row r="136" spans="2:65" s="1" customFormat="1" ht="31.5" customHeight="1">
      <c r="B136" s="34"/>
      <c r="C136" s="162" t="s">
        <v>172</v>
      </c>
      <c r="D136" s="162" t="s">
        <v>143</v>
      </c>
      <c r="E136" s="163" t="s">
        <v>144</v>
      </c>
      <c r="F136" s="246" t="s">
        <v>145</v>
      </c>
      <c r="G136" s="246"/>
      <c r="H136" s="246"/>
      <c r="I136" s="246"/>
      <c r="J136" s="164" t="s">
        <v>146</v>
      </c>
      <c r="K136" s="165">
        <v>6</v>
      </c>
      <c r="L136" s="247">
        <v>0</v>
      </c>
      <c r="M136" s="248"/>
      <c r="N136" s="249">
        <f t="shared" ref="N136:N141" si="15">ROUND(L136*K136,3)</f>
        <v>0</v>
      </c>
      <c r="O136" s="249"/>
      <c r="P136" s="249"/>
      <c r="Q136" s="249"/>
      <c r="R136" s="36"/>
      <c r="T136" s="167" t="s">
        <v>20</v>
      </c>
      <c r="U136" s="43" t="s">
        <v>43</v>
      </c>
      <c r="V136" s="35"/>
      <c r="W136" s="168">
        <f t="shared" ref="W136:W141" si="16">V136*K136</f>
        <v>0</v>
      </c>
      <c r="X136" s="168">
        <v>0</v>
      </c>
      <c r="Y136" s="168">
        <f t="shared" ref="Y136:Y141" si="17">X136*K136</f>
        <v>0</v>
      </c>
      <c r="Z136" s="168">
        <v>0</v>
      </c>
      <c r="AA136" s="169">
        <f t="shared" ref="AA136:AA141" si="18">Z136*K136</f>
        <v>0</v>
      </c>
      <c r="AR136" s="17" t="s">
        <v>147</v>
      </c>
      <c r="AT136" s="17" t="s">
        <v>143</v>
      </c>
      <c r="AU136" s="17" t="s">
        <v>120</v>
      </c>
      <c r="AY136" s="17" t="s">
        <v>141</v>
      </c>
      <c r="BE136" s="104">
        <f t="shared" ref="BE136:BE141" si="19">IF(U136="základná",N136,0)</f>
        <v>0</v>
      </c>
      <c r="BF136" s="104">
        <f t="shared" ref="BF136:BF141" si="20">IF(U136="znížená",N136,0)</f>
        <v>0</v>
      </c>
      <c r="BG136" s="104">
        <f t="shared" ref="BG136:BG141" si="21">IF(U136="zákl. prenesená",N136,0)</f>
        <v>0</v>
      </c>
      <c r="BH136" s="104">
        <f t="shared" ref="BH136:BH141" si="22">IF(U136="zníž. prenesená",N136,0)</f>
        <v>0</v>
      </c>
      <c r="BI136" s="104">
        <f t="shared" ref="BI136:BI141" si="23">IF(U136="nulová",N136,0)</f>
        <v>0</v>
      </c>
      <c r="BJ136" s="17" t="s">
        <v>120</v>
      </c>
      <c r="BK136" s="170">
        <f t="shared" ref="BK136:BK141" si="24">ROUND(L136*K136,3)</f>
        <v>0</v>
      </c>
      <c r="BL136" s="17" t="s">
        <v>147</v>
      </c>
      <c r="BM136" s="17" t="s">
        <v>173</v>
      </c>
    </row>
    <row r="137" spans="2:65" s="1" customFormat="1" ht="44.25" customHeight="1">
      <c r="B137" s="34"/>
      <c r="C137" s="162" t="s">
        <v>174</v>
      </c>
      <c r="D137" s="162" t="s">
        <v>143</v>
      </c>
      <c r="E137" s="163" t="s">
        <v>150</v>
      </c>
      <c r="F137" s="246" t="s">
        <v>151</v>
      </c>
      <c r="G137" s="246"/>
      <c r="H137" s="246"/>
      <c r="I137" s="246"/>
      <c r="J137" s="164" t="s">
        <v>146</v>
      </c>
      <c r="K137" s="165">
        <v>6</v>
      </c>
      <c r="L137" s="247">
        <v>0</v>
      </c>
      <c r="M137" s="248"/>
      <c r="N137" s="249">
        <f t="shared" si="15"/>
        <v>0</v>
      </c>
      <c r="O137" s="249"/>
      <c r="P137" s="249"/>
      <c r="Q137" s="249"/>
      <c r="R137" s="36"/>
      <c r="T137" s="167" t="s">
        <v>20</v>
      </c>
      <c r="U137" s="43" t="s">
        <v>43</v>
      </c>
      <c r="V137" s="35"/>
      <c r="W137" s="168">
        <f t="shared" si="16"/>
        <v>0</v>
      </c>
      <c r="X137" s="168">
        <v>0</v>
      </c>
      <c r="Y137" s="168">
        <f t="shared" si="17"/>
        <v>0</v>
      </c>
      <c r="Z137" s="168">
        <v>0</v>
      </c>
      <c r="AA137" s="169">
        <f t="shared" si="18"/>
        <v>0</v>
      </c>
      <c r="AR137" s="17" t="s">
        <v>147</v>
      </c>
      <c r="AT137" s="17" t="s">
        <v>143</v>
      </c>
      <c r="AU137" s="17" t="s">
        <v>120</v>
      </c>
      <c r="AY137" s="17" t="s">
        <v>141</v>
      </c>
      <c r="BE137" s="104">
        <f t="shared" si="19"/>
        <v>0</v>
      </c>
      <c r="BF137" s="104">
        <f t="shared" si="20"/>
        <v>0</v>
      </c>
      <c r="BG137" s="104">
        <f t="shared" si="21"/>
        <v>0</v>
      </c>
      <c r="BH137" s="104">
        <f t="shared" si="22"/>
        <v>0</v>
      </c>
      <c r="BI137" s="104">
        <f t="shared" si="23"/>
        <v>0</v>
      </c>
      <c r="BJ137" s="17" t="s">
        <v>120</v>
      </c>
      <c r="BK137" s="170">
        <f t="shared" si="24"/>
        <v>0</v>
      </c>
      <c r="BL137" s="17" t="s">
        <v>147</v>
      </c>
      <c r="BM137" s="17" t="s">
        <v>175</v>
      </c>
    </row>
    <row r="138" spans="2:65" s="1" customFormat="1" ht="31.5" customHeight="1">
      <c r="B138" s="34"/>
      <c r="C138" s="162" t="s">
        <v>176</v>
      </c>
      <c r="D138" s="162" t="s">
        <v>143</v>
      </c>
      <c r="E138" s="163" t="s">
        <v>154</v>
      </c>
      <c r="F138" s="246" t="s">
        <v>155</v>
      </c>
      <c r="G138" s="246"/>
      <c r="H138" s="246"/>
      <c r="I138" s="246"/>
      <c r="J138" s="164" t="s">
        <v>146</v>
      </c>
      <c r="K138" s="165">
        <v>6</v>
      </c>
      <c r="L138" s="247">
        <v>0</v>
      </c>
      <c r="M138" s="248"/>
      <c r="N138" s="249">
        <f t="shared" si="15"/>
        <v>0</v>
      </c>
      <c r="O138" s="249"/>
      <c r="P138" s="249"/>
      <c r="Q138" s="249"/>
      <c r="R138" s="36"/>
      <c r="T138" s="167" t="s">
        <v>20</v>
      </c>
      <c r="U138" s="43" t="s">
        <v>43</v>
      </c>
      <c r="V138" s="35"/>
      <c r="W138" s="168">
        <f t="shared" si="16"/>
        <v>0</v>
      </c>
      <c r="X138" s="168">
        <v>0</v>
      </c>
      <c r="Y138" s="168">
        <f t="shared" si="17"/>
        <v>0</v>
      </c>
      <c r="Z138" s="168">
        <v>0</v>
      </c>
      <c r="AA138" s="169">
        <f t="shared" si="18"/>
        <v>0</v>
      </c>
      <c r="AR138" s="17" t="s">
        <v>147</v>
      </c>
      <c r="AT138" s="17" t="s">
        <v>143</v>
      </c>
      <c r="AU138" s="17" t="s">
        <v>120</v>
      </c>
      <c r="AY138" s="17" t="s">
        <v>141</v>
      </c>
      <c r="BE138" s="104">
        <f t="shared" si="19"/>
        <v>0</v>
      </c>
      <c r="BF138" s="104">
        <f t="shared" si="20"/>
        <v>0</v>
      </c>
      <c r="BG138" s="104">
        <f t="shared" si="21"/>
        <v>0</v>
      </c>
      <c r="BH138" s="104">
        <f t="shared" si="22"/>
        <v>0</v>
      </c>
      <c r="BI138" s="104">
        <f t="shared" si="23"/>
        <v>0</v>
      </c>
      <c r="BJ138" s="17" t="s">
        <v>120</v>
      </c>
      <c r="BK138" s="170">
        <f t="shared" si="24"/>
        <v>0</v>
      </c>
      <c r="BL138" s="17" t="s">
        <v>147</v>
      </c>
      <c r="BM138" s="17" t="s">
        <v>177</v>
      </c>
    </row>
    <row r="139" spans="2:65" s="1" customFormat="1" ht="22.5" customHeight="1">
      <c r="B139" s="34"/>
      <c r="C139" s="171" t="s">
        <v>178</v>
      </c>
      <c r="D139" s="171" t="s">
        <v>158</v>
      </c>
      <c r="E139" s="172" t="s">
        <v>159</v>
      </c>
      <c r="F139" s="250" t="s">
        <v>160</v>
      </c>
      <c r="G139" s="250"/>
      <c r="H139" s="250"/>
      <c r="I139" s="250"/>
      <c r="J139" s="173" t="s">
        <v>161</v>
      </c>
      <c r="K139" s="174">
        <v>10.5</v>
      </c>
      <c r="L139" s="251">
        <v>0</v>
      </c>
      <c r="M139" s="252"/>
      <c r="N139" s="253">
        <f t="shared" si="15"/>
        <v>0</v>
      </c>
      <c r="O139" s="249"/>
      <c r="P139" s="249"/>
      <c r="Q139" s="249"/>
      <c r="R139" s="36"/>
      <c r="T139" s="167" t="s">
        <v>20</v>
      </c>
      <c r="U139" s="43" t="s">
        <v>43</v>
      </c>
      <c r="V139" s="35"/>
      <c r="W139" s="168">
        <f t="shared" si="16"/>
        <v>0</v>
      </c>
      <c r="X139" s="168">
        <v>1</v>
      </c>
      <c r="Y139" s="168">
        <f t="shared" si="17"/>
        <v>10.5</v>
      </c>
      <c r="Z139" s="168">
        <v>0</v>
      </c>
      <c r="AA139" s="169">
        <f t="shared" si="18"/>
        <v>0</v>
      </c>
      <c r="AR139" s="17" t="s">
        <v>162</v>
      </c>
      <c r="AT139" s="17" t="s">
        <v>158</v>
      </c>
      <c r="AU139" s="17" t="s">
        <v>120</v>
      </c>
      <c r="AY139" s="17" t="s">
        <v>141</v>
      </c>
      <c r="BE139" s="104">
        <f t="shared" si="19"/>
        <v>0</v>
      </c>
      <c r="BF139" s="104">
        <f t="shared" si="20"/>
        <v>0</v>
      </c>
      <c r="BG139" s="104">
        <f t="shared" si="21"/>
        <v>0</v>
      </c>
      <c r="BH139" s="104">
        <f t="shared" si="22"/>
        <v>0</v>
      </c>
      <c r="BI139" s="104">
        <f t="shared" si="23"/>
        <v>0</v>
      </c>
      <c r="BJ139" s="17" t="s">
        <v>120</v>
      </c>
      <c r="BK139" s="170">
        <f t="shared" si="24"/>
        <v>0</v>
      </c>
      <c r="BL139" s="17" t="s">
        <v>147</v>
      </c>
      <c r="BM139" s="17" t="s">
        <v>179</v>
      </c>
    </row>
    <row r="140" spans="2:65" s="1" customFormat="1" ht="31.5" customHeight="1">
      <c r="B140" s="34"/>
      <c r="C140" s="162" t="s">
        <v>180</v>
      </c>
      <c r="D140" s="162" t="s">
        <v>143</v>
      </c>
      <c r="E140" s="163" t="s">
        <v>165</v>
      </c>
      <c r="F140" s="246" t="s">
        <v>166</v>
      </c>
      <c r="G140" s="246"/>
      <c r="H140" s="246"/>
      <c r="I140" s="246"/>
      <c r="J140" s="164" t="s">
        <v>146</v>
      </c>
      <c r="K140" s="165">
        <v>6</v>
      </c>
      <c r="L140" s="247">
        <v>0</v>
      </c>
      <c r="M140" s="248"/>
      <c r="N140" s="249">
        <f t="shared" si="15"/>
        <v>0</v>
      </c>
      <c r="O140" s="249"/>
      <c r="P140" s="249"/>
      <c r="Q140" s="249"/>
      <c r="R140" s="36"/>
      <c r="T140" s="167" t="s">
        <v>20</v>
      </c>
      <c r="U140" s="43" t="s">
        <v>43</v>
      </c>
      <c r="V140" s="35"/>
      <c r="W140" s="168">
        <f t="shared" si="16"/>
        <v>0</v>
      </c>
      <c r="X140" s="168">
        <v>0</v>
      </c>
      <c r="Y140" s="168">
        <f t="shared" si="17"/>
        <v>0</v>
      </c>
      <c r="Z140" s="168">
        <v>0</v>
      </c>
      <c r="AA140" s="169">
        <f t="shared" si="18"/>
        <v>0</v>
      </c>
      <c r="AR140" s="17" t="s">
        <v>147</v>
      </c>
      <c r="AT140" s="17" t="s">
        <v>143</v>
      </c>
      <c r="AU140" s="17" t="s">
        <v>120</v>
      </c>
      <c r="AY140" s="17" t="s">
        <v>141</v>
      </c>
      <c r="BE140" s="104">
        <f t="shared" si="19"/>
        <v>0</v>
      </c>
      <c r="BF140" s="104">
        <f t="shared" si="20"/>
        <v>0</v>
      </c>
      <c r="BG140" s="104">
        <f t="shared" si="21"/>
        <v>0</v>
      </c>
      <c r="BH140" s="104">
        <f t="shared" si="22"/>
        <v>0</v>
      </c>
      <c r="BI140" s="104">
        <f t="shared" si="23"/>
        <v>0</v>
      </c>
      <c r="BJ140" s="17" t="s">
        <v>120</v>
      </c>
      <c r="BK140" s="170">
        <f t="shared" si="24"/>
        <v>0</v>
      </c>
      <c r="BL140" s="17" t="s">
        <v>147</v>
      </c>
      <c r="BM140" s="17" t="s">
        <v>181</v>
      </c>
    </row>
    <row r="141" spans="2:65" s="1" customFormat="1" ht="22.5" customHeight="1">
      <c r="B141" s="34"/>
      <c r="C141" s="162" t="s">
        <v>182</v>
      </c>
      <c r="D141" s="162" t="s">
        <v>143</v>
      </c>
      <c r="E141" s="163" t="s">
        <v>169</v>
      </c>
      <c r="F141" s="246" t="s">
        <v>170</v>
      </c>
      <c r="G141" s="246"/>
      <c r="H141" s="246"/>
      <c r="I141" s="246"/>
      <c r="J141" s="164" t="s">
        <v>146</v>
      </c>
      <c r="K141" s="165">
        <v>6</v>
      </c>
      <c r="L141" s="247">
        <v>0</v>
      </c>
      <c r="M141" s="248"/>
      <c r="N141" s="249">
        <f t="shared" si="15"/>
        <v>0</v>
      </c>
      <c r="O141" s="249"/>
      <c r="P141" s="249"/>
      <c r="Q141" s="249"/>
      <c r="R141" s="36"/>
      <c r="T141" s="167" t="s">
        <v>20</v>
      </c>
      <c r="U141" s="43" t="s">
        <v>43</v>
      </c>
      <c r="V141" s="35"/>
      <c r="W141" s="168">
        <f t="shared" si="16"/>
        <v>0</v>
      </c>
      <c r="X141" s="168">
        <v>0</v>
      </c>
      <c r="Y141" s="168">
        <f t="shared" si="17"/>
        <v>0</v>
      </c>
      <c r="Z141" s="168">
        <v>0</v>
      </c>
      <c r="AA141" s="169">
        <f t="shared" si="18"/>
        <v>0</v>
      </c>
      <c r="AR141" s="17" t="s">
        <v>147</v>
      </c>
      <c r="AT141" s="17" t="s">
        <v>143</v>
      </c>
      <c r="AU141" s="17" t="s">
        <v>120</v>
      </c>
      <c r="AY141" s="17" t="s">
        <v>141</v>
      </c>
      <c r="BE141" s="104">
        <f t="shared" si="19"/>
        <v>0</v>
      </c>
      <c r="BF141" s="104">
        <f t="shared" si="20"/>
        <v>0</v>
      </c>
      <c r="BG141" s="104">
        <f t="shared" si="21"/>
        <v>0</v>
      </c>
      <c r="BH141" s="104">
        <f t="shared" si="22"/>
        <v>0</v>
      </c>
      <c r="BI141" s="104">
        <f t="shared" si="23"/>
        <v>0</v>
      </c>
      <c r="BJ141" s="17" t="s">
        <v>120</v>
      </c>
      <c r="BK141" s="170">
        <f t="shared" si="24"/>
        <v>0</v>
      </c>
      <c r="BL141" s="17" t="s">
        <v>147</v>
      </c>
      <c r="BM141" s="17" t="s">
        <v>183</v>
      </c>
    </row>
    <row r="142" spans="2:65" s="9" customFormat="1" ht="29.85" customHeight="1">
      <c r="B142" s="151"/>
      <c r="C142" s="152"/>
      <c r="D142" s="161" t="s">
        <v>107</v>
      </c>
      <c r="E142" s="161"/>
      <c r="F142" s="161"/>
      <c r="G142" s="161"/>
      <c r="H142" s="161"/>
      <c r="I142" s="161"/>
      <c r="J142" s="161"/>
      <c r="K142" s="161"/>
      <c r="L142" s="161"/>
      <c r="M142" s="161"/>
      <c r="N142" s="260">
        <f>BK142</f>
        <v>0</v>
      </c>
      <c r="O142" s="261"/>
      <c r="P142" s="261"/>
      <c r="Q142" s="261"/>
      <c r="R142" s="154"/>
      <c r="T142" s="155"/>
      <c r="U142" s="152"/>
      <c r="V142" s="152"/>
      <c r="W142" s="156">
        <f>SUM(W143:W148)</f>
        <v>0</v>
      </c>
      <c r="X142" s="152"/>
      <c r="Y142" s="156">
        <f>SUM(Y143:Y148)</f>
        <v>10.5</v>
      </c>
      <c r="Z142" s="152"/>
      <c r="AA142" s="157">
        <f>SUM(AA143:AA148)</f>
        <v>0</v>
      </c>
      <c r="AR142" s="158" t="s">
        <v>81</v>
      </c>
      <c r="AT142" s="159" t="s">
        <v>75</v>
      </c>
      <c r="AU142" s="159" t="s">
        <v>81</v>
      </c>
      <c r="AY142" s="158" t="s">
        <v>141</v>
      </c>
      <c r="BK142" s="160">
        <f>SUM(BK143:BK148)</f>
        <v>0</v>
      </c>
    </row>
    <row r="143" spans="2:65" s="1" customFormat="1" ht="31.5" customHeight="1">
      <c r="B143" s="34"/>
      <c r="C143" s="162" t="s">
        <v>184</v>
      </c>
      <c r="D143" s="162" t="s">
        <v>143</v>
      </c>
      <c r="E143" s="163" t="s">
        <v>144</v>
      </c>
      <c r="F143" s="246" t="s">
        <v>145</v>
      </c>
      <c r="G143" s="246"/>
      <c r="H143" s="246"/>
      <c r="I143" s="246"/>
      <c r="J143" s="164" t="s">
        <v>146</v>
      </c>
      <c r="K143" s="165">
        <v>6</v>
      </c>
      <c r="L143" s="247">
        <v>0</v>
      </c>
      <c r="M143" s="248"/>
      <c r="N143" s="249">
        <f t="shared" ref="N143:N148" si="25">ROUND(L143*K143,3)</f>
        <v>0</v>
      </c>
      <c r="O143" s="249"/>
      <c r="P143" s="249"/>
      <c r="Q143" s="249"/>
      <c r="R143" s="36"/>
      <c r="T143" s="167" t="s">
        <v>20</v>
      </c>
      <c r="U143" s="43" t="s">
        <v>43</v>
      </c>
      <c r="V143" s="35"/>
      <c r="W143" s="168">
        <f t="shared" ref="W143:W148" si="26">V143*K143</f>
        <v>0</v>
      </c>
      <c r="X143" s="168">
        <v>0</v>
      </c>
      <c r="Y143" s="168">
        <f t="shared" ref="Y143:Y148" si="27">X143*K143</f>
        <v>0</v>
      </c>
      <c r="Z143" s="168">
        <v>0</v>
      </c>
      <c r="AA143" s="169">
        <f t="shared" ref="AA143:AA148" si="28">Z143*K143</f>
        <v>0</v>
      </c>
      <c r="AR143" s="17" t="s">
        <v>147</v>
      </c>
      <c r="AT143" s="17" t="s">
        <v>143</v>
      </c>
      <c r="AU143" s="17" t="s">
        <v>120</v>
      </c>
      <c r="AY143" s="17" t="s">
        <v>141</v>
      </c>
      <c r="BE143" s="104">
        <f t="shared" ref="BE143:BE148" si="29">IF(U143="základná",N143,0)</f>
        <v>0</v>
      </c>
      <c r="BF143" s="104">
        <f t="shared" ref="BF143:BF148" si="30">IF(U143="znížená",N143,0)</f>
        <v>0</v>
      </c>
      <c r="BG143" s="104">
        <f t="shared" ref="BG143:BG148" si="31">IF(U143="zákl. prenesená",N143,0)</f>
        <v>0</v>
      </c>
      <c r="BH143" s="104">
        <f t="shared" ref="BH143:BH148" si="32">IF(U143="zníž. prenesená",N143,0)</f>
        <v>0</v>
      </c>
      <c r="BI143" s="104">
        <f t="shared" ref="BI143:BI148" si="33">IF(U143="nulová",N143,0)</f>
        <v>0</v>
      </c>
      <c r="BJ143" s="17" t="s">
        <v>120</v>
      </c>
      <c r="BK143" s="170">
        <f t="shared" ref="BK143:BK148" si="34">ROUND(L143*K143,3)</f>
        <v>0</v>
      </c>
      <c r="BL143" s="17" t="s">
        <v>147</v>
      </c>
      <c r="BM143" s="17" t="s">
        <v>185</v>
      </c>
    </row>
    <row r="144" spans="2:65" s="1" customFormat="1" ht="44.25" customHeight="1">
      <c r="B144" s="34"/>
      <c r="C144" s="162" t="s">
        <v>186</v>
      </c>
      <c r="D144" s="162" t="s">
        <v>143</v>
      </c>
      <c r="E144" s="163" t="s">
        <v>150</v>
      </c>
      <c r="F144" s="246" t="s">
        <v>151</v>
      </c>
      <c r="G144" s="246"/>
      <c r="H144" s="246"/>
      <c r="I144" s="246"/>
      <c r="J144" s="164" t="s">
        <v>146</v>
      </c>
      <c r="K144" s="165">
        <v>6</v>
      </c>
      <c r="L144" s="247">
        <v>0</v>
      </c>
      <c r="M144" s="248"/>
      <c r="N144" s="249">
        <f t="shared" si="25"/>
        <v>0</v>
      </c>
      <c r="O144" s="249"/>
      <c r="P144" s="249"/>
      <c r="Q144" s="249"/>
      <c r="R144" s="36"/>
      <c r="T144" s="167" t="s">
        <v>20</v>
      </c>
      <c r="U144" s="43" t="s">
        <v>43</v>
      </c>
      <c r="V144" s="35"/>
      <c r="W144" s="168">
        <f t="shared" si="26"/>
        <v>0</v>
      </c>
      <c r="X144" s="168">
        <v>0</v>
      </c>
      <c r="Y144" s="168">
        <f t="shared" si="27"/>
        <v>0</v>
      </c>
      <c r="Z144" s="168">
        <v>0</v>
      </c>
      <c r="AA144" s="169">
        <f t="shared" si="28"/>
        <v>0</v>
      </c>
      <c r="AR144" s="17" t="s">
        <v>147</v>
      </c>
      <c r="AT144" s="17" t="s">
        <v>143</v>
      </c>
      <c r="AU144" s="17" t="s">
        <v>120</v>
      </c>
      <c r="AY144" s="17" t="s">
        <v>141</v>
      </c>
      <c r="BE144" s="104">
        <f t="shared" si="29"/>
        <v>0</v>
      </c>
      <c r="BF144" s="104">
        <f t="shared" si="30"/>
        <v>0</v>
      </c>
      <c r="BG144" s="104">
        <f t="shared" si="31"/>
        <v>0</v>
      </c>
      <c r="BH144" s="104">
        <f t="shared" si="32"/>
        <v>0</v>
      </c>
      <c r="BI144" s="104">
        <f t="shared" si="33"/>
        <v>0</v>
      </c>
      <c r="BJ144" s="17" t="s">
        <v>120</v>
      </c>
      <c r="BK144" s="170">
        <f t="shared" si="34"/>
        <v>0</v>
      </c>
      <c r="BL144" s="17" t="s">
        <v>147</v>
      </c>
      <c r="BM144" s="17" t="s">
        <v>187</v>
      </c>
    </row>
    <row r="145" spans="2:65" s="1" customFormat="1" ht="31.5" customHeight="1">
      <c r="B145" s="34"/>
      <c r="C145" s="162" t="s">
        <v>188</v>
      </c>
      <c r="D145" s="162" t="s">
        <v>143</v>
      </c>
      <c r="E145" s="163" t="s">
        <v>154</v>
      </c>
      <c r="F145" s="246" t="s">
        <v>155</v>
      </c>
      <c r="G145" s="246"/>
      <c r="H145" s="246"/>
      <c r="I145" s="246"/>
      <c r="J145" s="164" t="s">
        <v>146</v>
      </c>
      <c r="K145" s="165">
        <v>6</v>
      </c>
      <c r="L145" s="247">
        <v>0</v>
      </c>
      <c r="M145" s="248"/>
      <c r="N145" s="249">
        <f t="shared" si="25"/>
        <v>0</v>
      </c>
      <c r="O145" s="249"/>
      <c r="P145" s="249"/>
      <c r="Q145" s="249"/>
      <c r="R145" s="36"/>
      <c r="T145" s="167" t="s">
        <v>20</v>
      </c>
      <c r="U145" s="43" t="s">
        <v>43</v>
      </c>
      <c r="V145" s="35"/>
      <c r="W145" s="168">
        <f t="shared" si="26"/>
        <v>0</v>
      </c>
      <c r="X145" s="168">
        <v>0</v>
      </c>
      <c r="Y145" s="168">
        <f t="shared" si="27"/>
        <v>0</v>
      </c>
      <c r="Z145" s="168">
        <v>0</v>
      </c>
      <c r="AA145" s="169">
        <f t="shared" si="28"/>
        <v>0</v>
      </c>
      <c r="AR145" s="17" t="s">
        <v>147</v>
      </c>
      <c r="AT145" s="17" t="s">
        <v>143</v>
      </c>
      <c r="AU145" s="17" t="s">
        <v>120</v>
      </c>
      <c r="AY145" s="17" t="s">
        <v>141</v>
      </c>
      <c r="BE145" s="104">
        <f t="shared" si="29"/>
        <v>0</v>
      </c>
      <c r="BF145" s="104">
        <f t="shared" si="30"/>
        <v>0</v>
      </c>
      <c r="BG145" s="104">
        <f t="shared" si="31"/>
        <v>0</v>
      </c>
      <c r="BH145" s="104">
        <f t="shared" si="32"/>
        <v>0</v>
      </c>
      <c r="BI145" s="104">
        <f t="shared" si="33"/>
        <v>0</v>
      </c>
      <c r="BJ145" s="17" t="s">
        <v>120</v>
      </c>
      <c r="BK145" s="170">
        <f t="shared" si="34"/>
        <v>0</v>
      </c>
      <c r="BL145" s="17" t="s">
        <v>147</v>
      </c>
      <c r="BM145" s="17" t="s">
        <v>189</v>
      </c>
    </row>
    <row r="146" spans="2:65" s="1" customFormat="1" ht="22.5" customHeight="1">
      <c r="B146" s="34"/>
      <c r="C146" s="171" t="s">
        <v>190</v>
      </c>
      <c r="D146" s="171" t="s">
        <v>158</v>
      </c>
      <c r="E146" s="172" t="s">
        <v>159</v>
      </c>
      <c r="F146" s="250" t="s">
        <v>160</v>
      </c>
      <c r="G146" s="250"/>
      <c r="H146" s="250"/>
      <c r="I146" s="250"/>
      <c r="J146" s="173" t="s">
        <v>161</v>
      </c>
      <c r="K146" s="174">
        <v>10.5</v>
      </c>
      <c r="L146" s="251">
        <v>0</v>
      </c>
      <c r="M146" s="252"/>
      <c r="N146" s="253">
        <f t="shared" si="25"/>
        <v>0</v>
      </c>
      <c r="O146" s="249"/>
      <c r="P146" s="249"/>
      <c r="Q146" s="249"/>
      <c r="R146" s="36"/>
      <c r="T146" s="167" t="s">
        <v>20</v>
      </c>
      <c r="U146" s="43" t="s">
        <v>43</v>
      </c>
      <c r="V146" s="35"/>
      <c r="W146" s="168">
        <f t="shared" si="26"/>
        <v>0</v>
      </c>
      <c r="X146" s="168">
        <v>1</v>
      </c>
      <c r="Y146" s="168">
        <f t="shared" si="27"/>
        <v>10.5</v>
      </c>
      <c r="Z146" s="168">
        <v>0</v>
      </c>
      <c r="AA146" s="169">
        <f t="shared" si="28"/>
        <v>0</v>
      </c>
      <c r="AR146" s="17" t="s">
        <v>162</v>
      </c>
      <c r="AT146" s="17" t="s">
        <v>158</v>
      </c>
      <c r="AU146" s="17" t="s">
        <v>120</v>
      </c>
      <c r="AY146" s="17" t="s">
        <v>141</v>
      </c>
      <c r="BE146" s="104">
        <f t="shared" si="29"/>
        <v>0</v>
      </c>
      <c r="BF146" s="104">
        <f t="shared" si="30"/>
        <v>0</v>
      </c>
      <c r="BG146" s="104">
        <f t="shared" si="31"/>
        <v>0</v>
      </c>
      <c r="BH146" s="104">
        <f t="shared" si="32"/>
        <v>0</v>
      </c>
      <c r="BI146" s="104">
        <f t="shared" si="33"/>
        <v>0</v>
      </c>
      <c r="BJ146" s="17" t="s">
        <v>120</v>
      </c>
      <c r="BK146" s="170">
        <f t="shared" si="34"/>
        <v>0</v>
      </c>
      <c r="BL146" s="17" t="s">
        <v>147</v>
      </c>
      <c r="BM146" s="17" t="s">
        <v>191</v>
      </c>
    </row>
    <row r="147" spans="2:65" s="1" customFormat="1" ht="31.5" customHeight="1">
      <c r="B147" s="34"/>
      <c r="C147" s="162" t="s">
        <v>192</v>
      </c>
      <c r="D147" s="162" t="s">
        <v>143</v>
      </c>
      <c r="E147" s="163" t="s">
        <v>165</v>
      </c>
      <c r="F147" s="246" t="s">
        <v>166</v>
      </c>
      <c r="G147" s="246"/>
      <c r="H147" s="246"/>
      <c r="I147" s="246"/>
      <c r="J147" s="164" t="s">
        <v>146</v>
      </c>
      <c r="K147" s="165">
        <v>6</v>
      </c>
      <c r="L147" s="247">
        <v>0</v>
      </c>
      <c r="M147" s="248"/>
      <c r="N147" s="249">
        <f t="shared" si="25"/>
        <v>0</v>
      </c>
      <c r="O147" s="249"/>
      <c r="P147" s="249"/>
      <c r="Q147" s="249"/>
      <c r="R147" s="36"/>
      <c r="T147" s="167" t="s">
        <v>20</v>
      </c>
      <c r="U147" s="43" t="s">
        <v>43</v>
      </c>
      <c r="V147" s="35"/>
      <c r="W147" s="168">
        <f t="shared" si="26"/>
        <v>0</v>
      </c>
      <c r="X147" s="168">
        <v>0</v>
      </c>
      <c r="Y147" s="168">
        <f t="shared" si="27"/>
        <v>0</v>
      </c>
      <c r="Z147" s="168">
        <v>0</v>
      </c>
      <c r="AA147" s="169">
        <f t="shared" si="28"/>
        <v>0</v>
      </c>
      <c r="AR147" s="17" t="s">
        <v>147</v>
      </c>
      <c r="AT147" s="17" t="s">
        <v>143</v>
      </c>
      <c r="AU147" s="17" t="s">
        <v>120</v>
      </c>
      <c r="AY147" s="17" t="s">
        <v>141</v>
      </c>
      <c r="BE147" s="104">
        <f t="shared" si="29"/>
        <v>0</v>
      </c>
      <c r="BF147" s="104">
        <f t="shared" si="30"/>
        <v>0</v>
      </c>
      <c r="BG147" s="104">
        <f t="shared" si="31"/>
        <v>0</v>
      </c>
      <c r="BH147" s="104">
        <f t="shared" si="32"/>
        <v>0</v>
      </c>
      <c r="BI147" s="104">
        <f t="shared" si="33"/>
        <v>0</v>
      </c>
      <c r="BJ147" s="17" t="s">
        <v>120</v>
      </c>
      <c r="BK147" s="170">
        <f t="shared" si="34"/>
        <v>0</v>
      </c>
      <c r="BL147" s="17" t="s">
        <v>147</v>
      </c>
      <c r="BM147" s="17" t="s">
        <v>193</v>
      </c>
    </row>
    <row r="148" spans="2:65" s="1" customFormat="1" ht="22.5" customHeight="1">
      <c r="B148" s="34"/>
      <c r="C148" s="162" t="s">
        <v>194</v>
      </c>
      <c r="D148" s="162" t="s">
        <v>143</v>
      </c>
      <c r="E148" s="163" t="s">
        <v>169</v>
      </c>
      <c r="F148" s="246" t="s">
        <v>170</v>
      </c>
      <c r="G148" s="246"/>
      <c r="H148" s="246"/>
      <c r="I148" s="246"/>
      <c r="J148" s="164" t="s">
        <v>146</v>
      </c>
      <c r="K148" s="165">
        <v>6</v>
      </c>
      <c r="L148" s="247">
        <v>0</v>
      </c>
      <c r="M148" s="248"/>
      <c r="N148" s="249">
        <f t="shared" si="25"/>
        <v>0</v>
      </c>
      <c r="O148" s="249"/>
      <c r="P148" s="249"/>
      <c r="Q148" s="249"/>
      <c r="R148" s="36"/>
      <c r="T148" s="167" t="s">
        <v>20</v>
      </c>
      <c r="U148" s="43" t="s">
        <v>43</v>
      </c>
      <c r="V148" s="35"/>
      <c r="W148" s="168">
        <f t="shared" si="26"/>
        <v>0</v>
      </c>
      <c r="X148" s="168">
        <v>0</v>
      </c>
      <c r="Y148" s="168">
        <f t="shared" si="27"/>
        <v>0</v>
      </c>
      <c r="Z148" s="168">
        <v>0</v>
      </c>
      <c r="AA148" s="169">
        <f t="shared" si="28"/>
        <v>0</v>
      </c>
      <c r="AR148" s="17" t="s">
        <v>147</v>
      </c>
      <c r="AT148" s="17" t="s">
        <v>143</v>
      </c>
      <c r="AU148" s="17" t="s">
        <v>120</v>
      </c>
      <c r="AY148" s="17" t="s">
        <v>141</v>
      </c>
      <c r="BE148" s="104">
        <f t="shared" si="29"/>
        <v>0</v>
      </c>
      <c r="BF148" s="104">
        <f t="shared" si="30"/>
        <v>0</v>
      </c>
      <c r="BG148" s="104">
        <f t="shared" si="31"/>
        <v>0</v>
      </c>
      <c r="BH148" s="104">
        <f t="shared" si="32"/>
        <v>0</v>
      </c>
      <c r="BI148" s="104">
        <f t="shared" si="33"/>
        <v>0</v>
      </c>
      <c r="BJ148" s="17" t="s">
        <v>120</v>
      </c>
      <c r="BK148" s="170">
        <f t="shared" si="34"/>
        <v>0</v>
      </c>
      <c r="BL148" s="17" t="s">
        <v>147</v>
      </c>
      <c r="BM148" s="17" t="s">
        <v>195</v>
      </c>
    </row>
    <row r="149" spans="2:65" s="9" customFormat="1" ht="29.85" customHeight="1">
      <c r="B149" s="151"/>
      <c r="C149" s="152"/>
      <c r="D149" s="161" t="s">
        <v>108</v>
      </c>
      <c r="E149" s="161"/>
      <c r="F149" s="161"/>
      <c r="G149" s="161"/>
      <c r="H149" s="161"/>
      <c r="I149" s="161"/>
      <c r="J149" s="161"/>
      <c r="K149" s="161"/>
      <c r="L149" s="161"/>
      <c r="M149" s="161"/>
      <c r="N149" s="260">
        <f>BK149</f>
        <v>0</v>
      </c>
      <c r="O149" s="261"/>
      <c r="P149" s="261"/>
      <c r="Q149" s="261"/>
      <c r="R149" s="154"/>
      <c r="T149" s="155"/>
      <c r="U149" s="152"/>
      <c r="V149" s="152"/>
      <c r="W149" s="156">
        <f>SUM(W150:W155)</f>
        <v>0</v>
      </c>
      <c r="X149" s="152"/>
      <c r="Y149" s="156">
        <f>SUM(Y150:Y155)</f>
        <v>6.5629999999999997</v>
      </c>
      <c r="Z149" s="152"/>
      <c r="AA149" s="157">
        <f>SUM(AA150:AA155)</f>
        <v>0</v>
      </c>
      <c r="AR149" s="158" t="s">
        <v>81</v>
      </c>
      <c r="AT149" s="159" t="s">
        <v>75</v>
      </c>
      <c r="AU149" s="159" t="s">
        <v>81</v>
      </c>
      <c r="AY149" s="158" t="s">
        <v>141</v>
      </c>
      <c r="BK149" s="160">
        <f>SUM(BK150:BK155)</f>
        <v>0</v>
      </c>
    </row>
    <row r="150" spans="2:65" s="1" customFormat="1" ht="31.5" customHeight="1">
      <c r="B150" s="34"/>
      <c r="C150" s="162" t="s">
        <v>196</v>
      </c>
      <c r="D150" s="162" t="s">
        <v>143</v>
      </c>
      <c r="E150" s="163" t="s">
        <v>144</v>
      </c>
      <c r="F150" s="246" t="s">
        <v>145</v>
      </c>
      <c r="G150" s="246"/>
      <c r="H150" s="246"/>
      <c r="I150" s="246"/>
      <c r="J150" s="164" t="s">
        <v>146</v>
      </c>
      <c r="K150" s="165">
        <v>3.75</v>
      </c>
      <c r="L150" s="247">
        <v>0</v>
      </c>
      <c r="M150" s="248"/>
      <c r="N150" s="249">
        <f t="shared" ref="N150:N155" si="35">ROUND(L150*K150,3)</f>
        <v>0</v>
      </c>
      <c r="O150" s="249"/>
      <c r="P150" s="249"/>
      <c r="Q150" s="249"/>
      <c r="R150" s="36"/>
      <c r="T150" s="167" t="s">
        <v>20</v>
      </c>
      <c r="U150" s="43" t="s">
        <v>43</v>
      </c>
      <c r="V150" s="35"/>
      <c r="W150" s="168">
        <f t="shared" ref="W150:W155" si="36">V150*K150</f>
        <v>0</v>
      </c>
      <c r="X150" s="168">
        <v>0</v>
      </c>
      <c r="Y150" s="168">
        <f t="shared" ref="Y150:Y155" si="37">X150*K150</f>
        <v>0</v>
      </c>
      <c r="Z150" s="168">
        <v>0</v>
      </c>
      <c r="AA150" s="169">
        <f t="shared" ref="AA150:AA155" si="38">Z150*K150</f>
        <v>0</v>
      </c>
      <c r="AR150" s="17" t="s">
        <v>147</v>
      </c>
      <c r="AT150" s="17" t="s">
        <v>143</v>
      </c>
      <c r="AU150" s="17" t="s">
        <v>120</v>
      </c>
      <c r="AY150" s="17" t="s">
        <v>141</v>
      </c>
      <c r="BE150" s="104">
        <f t="shared" ref="BE150:BE155" si="39">IF(U150="základná",N150,0)</f>
        <v>0</v>
      </c>
      <c r="BF150" s="104">
        <f t="shared" ref="BF150:BF155" si="40">IF(U150="znížená",N150,0)</f>
        <v>0</v>
      </c>
      <c r="BG150" s="104">
        <f t="shared" ref="BG150:BG155" si="41">IF(U150="zákl. prenesená",N150,0)</f>
        <v>0</v>
      </c>
      <c r="BH150" s="104">
        <f t="shared" ref="BH150:BH155" si="42">IF(U150="zníž. prenesená",N150,0)</f>
        <v>0</v>
      </c>
      <c r="BI150" s="104">
        <f t="shared" ref="BI150:BI155" si="43">IF(U150="nulová",N150,0)</f>
        <v>0</v>
      </c>
      <c r="BJ150" s="17" t="s">
        <v>120</v>
      </c>
      <c r="BK150" s="170">
        <f t="shared" ref="BK150:BK155" si="44">ROUND(L150*K150,3)</f>
        <v>0</v>
      </c>
      <c r="BL150" s="17" t="s">
        <v>147</v>
      </c>
      <c r="BM150" s="17" t="s">
        <v>197</v>
      </c>
    </row>
    <row r="151" spans="2:65" s="1" customFormat="1" ht="44.25" customHeight="1">
      <c r="B151" s="34"/>
      <c r="C151" s="162" t="s">
        <v>198</v>
      </c>
      <c r="D151" s="162" t="s">
        <v>143</v>
      </c>
      <c r="E151" s="163" t="s">
        <v>150</v>
      </c>
      <c r="F151" s="246" t="s">
        <v>151</v>
      </c>
      <c r="G151" s="246"/>
      <c r="H151" s="246"/>
      <c r="I151" s="246"/>
      <c r="J151" s="164" t="s">
        <v>146</v>
      </c>
      <c r="K151" s="165">
        <v>3.75</v>
      </c>
      <c r="L151" s="247">
        <v>0</v>
      </c>
      <c r="M151" s="248"/>
      <c r="N151" s="249">
        <f t="shared" si="35"/>
        <v>0</v>
      </c>
      <c r="O151" s="249"/>
      <c r="P151" s="249"/>
      <c r="Q151" s="249"/>
      <c r="R151" s="36"/>
      <c r="T151" s="167" t="s">
        <v>20</v>
      </c>
      <c r="U151" s="43" t="s">
        <v>43</v>
      </c>
      <c r="V151" s="35"/>
      <c r="W151" s="168">
        <f t="shared" si="36"/>
        <v>0</v>
      </c>
      <c r="X151" s="168">
        <v>0</v>
      </c>
      <c r="Y151" s="168">
        <f t="shared" si="37"/>
        <v>0</v>
      </c>
      <c r="Z151" s="168">
        <v>0</v>
      </c>
      <c r="AA151" s="169">
        <f t="shared" si="38"/>
        <v>0</v>
      </c>
      <c r="AR151" s="17" t="s">
        <v>147</v>
      </c>
      <c r="AT151" s="17" t="s">
        <v>143</v>
      </c>
      <c r="AU151" s="17" t="s">
        <v>120</v>
      </c>
      <c r="AY151" s="17" t="s">
        <v>141</v>
      </c>
      <c r="BE151" s="104">
        <f t="shared" si="39"/>
        <v>0</v>
      </c>
      <c r="BF151" s="104">
        <f t="shared" si="40"/>
        <v>0</v>
      </c>
      <c r="BG151" s="104">
        <f t="shared" si="41"/>
        <v>0</v>
      </c>
      <c r="BH151" s="104">
        <f t="shared" si="42"/>
        <v>0</v>
      </c>
      <c r="BI151" s="104">
        <f t="shared" si="43"/>
        <v>0</v>
      </c>
      <c r="BJ151" s="17" t="s">
        <v>120</v>
      </c>
      <c r="BK151" s="170">
        <f t="shared" si="44"/>
        <v>0</v>
      </c>
      <c r="BL151" s="17" t="s">
        <v>147</v>
      </c>
      <c r="BM151" s="17" t="s">
        <v>199</v>
      </c>
    </row>
    <row r="152" spans="2:65" s="1" customFormat="1" ht="31.5" customHeight="1">
      <c r="B152" s="34"/>
      <c r="C152" s="162" t="s">
        <v>200</v>
      </c>
      <c r="D152" s="162" t="s">
        <v>143</v>
      </c>
      <c r="E152" s="163" t="s">
        <v>154</v>
      </c>
      <c r="F152" s="246" t="s">
        <v>155</v>
      </c>
      <c r="G152" s="246"/>
      <c r="H152" s="246"/>
      <c r="I152" s="246"/>
      <c r="J152" s="164" t="s">
        <v>146</v>
      </c>
      <c r="K152" s="165">
        <v>3.75</v>
      </c>
      <c r="L152" s="247">
        <v>0</v>
      </c>
      <c r="M152" s="248"/>
      <c r="N152" s="249">
        <f t="shared" si="35"/>
        <v>0</v>
      </c>
      <c r="O152" s="249"/>
      <c r="P152" s="249"/>
      <c r="Q152" s="249"/>
      <c r="R152" s="36"/>
      <c r="T152" s="167" t="s">
        <v>20</v>
      </c>
      <c r="U152" s="43" t="s">
        <v>43</v>
      </c>
      <c r="V152" s="35"/>
      <c r="W152" s="168">
        <f t="shared" si="36"/>
        <v>0</v>
      </c>
      <c r="X152" s="168">
        <v>0</v>
      </c>
      <c r="Y152" s="168">
        <f t="shared" si="37"/>
        <v>0</v>
      </c>
      <c r="Z152" s="168">
        <v>0</v>
      </c>
      <c r="AA152" s="169">
        <f t="shared" si="38"/>
        <v>0</v>
      </c>
      <c r="AR152" s="17" t="s">
        <v>147</v>
      </c>
      <c r="AT152" s="17" t="s">
        <v>143</v>
      </c>
      <c r="AU152" s="17" t="s">
        <v>120</v>
      </c>
      <c r="AY152" s="17" t="s">
        <v>141</v>
      </c>
      <c r="BE152" s="104">
        <f t="shared" si="39"/>
        <v>0</v>
      </c>
      <c r="BF152" s="104">
        <f t="shared" si="40"/>
        <v>0</v>
      </c>
      <c r="BG152" s="104">
        <f t="shared" si="41"/>
        <v>0</v>
      </c>
      <c r="BH152" s="104">
        <f t="shared" si="42"/>
        <v>0</v>
      </c>
      <c r="BI152" s="104">
        <f t="shared" si="43"/>
        <v>0</v>
      </c>
      <c r="BJ152" s="17" t="s">
        <v>120</v>
      </c>
      <c r="BK152" s="170">
        <f t="shared" si="44"/>
        <v>0</v>
      </c>
      <c r="BL152" s="17" t="s">
        <v>147</v>
      </c>
      <c r="BM152" s="17" t="s">
        <v>201</v>
      </c>
    </row>
    <row r="153" spans="2:65" s="1" customFormat="1" ht="22.5" customHeight="1">
      <c r="B153" s="34"/>
      <c r="C153" s="171" t="s">
        <v>202</v>
      </c>
      <c r="D153" s="171" t="s">
        <v>158</v>
      </c>
      <c r="E153" s="172" t="s">
        <v>159</v>
      </c>
      <c r="F153" s="250" t="s">
        <v>160</v>
      </c>
      <c r="G153" s="250"/>
      <c r="H153" s="250"/>
      <c r="I153" s="250"/>
      <c r="J153" s="173" t="s">
        <v>161</v>
      </c>
      <c r="K153" s="174">
        <v>6.5629999999999997</v>
      </c>
      <c r="L153" s="251">
        <v>0</v>
      </c>
      <c r="M153" s="252"/>
      <c r="N153" s="253">
        <f t="shared" si="35"/>
        <v>0</v>
      </c>
      <c r="O153" s="249"/>
      <c r="P153" s="249"/>
      <c r="Q153" s="249"/>
      <c r="R153" s="36"/>
      <c r="T153" s="167" t="s">
        <v>20</v>
      </c>
      <c r="U153" s="43" t="s">
        <v>43</v>
      </c>
      <c r="V153" s="35"/>
      <c r="W153" s="168">
        <f t="shared" si="36"/>
        <v>0</v>
      </c>
      <c r="X153" s="168">
        <v>1</v>
      </c>
      <c r="Y153" s="168">
        <f t="shared" si="37"/>
        <v>6.5629999999999997</v>
      </c>
      <c r="Z153" s="168">
        <v>0</v>
      </c>
      <c r="AA153" s="169">
        <f t="shared" si="38"/>
        <v>0</v>
      </c>
      <c r="AR153" s="17" t="s">
        <v>162</v>
      </c>
      <c r="AT153" s="17" t="s">
        <v>158</v>
      </c>
      <c r="AU153" s="17" t="s">
        <v>120</v>
      </c>
      <c r="AY153" s="17" t="s">
        <v>141</v>
      </c>
      <c r="BE153" s="104">
        <f t="shared" si="39"/>
        <v>0</v>
      </c>
      <c r="BF153" s="104">
        <f t="shared" si="40"/>
        <v>0</v>
      </c>
      <c r="BG153" s="104">
        <f t="shared" si="41"/>
        <v>0</v>
      </c>
      <c r="BH153" s="104">
        <f t="shared" si="42"/>
        <v>0</v>
      </c>
      <c r="BI153" s="104">
        <f t="shared" si="43"/>
        <v>0</v>
      </c>
      <c r="BJ153" s="17" t="s">
        <v>120</v>
      </c>
      <c r="BK153" s="170">
        <f t="shared" si="44"/>
        <v>0</v>
      </c>
      <c r="BL153" s="17" t="s">
        <v>147</v>
      </c>
      <c r="BM153" s="17" t="s">
        <v>203</v>
      </c>
    </row>
    <row r="154" spans="2:65" s="1" customFormat="1" ht="31.5" customHeight="1">
      <c r="B154" s="34"/>
      <c r="C154" s="162" t="s">
        <v>204</v>
      </c>
      <c r="D154" s="162" t="s">
        <v>143</v>
      </c>
      <c r="E154" s="163" t="s">
        <v>165</v>
      </c>
      <c r="F154" s="246" t="s">
        <v>166</v>
      </c>
      <c r="G154" s="246"/>
      <c r="H154" s="246"/>
      <c r="I154" s="246"/>
      <c r="J154" s="164" t="s">
        <v>146</v>
      </c>
      <c r="K154" s="165">
        <v>3.75</v>
      </c>
      <c r="L154" s="247">
        <v>0</v>
      </c>
      <c r="M154" s="248"/>
      <c r="N154" s="249">
        <f t="shared" si="35"/>
        <v>0</v>
      </c>
      <c r="O154" s="249"/>
      <c r="P154" s="249"/>
      <c r="Q154" s="249"/>
      <c r="R154" s="36"/>
      <c r="T154" s="167" t="s">
        <v>20</v>
      </c>
      <c r="U154" s="43" t="s">
        <v>43</v>
      </c>
      <c r="V154" s="35"/>
      <c r="W154" s="168">
        <f t="shared" si="36"/>
        <v>0</v>
      </c>
      <c r="X154" s="168">
        <v>0</v>
      </c>
      <c r="Y154" s="168">
        <f t="shared" si="37"/>
        <v>0</v>
      </c>
      <c r="Z154" s="168">
        <v>0</v>
      </c>
      <c r="AA154" s="169">
        <f t="shared" si="38"/>
        <v>0</v>
      </c>
      <c r="AR154" s="17" t="s">
        <v>147</v>
      </c>
      <c r="AT154" s="17" t="s">
        <v>143</v>
      </c>
      <c r="AU154" s="17" t="s">
        <v>120</v>
      </c>
      <c r="AY154" s="17" t="s">
        <v>141</v>
      </c>
      <c r="BE154" s="104">
        <f t="shared" si="39"/>
        <v>0</v>
      </c>
      <c r="BF154" s="104">
        <f t="shared" si="40"/>
        <v>0</v>
      </c>
      <c r="BG154" s="104">
        <f t="shared" si="41"/>
        <v>0</v>
      </c>
      <c r="BH154" s="104">
        <f t="shared" si="42"/>
        <v>0</v>
      </c>
      <c r="BI154" s="104">
        <f t="shared" si="43"/>
        <v>0</v>
      </c>
      <c r="BJ154" s="17" t="s">
        <v>120</v>
      </c>
      <c r="BK154" s="170">
        <f t="shared" si="44"/>
        <v>0</v>
      </c>
      <c r="BL154" s="17" t="s">
        <v>147</v>
      </c>
      <c r="BM154" s="17" t="s">
        <v>205</v>
      </c>
    </row>
    <row r="155" spans="2:65" s="1" customFormat="1" ht="22.5" customHeight="1">
      <c r="B155" s="34"/>
      <c r="C155" s="162" t="s">
        <v>206</v>
      </c>
      <c r="D155" s="162" t="s">
        <v>143</v>
      </c>
      <c r="E155" s="163" t="s">
        <v>169</v>
      </c>
      <c r="F155" s="246" t="s">
        <v>170</v>
      </c>
      <c r="G155" s="246"/>
      <c r="H155" s="246"/>
      <c r="I155" s="246"/>
      <c r="J155" s="164" t="s">
        <v>146</v>
      </c>
      <c r="K155" s="165">
        <v>3.75</v>
      </c>
      <c r="L155" s="247">
        <v>0</v>
      </c>
      <c r="M155" s="248"/>
      <c r="N155" s="249">
        <f t="shared" si="35"/>
        <v>0</v>
      </c>
      <c r="O155" s="249"/>
      <c r="P155" s="249"/>
      <c r="Q155" s="249"/>
      <c r="R155" s="36"/>
      <c r="T155" s="167" t="s">
        <v>20</v>
      </c>
      <c r="U155" s="43" t="s">
        <v>43</v>
      </c>
      <c r="V155" s="35"/>
      <c r="W155" s="168">
        <f t="shared" si="36"/>
        <v>0</v>
      </c>
      <c r="X155" s="168">
        <v>0</v>
      </c>
      <c r="Y155" s="168">
        <f t="shared" si="37"/>
        <v>0</v>
      </c>
      <c r="Z155" s="168">
        <v>0</v>
      </c>
      <c r="AA155" s="169">
        <f t="shared" si="38"/>
        <v>0</v>
      </c>
      <c r="AR155" s="17" t="s">
        <v>147</v>
      </c>
      <c r="AT155" s="17" t="s">
        <v>143</v>
      </c>
      <c r="AU155" s="17" t="s">
        <v>120</v>
      </c>
      <c r="AY155" s="17" t="s">
        <v>141</v>
      </c>
      <c r="BE155" s="104">
        <f t="shared" si="39"/>
        <v>0</v>
      </c>
      <c r="BF155" s="104">
        <f t="shared" si="40"/>
        <v>0</v>
      </c>
      <c r="BG155" s="104">
        <f t="shared" si="41"/>
        <v>0</v>
      </c>
      <c r="BH155" s="104">
        <f t="shared" si="42"/>
        <v>0</v>
      </c>
      <c r="BI155" s="104">
        <f t="shared" si="43"/>
        <v>0</v>
      </c>
      <c r="BJ155" s="17" t="s">
        <v>120</v>
      </c>
      <c r="BK155" s="170">
        <f t="shared" si="44"/>
        <v>0</v>
      </c>
      <c r="BL155" s="17" t="s">
        <v>147</v>
      </c>
      <c r="BM155" s="17" t="s">
        <v>207</v>
      </c>
    </row>
    <row r="156" spans="2:65" s="9" customFormat="1" ht="29.85" customHeight="1">
      <c r="B156" s="151"/>
      <c r="C156" s="152"/>
      <c r="D156" s="161" t="s">
        <v>109</v>
      </c>
      <c r="E156" s="161"/>
      <c r="F156" s="161"/>
      <c r="G156" s="161"/>
      <c r="H156" s="161"/>
      <c r="I156" s="161"/>
      <c r="J156" s="161"/>
      <c r="K156" s="161"/>
      <c r="L156" s="161"/>
      <c r="M156" s="161"/>
      <c r="N156" s="260">
        <f>BK156</f>
        <v>0</v>
      </c>
      <c r="O156" s="261"/>
      <c r="P156" s="261"/>
      <c r="Q156" s="261"/>
      <c r="R156" s="154"/>
      <c r="T156" s="155"/>
      <c r="U156" s="152"/>
      <c r="V156" s="152"/>
      <c r="W156" s="156">
        <f>SUM(W157:W162)</f>
        <v>0</v>
      </c>
      <c r="X156" s="152"/>
      <c r="Y156" s="156">
        <f>SUM(Y157:Y162)</f>
        <v>3.5</v>
      </c>
      <c r="Z156" s="152"/>
      <c r="AA156" s="157">
        <f>SUM(AA157:AA162)</f>
        <v>0</v>
      </c>
      <c r="AR156" s="158" t="s">
        <v>81</v>
      </c>
      <c r="AT156" s="159" t="s">
        <v>75</v>
      </c>
      <c r="AU156" s="159" t="s">
        <v>81</v>
      </c>
      <c r="AY156" s="158" t="s">
        <v>141</v>
      </c>
      <c r="BK156" s="160">
        <f>SUM(BK157:BK162)</f>
        <v>0</v>
      </c>
    </row>
    <row r="157" spans="2:65" s="1" customFormat="1" ht="31.5" customHeight="1">
      <c r="B157" s="34"/>
      <c r="C157" s="162" t="s">
        <v>81</v>
      </c>
      <c r="D157" s="162" t="s">
        <v>143</v>
      </c>
      <c r="E157" s="163" t="s">
        <v>144</v>
      </c>
      <c r="F157" s="246" t="s">
        <v>145</v>
      </c>
      <c r="G157" s="246"/>
      <c r="H157" s="246"/>
      <c r="I157" s="246"/>
      <c r="J157" s="164" t="s">
        <v>146</v>
      </c>
      <c r="K157" s="165">
        <v>2</v>
      </c>
      <c r="L157" s="247">
        <v>0</v>
      </c>
      <c r="M157" s="248"/>
      <c r="N157" s="249">
        <f t="shared" ref="N157:N162" si="45">ROUND(L157*K157,3)</f>
        <v>0</v>
      </c>
      <c r="O157" s="249"/>
      <c r="P157" s="249"/>
      <c r="Q157" s="249"/>
      <c r="R157" s="36"/>
      <c r="T157" s="167" t="s">
        <v>20</v>
      </c>
      <c r="U157" s="43" t="s">
        <v>43</v>
      </c>
      <c r="V157" s="35"/>
      <c r="W157" s="168">
        <f t="shared" ref="W157:W162" si="46">V157*K157</f>
        <v>0</v>
      </c>
      <c r="X157" s="168">
        <v>0</v>
      </c>
      <c r="Y157" s="168">
        <f t="shared" ref="Y157:Y162" si="47">X157*K157</f>
        <v>0</v>
      </c>
      <c r="Z157" s="168">
        <v>0</v>
      </c>
      <c r="AA157" s="169">
        <f t="shared" ref="AA157:AA162" si="48">Z157*K157</f>
        <v>0</v>
      </c>
      <c r="AR157" s="17" t="s">
        <v>147</v>
      </c>
      <c r="AT157" s="17" t="s">
        <v>143</v>
      </c>
      <c r="AU157" s="17" t="s">
        <v>120</v>
      </c>
      <c r="AY157" s="17" t="s">
        <v>141</v>
      </c>
      <c r="BE157" s="104">
        <f t="shared" ref="BE157:BE162" si="49">IF(U157="základná",N157,0)</f>
        <v>0</v>
      </c>
      <c r="BF157" s="104">
        <f t="shared" ref="BF157:BF162" si="50">IF(U157="znížená",N157,0)</f>
        <v>0</v>
      </c>
      <c r="BG157" s="104">
        <f t="shared" ref="BG157:BG162" si="51">IF(U157="zákl. prenesená",N157,0)</f>
        <v>0</v>
      </c>
      <c r="BH157" s="104">
        <f t="shared" ref="BH157:BH162" si="52">IF(U157="zníž. prenesená",N157,0)</f>
        <v>0</v>
      </c>
      <c r="BI157" s="104">
        <f t="shared" ref="BI157:BI162" si="53">IF(U157="nulová",N157,0)</f>
        <v>0</v>
      </c>
      <c r="BJ157" s="17" t="s">
        <v>120</v>
      </c>
      <c r="BK157" s="170">
        <f t="shared" ref="BK157:BK162" si="54">ROUND(L157*K157,3)</f>
        <v>0</v>
      </c>
      <c r="BL157" s="17" t="s">
        <v>147</v>
      </c>
      <c r="BM157" s="17" t="s">
        <v>208</v>
      </c>
    </row>
    <row r="158" spans="2:65" s="1" customFormat="1" ht="44.25" customHeight="1">
      <c r="B158" s="34"/>
      <c r="C158" s="162" t="s">
        <v>120</v>
      </c>
      <c r="D158" s="162" t="s">
        <v>143</v>
      </c>
      <c r="E158" s="163" t="s">
        <v>150</v>
      </c>
      <c r="F158" s="246" t="s">
        <v>151</v>
      </c>
      <c r="G158" s="246"/>
      <c r="H158" s="246"/>
      <c r="I158" s="246"/>
      <c r="J158" s="164" t="s">
        <v>146</v>
      </c>
      <c r="K158" s="165">
        <v>2</v>
      </c>
      <c r="L158" s="247">
        <v>0</v>
      </c>
      <c r="M158" s="248"/>
      <c r="N158" s="249">
        <f t="shared" si="45"/>
        <v>0</v>
      </c>
      <c r="O158" s="249"/>
      <c r="P158" s="249"/>
      <c r="Q158" s="249"/>
      <c r="R158" s="36"/>
      <c r="T158" s="167" t="s">
        <v>20</v>
      </c>
      <c r="U158" s="43" t="s">
        <v>43</v>
      </c>
      <c r="V158" s="35"/>
      <c r="W158" s="168">
        <f t="shared" si="46"/>
        <v>0</v>
      </c>
      <c r="X158" s="168">
        <v>0</v>
      </c>
      <c r="Y158" s="168">
        <f t="shared" si="47"/>
        <v>0</v>
      </c>
      <c r="Z158" s="168">
        <v>0</v>
      </c>
      <c r="AA158" s="169">
        <f t="shared" si="48"/>
        <v>0</v>
      </c>
      <c r="AR158" s="17" t="s">
        <v>147</v>
      </c>
      <c r="AT158" s="17" t="s">
        <v>143</v>
      </c>
      <c r="AU158" s="17" t="s">
        <v>120</v>
      </c>
      <c r="AY158" s="17" t="s">
        <v>141</v>
      </c>
      <c r="BE158" s="104">
        <f t="shared" si="49"/>
        <v>0</v>
      </c>
      <c r="BF158" s="104">
        <f t="shared" si="50"/>
        <v>0</v>
      </c>
      <c r="BG158" s="104">
        <f t="shared" si="51"/>
        <v>0</v>
      </c>
      <c r="BH158" s="104">
        <f t="shared" si="52"/>
        <v>0</v>
      </c>
      <c r="BI158" s="104">
        <f t="shared" si="53"/>
        <v>0</v>
      </c>
      <c r="BJ158" s="17" t="s">
        <v>120</v>
      </c>
      <c r="BK158" s="170">
        <f t="shared" si="54"/>
        <v>0</v>
      </c>
      <c r="BL158" s="17" t="s">
        <v>147</v>
      </c>
      <c r="BM158" s="17" t="s">
        <v>209</v>
      </c>
    </row>
    <row r="159" spans="2:65" s="1" customFormat="1" ht="31.5" customHeight="1">
      <c r="B159" s="34"/>
      <c r="C159" s="162" t="s">
        <v>210</v>
      </c>
      <c r="D159" s="162" t="s">
        <v>143</v>
      </c>
      <c r="E159" s="163" t="s">
        <v>165</v>
      </c>
      <c r="F159" s="246" t="s">
        <v>166</v>
      </c>
      <c r="G159" s="246"/>
      <c r="H159" s="246"/>
      <c r="I159" s="246"/>
      <c r="J159" s="164" t="s">
        <v>146</v>
      </c>
      <c r="K159" s="165">
        <v>2</v>
      </c>
      <c r="L159" s="247">
        <v>0</v>
      </c>
      <c r="M159" s="248"/>
      <c r="N159" s="249">
        <f t="shared" si="45"/>
        <v>0</v>
      </c>
      <c r="O159" s="249"/>
      <c r="P159" s="249"/>
      <c r="Q159" s="249"/>
      <c r="R159" s="36"/>
      <c r="T159" s="167" t="s">
        <v>20</v>
      </c>
      <c r="U159" s="43" t="s">
        <v>43</v>
      </c>
      <c r="V159" s="35"/>
      <c r="W159" s="168">
        <f t="shared" si="46"/>
        <v>0</v>
      </c>
      <c r="X159" s="168">
        <v>0</v>
      </c>
      <c r="Y159" s="168">
        <f t="shared" si="47"/>
        <v>0</v>
      </c>
      <c r="Z159" s="168">
        <v>0</v>
      </c>
      <c r="AA159" s="169">
        <f t="shared" si="48"/>
        <v>0</v>
      </c>
      <c r="AR159" s="17" t="s">
        <v>147</v>
      </c>
      <c r="AT159" s="17" t="s">
        <v>143</v>
      </c>
      <c r="AU159" s="17" t="s">
        <v>120</v>
      </c>
      <c r="AY159" s="17" t="s">
        <v>141</v>
      </c>
      <c r="BE159" s="104">
        <f t="shared" si="49"/>
        <v>0</v>
      </c>
      <c r="BF159" s="104">
        <f t="shared" si="50"/>
        <v>0</v>
      </c>
      <c r="BG159" s="104">
        <f t="shared" si="51"/>
        <v>0</v>
      </c>
      <c r="BH159" s="104">
        <f t="shared" si="52"/>
        <v>0</v>
      </c>
      <c r="BI159" s="104">
        <f t="shared" si="53"/>
        <v>0</v>
      </c>
      <c r="BJ159" s="17" t="s">
        <v>120</v>
      </c>
      <c r="BK159" s="170">
        <f t="shared" si="54"/>
        <v>0</v>
      </c>
      <c r="BL159" s="17" t="s">
        <v>147</v>
      </c>
      <c r="BM159" s="17" t="s">
        <v>211</v>
      </c>
    </row>
    <row r="160" spans="2:65" s="1" customFormat="1" ht="31.5" customHeight="1">
      <c r="B160" s="34"/>
      <c r="C160" s="162" t="s">
        <v>147</v>
      </c>
      <c r="D160" s="162" t="s">
        <v>143</v>
      </c>
      <c r="E160" s="163" t="s">
        <v>154</v>
      </c>
      <c r="F160" s="246" t="s">
        <v>155</v>
      </c>
      <c r="G160" s="246"/>
      <c r="H160" s="246"/>
      <c r="I160" s="246"/>
      <c r="J160" s="164" t="s">
        <v>146</v>
      </c>
      <c r="K160" s="165">
        <v>2</v>
      </c>
      <c r="L160" s="247">
        <v>0</v>
      </c>
      <c r="M160" s="248"/>
      <c r="N160" s="249">
        <f t="shared" si="45"/>
        <v>0</v>
      </c>
      <c r="O160" s="249"/>
      <c r="P160" s="249"/>
      <c r="Q160" s="249"/>
      <c r="R160" s="36"/>
      <c r="T160" s="167" t="s">
        <v>20</v>
      </c>
      <c r="U160" s="43" t="s">
        <v>43</v>
      </c>
      <c r="V160" s="35"/>
      <c r="W160" s="168">
        <f t="shared" si="46"/>
        <v>0</v>
      </c>
      <c r="X160" s="168">
        <v>0</v>
      </c>
      <c r="Y160" s="168">
        <f t="shared" si="47"/>
        <v>0</v>
      </c>
      <c r="Z160" s="168">
        <v>0</v>
      </c>
      <c r="AA160" s="169">
        <f t="shared" si="48"/>
        <v>0</v>
      </c>
      <c r="AR160" s="17" t="s">
        <v>147</v>
      </c>
      <c r="AT160" s="17" t="s">
        <v>143</v>
      </c>
      <c r="AU160" s="17" t="s">
        <v>120</v>
      </c>
      <c r="AY160" s="17" t="s">
        <v>141</v>
      </c>
      <c r="BE160" s="104">
        <f t="shared" si="49"/>
        <v>0</v>
      </c>
      <c r="BF160" s="104">
        <f t="shared" si="50"/>
        <v>0</v>
      </c>
      <c r="BG160" s="104">
        <f t="shared" si="51"/>
        <v>0</v>
      </c>
      <c r="BH160" s="104">
        <f t="shared" si="52"/>
        <v>0</v>
      </c>
      <c r="BI160" s="104">
        <f t="shared" si="53"/>
        <v>0</v>
      </c>
      <c r="BJ160" s="17" t="s">
        <v>120</v>
      </c>
      <c r="BK160" s="170">
        <f t="shared" si="54"/>
        <v>0</v>
      </c>
      <c r="BL160" s="17" t="s">
        <v>147</v>
      </c>
      <c r="BM160" s="17" t="s">
        <v>212</v>
      </c>
    </row>
    <row r="161" spans="2:65" s="1" customFormat="1" ht="22.5" customHeight="1">
      <c r="B161" s="34"/>
      <c r="C161" s="171" t="s">
        <v>213</v>
      </c>
      <c r="D161" s="171" t="s">
        <v>158</v>
      </c>
      <c r="E161" s="172" t="s">
        <v>159</v>
      </c>
      <c r="F161" s="250" t="s">
        <v>160</v>
      </c>
      <c r="G161" s="250"/>
      <c r="H161" s="250"/>
      <c r="I161" s="250"/>
      <c r="J161" s="173" t="s">
        <v>161</v>
      </c>
      <c r="K161" s="174">
        <v>3.5</v>
      </c>
      <c r="L161" s="251">
        <v>0</v>
      </c>
      <c r="M161" s="252"/>
      <c r="N161" s="253">
        <f t="shared" si="45"/>
        <v>0</v>
      </c>
      <c r="O161" s="249"/>
      <c r="P161" s="249"/>
      <c r="Q161" s="249"/>
      <c r="R161" s="36"/>
      <c r="T161" s="167" t="s">
        <v>20</v>
      </c>
      <c r="U161" s="43" t="s">
        <v>43</v>
      </c>
      <c r="V161" s="35"/>
      <c r="W161" s="168">
        <f t="shared" si="46"/>
        <v>0</v>
      </c>
      <c r="X161" s="168">
        <v>1</v>
      </c>
      <c r="Y161" s="168">
        <f t="shared" si="47"/>
        <v>3.5</v>
      </c>
      <c r="Z161" s="168">
        <v>0</v>
      </c>
      <c r="AA161" s="169">
        <f t="shared" si="48"/>
        <v>0</v>
      </c>
      <c r="AR161" s="17" t="s">
        <v>162</v>
      </c>
      <c r="AT161" s="17" t="s">
        <v>158</v>
      </c>
      <c r="AU161" s="17" t="s">
        <v>120</v>
      </c>
      <c r="AY161" s="17" t="s">
        <v>141</v>
      </c>
      <c r="BE161" s="104">
        <f t="shared" si="49"/>
        <v>0</v>
      </c>
      <c r="BF161" s="104">
        <f t="shared" si="50"/>
        <v>0</v>
      </c>
      <c r="BG161" s="104">
        <f t="shared" si="51"/>
        <v>0</v>
      </c>
      <c r="BH161" s="104">
        <f t="shared" si="52"/>
        <v>0</v>
      </c>
      <c r="BI161" s="104">
        <f t="shared" si="53"/>
        <v>0</v>
      </c>
      <c r="BJ161" s="17" t="s">
        <v>120</v>
      </c>
      <c r="BK161" s="170">
        <f t="shared" si="54"/>
        <v>0</v>
      </c>
      <c r="BL161" s="17" t="s">
        <v>147</v>
      </c>
      <c r="BM161" s="17" t="s">
        <v>214</v>
      </c>
    </row>
    <row r="162" spans="2:65" s="1" customFormat="1" ht="22.5" customHeight="1">
      <c r="B162" s="34"/>
      <c r="C162" s="162" t="s">
        <v>215</v>
      </c>
      <c r="D162" s="162" t="s">
        <v>143</v>
      </c>
      <c r="E162" s="163" t="s">
        <v>169</v>
      </c>
      <c r="F162" s="246" t="s">
        <v>170</v>
      </c>
      <c r="G162" s="246"/>
      <c r="H162" s="246"/>
      <c r="I162" s="246"/>
      <c r="J162" s="164" t="s">
        <v>146</v>
      </c>
      <c r="K162" s="165">
        <v>2</v>
      </c>
      <c r="L162" s="247">
        <v>0</v>
      </c>
      <c r="M162" s="248"/>
      <c r="N162" s="249">
        <f t="shared" si="45"/>
        <v>0</v>
      </c>
      <c r="O162" s="249"/>
      <c r="P162" s="249"/>
      <c r="Q162" s="249"/>
      <c r="R162" s="36"/>
      <c r="T162" s="167" t="s">
        <v>20</v>
      </c>
      <c r="U162" s="43" t="s">
        <v>43</v>
      </c>
      <c r="V162" s="35"/>
      <c r="W162" s="168">
        <f t="shared" si="46"/>
        <v>0</v>
      </c>
      <c r="X162" s="168">
        <v>0</v>
      </c>
      <c r="Y162" s="168">
        <f t="shared" si="47"/>
        <v>0</v>
      </c>
      <c r="Z162" s="168">
        <v>0</v>
      </c>
      <c r="AA162" s="169">
        <f t="shared" si="48"/>
        <v>0</v>
      </c>
      <c r="AR162" s="17" t="s">
        <v>147</v>
      </c>
      <c r="AT162" s="17" t="s">
        <v>143</v>
      </c>
      <c r="AU162" s="17" t="s">
        <v>120</v>
      </c>
      <c r="AY162" s="17" t="s">
        <v>141</v>
      </c>
      <c r="BE162" s="104">
        <f t="shared" si="49"/>
        <v>0</v>
      </c>
      <c r="BF162" s="104">
        <f t="shared" si="50"/>
        <v>0</v>
      </c>
      <c r="BG162" s="104">
        <f t="shared" si="51"/>
        <v>0</v>
      </c>
      <c r="BH162" s="104">
        <f t="shared" si="52"/>
        <v>0</v>
      </c>
      <c r="BI162" s="104">
        <f t="shared" si="53"/>
        <v>0</v>
      </c>
      <c r="BJ162" s="17" t="s">
        <v>120</v>
      </c>
      <c r="BK162" s="170">
        <f t="shared" si="54"/>
        <v>0</v>
      </c>
      <c r="BL162" s="17" t="s">
        <v>147</v>
      </c>
      <c r="BM162" s="17" t="s">
        <v>216</v>
      </c>
    </row>
    <row r="163" spans="2:65" s="9" customFormat="1" ht="29.85" customHeight="1">
      <c r="B163" s="151"/>
      <c r="C163" s="152"/>
      <c r="D163" s="161" t="s">
        <v>110</v>
      </c>
      <c r="E163" s="161"/>
      <c r="F163" s="161"/>
      <c r="G163" s="161"/>
      <c r="H163" s="161"/>
      <c r="I163" s="161"/>
      <c r="J163" s="161"/>
      <c r="K163" s="161"/>
      <c r="L163" s="161"/>
      <c r="M163" s="161"/>
      <c r="N163" s="260">
        <f>BK163</f>
        <v>0</v>
      </c>
      <c r="O163" s="261"/>
      <c r="P163" s="261"/>
      <c r="Q163" s="261"/>
      <c r="R163" s="154"/>
      <c r="T163" s="155"/>
      <c r="U163" s="152"/>
      <c r="V163" s="152"/>
      <c r="W163" s="156">
        <f>SUM(W164:W169)</f>
        <v>0</v>
      </c>
      <c r="X163" s="152"/>
      <c r="Y163" s="156">
        <f>SUM(Y164:Y169)</f>
        <v>12.25</v>
      </c>
      <c r="Z163" s="152"/>
      <c r="AA163" s="157">
        <f>SUM(AA164:AA169)</f>
        <v>0</v>
      </c>
      <c r="AR163" s="158" t="s">
        <v>81</v>
      </c>
      <c r="AT163" s="159" t="s">
        <v>75</v>
      </c>
      <c r="AU163" s="159" t="s">
        <v>81</v>
      </c>
      <c r="AY163" s="158" t="s">
        <v>141</v>
      </c>
      <c r="BK163" s="160">
        <f>SUM(BK164:BK169)</f>
        <v>0</v>
      </c>
    </row>
    <row r="164" spans="2:65" s="1" customFormat="1" ht="31.5" customHeight="1">
      <c r="B164" s="34"/>
      <c r="C164" s="162" t="s">
        <v>217</v>
      </c>
      <c r="D164" s="162" t="s">
        <v>143</v>
      </c>
      <c r="E164" s="163" t="s">
        <v>144</v>
      </c>
      <c r="F164" s="246" t="s">
        <v>145</v>
      </c>
      <c r="G164" s="246"/>
      <c r="H164" s="246"/>
      <c r="I164" s="246"/>
      <c r="J164" s="164" t="s">
        <v>146</v>
      </c>
      <c r="K164" s="165">
        <v>7</v>
      </c>
      <c r="L164" s="247">
        <v>0</v>
      </c>
      <c r="M164" s="248"/>
      <c r="N164" s="249">
        <f t="shared" ref="N164:N169" si="55">ROUND(L164*K164,3)</f>
        <v>0</v>
      </c>
      <c r="O164" s="249"/>
      <c r="P164" s="249"/>
      <c r="Q164" s="249"/>
      <c r="R164" s="36"/>
      <c r="T164" s="167" t="s">
        <v>20</v>
      </c>
      <c r="U164" s="43" t="s">
        <v>43</v>
      </c>
      <c r="V164" s="35"/>
      <c r="W164" s="168">
        <f t="shared" ref="W164:W169" si="56">V164*K164</f>
        <v>0</v>
      </c>
      <c r="X164" s="168">
        <v>0</v>
      </c>
      <c r="Y164" s="168">
        <f t="shared" ref="Y164:Y169" si="57">X164*K164</f>
        <v>0</v>
      </c>
      <c r="Z164" s="168">
        <v>0</v>
      </c>
      <c r="AA164" s="169">
        <f t="shared" ref="AA164:AA169" si="58">Z164*K164</f>
        <v>0</v>
      </c>
      <c r="AR164" s="17" t="s">
        <v>147</v>
      </c>
      <c r="AT164" s="17" t="s">
        <v>143</v>
      </c>
      <c r="AU164" s="17" t="s">
        <v>120</v>
      </c>
      <c r="AY164" s="17" t="s">
        <v>141</v>
      </c>
      <c r="BE164" s="104">
        <f t="shared" ref="BE164:BE169" si="59">IF(U164="základná",N164,0)</f>
        <v>0</v>
      </c>
      <c r="BF164" s="104">
        <f t="shared" ref="BF164:BF169" si="60">IF(U164="znížená",N164,0)</f>
        <v>0</v>
      </c>
      <c r="BG164" s="104">
        <f t="shared" ref="BG164:BG169" si="61">IF(U164="zákl. prenesená",N164,0)</f>
        <v>0</v>
      </c>
      <c r="BH164" s="104">
        <f t="shared" ref="BH164:BH169" si="62">IF(U164="zníž. prenesená",N164,0)</f>
        <v>0</v>
      </c>
      <c r="BI164" s="104">
        <f t="shared" ref="BI164:BI169" si="63">IF(U164="nulová",N164,0)</f>
        <v>0</v>
      </c>
      <c r="BJ164" s="17" t="s">
        <v>120</v>
      </c>
      <c r="BK164" s="170">
        <f t="shared" ref="BK164:BK169" si="64">ROUND(L164*K164,3)</f>
        <v>0</v>
      </c>
      <c r="BL164" s="17" t="s">
        <v>147</v>
      </c>
      <c r="BM164" s="17" t="s">
        <v>218</v>
      </c>
    </row>
    <row r="165" spans="2:65" s="1" customFormat="1" ht="44.25" customHeight="1">
      <c r="B165" s="34"/>
      <c r="C165" s="162" t="s">
        <v>10</v>
      </c>
      <c r="D165" s="162" t="s">
        <v>143</v>
      </c>
      <c r="E165" s="163" t="s">
        <v>150</v>
      </c>
      <c r="F165" s="246" t="s">
        <v>151</v>
      </c>
      <c r="G165" s="246"/>
      <c r="H165" s="246"/>
      <c r="I165" s="246"/>
      <c r="J165" s="164" t="s">
        <v>146</v>
      </c>
      <c r="K165" s="165">
        <v>7</v>
      </c>
      <c r="L165" s="247">
        <v>0</v>
      </c>
      <c r="M165" s="248"/>
      <c r="N165" s="249">
        <f t="shared" si="55"/>
        <v>0</v>
      </c>
      <c r="O165" s="249"/>
      <c r="P165" s="249"/>
      <c r="Q165" s="249"/>
      <c r="R165" s="36"/>
      <c r="T165" s="167" t="s">
        <v>20</v>
      </c>
      <c r="U165" s="43" t="s">
        <v>43</v>
      </c>
      <c r="V165" s="35"/>
      <c r="W165" s="168">
        <f t="shared" si="56"/>
        <v>0</v>
      </c>
      <c r="X165" s="168">
        <v>0</v>
      </c>
      <c r="Y165" s="168">
        <f t="shared" si="57"/>
        <v>0</v>
      </c>
      <c r="Z165" s="168">
        <v>0</v>
      </c>
      <c r="AA165" s="169">
        <f t="shared" si="58"/>
        <v>0</v>
      </c>
      <c r="AR165" s="17" t="s">
        <v>147</v>
      </c>
      <c r="AT165" s="17" t="s">
        <v>143</v>
      </c>
      <c r="AU165" s="17" t="s">
        <v>120</v>
      </c>
      <c r="AY165" s="17" t="s">
        <v>141</v>
      </c>
      <c r="BE165" s="104">
        <f t="shared" si="59"/>
        <v>0</v>
      </c>
      <c r="BF165" s="104">
        <f t="shared" si="60"/>
        <v>0</v>
      </c>
      <c r="BG165" s="104">
        <f t="shared" si="61"/>
        <v>0</v>
      </c>
      <c r="BH165" s="104">
        <f t="shared" si="62"/>
        <v>0</v>
      </c>
      <c r="BI165" s="104">
        <f t="shared" si="63"/>
        <v>0</v>
      </c>
      <c r="BJ165" s="17" t="s">
        <v>120</v>
      </c>
      <c r="BK165" s="170">
        <f t="shared" si="64"/>
        <v>0</v>
      </c>
      <c r="BL165" s="17" t="s">
        <v>147</v>
      </c>
      <c r="BM165" s="17" t="s">
        <v>219</v>
      </c>
    </row>
    <row r="166" spans="2:65" s="1" customFormat="1" ht="31.5" customHeight="1">
      <c r="B166" s="34"/>
      <c r="C166" s="162" t="s">
        <v>220</v>
      </c>
      <c r="D166" s="162" t="s">
        <v>143</v>
      </c>
      <c r="E166" s="163" t="s">
        <v>165</v>
      </c>
      <c r="F166" s="246" t="s">
        <v>166</v>
      </c>
      <c r="G166" s="246"/>
      <c r="H166" s="246"/>
      <c r="I166" s="246"/>
      <c r="J166" s="164" t="s">
        <v>146</v>
      </c>
      <c r="K166" s="165">
        <v>7</v>
      </c>
      <c r="L166" s="247">
        <v>0</v>
      </c>
      <c r="M166" s="248"/>
      <c r="N166" s="249">
        <f t="shared" si="55"/>
        <v>0</v>
      </c>
      <c r="O166" s="249"/>
      <c r="P166" s="249"/>
      <c r="Q166" s="249"/>
      <c r="R166" s="36"/>
      <c r="T166" s="167" t="s">
        <v>20</v>
      </c>
      <c r="U166" s="43" t="s">
        <v>43</v>
      </c>
      <c r="V166" s="35"/>
      <c r="W166" s="168">
        <f t="shared" si="56"/>
        <v>0</v>
      </c>
      <c r="X166" s="168">
        <v>0</v>
      </c>
      <c r="Y166" s="168">
        <f t="shared" si="57"/>
        <v>0</v>
      </c>
      <c r="Z166" s="168">
        <v>0</v>
      </c>
      <c r="AA166" s="169">
        <f t="shared" si="58"/>
        <v>0</v>
      </c>
      <c r="AR166" s="17" t="s">
        <v>147</v>
      </c>
      <c r="AT166" s="17" t="s">
        <v>143</v>
      </c>
      <c r="AU166" s="17" t="s">
        <v>120</v>
      </c>
      <c r="AY166" s="17" t="s">
        <v>141</v>
      </c>
      <c r="BE166" s="104">
        <f t="shared" si="59"/>
        <v>0</v>
      </c>
      <c r="BF166" s="104">
        <f t="shared" si="60"/>
        <v>0</v>
      </c>
      <c r="BG166" s="104">
        <f t="shared" si="61"/>
        <v>0</v>
      </c>
      <c r="BH166" s="104">
        <f t="shared" si="62"/>
        <v>0</v>
      </c>
      <c r="BI166" s="104">
        <f t="shared" si="63"/>
        <v>0</v>
      </c>
      <c r="BJ166" s="17" t="s">
        <v>120</v>
      </c>
      <c r="BK166" s="170">
        <f t="shared" si="64"/>
        <v>0</v>
      </c>
      <c r="BL166" s="17" t="s">
        <v>147</v>
      </c>
      <c r="BM166" s="17" t="s">
        <v>221</v>
      </c>
    </row>
    <row r="167" spans="2:65" s="1" customFormat="1" ht="31.5" customHeight="1">
      <c r="B167" s="34"/>
      <c r="C167" s="162" t="s">
        <v>222</v>
      </c>
      <c r="D167" s="162" t="s">
        <v>143</v>
      </c>
      <c r="E167" s="163" t="s">
        <v>154</v>
      </c>
      <c r="F167" s="246" t="s">
        <v>155</v>
      </c>
      <c r="G167" s="246"/>
      <c r="H167" s="246"/>
      <c r="I167" s="246"/>
      <c r="J167" s="164" t="s">
        <v>146</v>
      </c>
      <c r="K167" s="165">
        <v>7</v>
      </c>
      <c r="L167" s="247">
        <v>0</v>
      </c>
      <c r="M167" s="248"/>
      <c r="N167" s="249">
        <f t="shared" si="55"/>
        <v>0</v>
      </c>
      <c r="O167" s="249"/>
      <c r="P167" s="249"/>
      <c r="Q167" s="249"/>
      <c r="R167" s="36"/>
      <c r="T167" s="167" t="s">
        <v>20</v>
      </c>
      <c r="U167" s="43" t="s">
        <v>43</v>
      </c>
      <c r="V167" s="35"/>
      <c r="W167" s="168">
        <f t="shared" si="56"/>
        <v>0</v>
      </c>
      <c r="X167" s="168">
        <v>0</v>
      </c>
      <c r="Y167" s="168">
        <f t="shared" si="57"/>
        <v>0</v>
      </c>
      <c r="Z167" s="168">
        <v>0</v>
      </c>
      <c r="AA167" s="169">
        <f t="shared" si="58"/>
        <v>0</v>
      </c>
      <c r="AR167" s="17" t="s">
        <v>147</v>
      </c>
      <c r="AT167" s="17" t="s">
        <v>143</v>
      </c>
      <c r="AU167" s="17" t="s">
        <v>120</v>
      </c>
      <c r="AY167" s="17" t="s">
        <v>141</v>
      </c>
      <c r="BE167" s="104">
        <f t="shared" si="59"/>
        <v>0</v>
      </c>
      <c r="BF167" s="104">
        <f t="shared" si="60"/>
        <v>0</v>
      </c>
      <c r="BG167" s="104">
        <f t="shared" si="61"/>
        <v>0</v>
      </c>
      <c r="BH167" s="104">
        <f t="shared" si="62"/>
        <v>0</v>
      </c>
      <c r="BI167" s="104">
        <f t="shared" si="63"/>
        <v>0</v>
      </c>
      <c r="BJ167" s="17" t="s">
        <v>120</v>
      </c>
      <c r="BK167" s="170">
        <f t="shared" si="64"/>
        <v>0</v>
      </c>
      <c r="BL167" s="17" t="s">
        <v>147</v>
      </c>
      <c r="BM167" s="17" t="s">
        <v>223</v>
      </c>
    </row>
    <row r="168" spans="2:65" s="1" customFormat="1" ht="22.5" customHeight="1">
      <c r="B168" s="34"/>
      <c r="C168" s="171" t="s">
        <v>224</v>
      </c>
      <c r="D168" s="171" t="s">
        <v>158</v>
      </c>
      <c r="E168" s="172" t="s">
        <v>159</v>
      </c>
      <c r="F168" s="250" t="s">
        <v>160</v>
      </c>
      <c r="G168" s="250"/>
      <c r="H168" s="250"/>
      <c r="I168" s="250"/>
      <c r="J168" s="173" t="s">
        <v>161</v>
      </c>
      <c r="K168" s="174">
        <v>12.25</v>
      </c>
      <c r="L168" s="251">
        <v>0</v>
      </c>
      <c r="M168" s="252"/>
      <c r="N168" s="253">
        <f t="shared" si="55"/>
        <v>0</v>
      </c>
      <c r="O168" s="249"/>
      <c r="P168" s="249"/>
      <c r="Q168" s="249"/>
      <c r="R168" s="36"/>
      <c r="T168" s="167" t="s">
        <v>20</v>
      </c>
      <c r="U168" s="43" t="s">
        <v>43</v>
      </c>
      <c r="V168" s="35"/>
      <c r="W168" s="168">
        <f t="shared" si="56"/>
        <v>0</v>
      </c>
      <c r="X168" s="168">
        <v>1</v>
      </c>
      <c r="Y168" s="168">
        <f t="shared" si="57"/>
        <v>12.25</v>
      </c>
      <c r="Z168" s="168">
        <v>0</v>
      </c>
      <c r="AA168" s="169">
        <f t="shared" si="58"/>
        <v>0</v>
      </c>
      <c r="AR168" s="17" t="s">
        <v>162</v>
      </c>
      <c r="AT168" s="17" t="s">
        <v>158</v>
      </c>
      <c r="AU168" s="17" t="s">
        <v>120</v>
      </c>
      <c r="AY168" s="17" t="s">
        <v>141</v>
      </c>
      <c r="BE168" s="104">
        <f t="shared" si="59"/>
        <v>0</v>
      </c>
      <c r="BF168" s="104">
        <f t="shared" si="60"/>
        <v>0</v>
      </c>
      <c r="BG168" s="104">
        <f t="shared" si="61"/>
        <v>0</v>
      </c>
      <c r="BH168" s="104">
        <f t="shared" si="62"/>
        <v>0</v>
      </c>
      <c r="BI168" s="104">
        <f t="shared" si="63"/>
        <v>0</v>
      </c>
      <c r="BJ168" s="17" t="s">
        <v>120</v>
      </c>
      <c r="BK168" s="170">
        <f t="shared" si="64"/>
        <v>0</v>
      </c>
      <c r="BL168" s="17" t="s">
        <v>147</v>
      </c>
      <c r="BM168" s="17" t="s">
        <v>225</v>
      </c>
    </row>
    <row r="169" spans="2:65" s="1" customFormat="1" ht="22.5" customHeight="1">
      <c r="B169" s="34"/>
      <c r="C169" s="162" t="s">
        <v>226</v>
      </c>
      <c r="D169" s="162" t="s">
        <v>143</v>
      </c>
      <c r="E169" s="163" t="s">
        <v>169</v>
      </c>
      <c r="F169" s="246" t="s">
        <v>170</v>
      </c>
      <c r="G169" s="246"/>
      <c r="H169" s="246"/>
      <c r="I169" s="246"/>
      <c r="J169" s="164" t="s">
        <v>146</v>
      </c>
      <c r="K169" s="165">
        <v>7</v>
      </c>
      <c r="L169" s="247">
        <v>0</v>
      </c>
      <c r="M169" s="248"/>
      <c r="N169" s="249">
        <f t="shared" si="55"/>
        <v>0</v>
      </c>
      <c r="O169" s="249"/>
      <c r="P169" s="249"/>
      <c r="Q169" s="249"/>
      <c r="R169" s="36"/>
      <c r="T169" s="167" t="s">
        <v>20</v>
      </c>
      <c r="U169" s="43" t="s">
        <v>43</v>
      </c>
      <c r="V169" s="35"/>
      <c r="W169" s="168">
        <f t="shared" si="56"/>
        <v>0</v>
      </c>
      <c r="X169" s="168">
        <v>0</v>
      </c>
      <c r="Y169" s="168">
        <f t="shared" si="57"/>
        <v>0</v>
      </c>
      <c r="Z169" s="168">
        <v>0</v>
      </c>
      <c r="AA169" s="169">
        <f t="shared" si="58"/>
        <v>0</v>
      </c>
      <c r="AR169" s="17" t="s">
        <v>147</v>
      </c>
      <c r="AT169" s="17" t="s">
        <v>143</v>
      </c>
      <c r="AU169" s="17" t="s">
        <v>120</v>
      </c>
      <c r="AY169" s="17" t="s">
        <v>141</v>
      </c>
      <c r="BE169" s="104">
        <f t="shared" si="59"/>
        <v>0</v>
      </c>
      <c r="BF169" s="104">
        <f t="shared" si="60"/>
        <v>0</v>
      </c>
      <c r="BG169" s="104">
        <f t="shared" si="61"/>
        <v>0</v>
      </c>
      <c r="BH169" s="104">
        <f t="shared" si="62"/>
        <v>0</v>
      </c>
      <c r="BI169" s="104">
        <f t="shared" si="63"/>
        <v>0</v>
      </c>
      <c r="BJ169" s="17" t="s">
        <v>120</v>
      </c>
      <c r="BK169" s="170">
        <f t="shared" si="64"/>
        <v>0</v>
      </c>
      <c r="BL169" s="17" t="s">
        <v>147</v>
      </c>
      <c r="BM169" s="17" t="s">
        <v>227</v>
      </c>
    </row>
    <row r="170" spans="2:65" s="9" customFormat="1" ht="29.85" customHeight="1">
      <c r="B170" s="151"/>
      <c r="C170" s="152"/>
      <c r="D170" s="161" t="s">
        <v>111</v>
      </c>
      <c r="E170" s="161"/>
      <c r="F170" s="161"/>
      <c r="G170" s="161"/>
      <c r="H170" s="161"/>
      <c r="I170" s="161"/>
      <c r="J170" s="161"/>
      <c r="K170" s="161"/>
      <c r="L170" s="161"/>
      <c r="M170" s="161"/>
      <c r="N170" s="260">
        <f>BK170</f>
        <v>0</v>
      </c>
      <c r="O170" s="261"/>
      <c r="P170" s="261"/>
      <c r="Q170" s="261"/>
      <c r="R170" s="154"/>
      <c r="T170" s="155"/>
      <c r="U170" s="152"/>
      <c r="V170" s="152"/>
      <c r="W170" s="156">
        <f>SUM(W171:W176)</f>
        <v>0</v>
      </c>
      <c r="X170" s="152"/>
      <c r="Y170" s="156">
        <f>SUM(Y171:Y176)</f>
        <v>12.25</v>
      </c>
      <c r="Z170" s="152"/>
      <c r="AA170" s="157">
        <f>SUM(AA171:AA176)</f>
        <v>0</v>
      </c>
      <c r="AR170" s="158" t="s">
        <v>81</v>
      </c>
      <c r="AT170" s="159" t="s">
        <v>75</v>
      </c>
      <c r="AU170" s="159" t="s">
        <v>81</v>
      </c>
      <c r="AY170" s="158" t="s">
        <v>141</v>
      </c>
      <c r="BK170" s="160">
        <f>SUM(BK171:BK176)</f>
        <v>0</v>
      </c>
    </row>
    <row r="171" spans="2:65" s="1" customFormat="1" ht="31.5" customHeight="1">
      <c r="B171" s="34"/>
      <c r="C171" s="162" t="s">
        <v>228</v>
      </c>
      <c r="D171" s="162" t="s">
        <v>143</v>
      </c>
      <c r="E171" s="163" t="s">
        <v>144</v>
      </c>
      <c r="F171" s="246" t="s">
        <v>145</v>
      </c>
      <c r="G171" s="246"/>
      <c r="H171" s="246"/>
      <c r="I171" s="246"/>
      <c r="J171" s="164" t="s">
        <v>146</v>
      </c>
      <c r="K171" s="165">
        <v>7</v>
      </c>
      <c r="L171" s="247">
        <v>0</v>
      </c>
      <c r="M171" s="248"/>
      <c r="N171" s="249">
        <f t="shared" ref="N171:N176" si="65">ROUND(L171*K171,3)</f>
        <v>0</v>
      </c>
      <c r="O171" s="249"/>
      <c r="P171" s="249"/>
      <c r="Q171" s="249"/>
      <c r="R171" s="36"/>
      <c r="T171" s="167" t="s">
        <v>20</v>
      </c>
      <c r="U171" s="43" t="s">
        <v>43</v>
      </c>
      <c r="V171" s="35"/>
      <c r="W171" s="168">
        <f t="shared" ref="W171:W176" si="66">V171*K171</f>
        <v>0</v>
      </c>
      <c r="X171" s="168">
        <v>0</v>
      </c>
      <c r="Y171" s="168">
        <f t="shared" ref="Y171:Y176" si="67">X171*K171</f>
        <v>0</v>
      </c>
      <c r="Z171" s="168">
        <v>0</v>
      </c>
      <c r="AA171" s="169">
        <f t="shared" ref="AA171:AA176" si="68">Z171*K171</f>
        <v>0</v>
      </c>
      <c r="AR171" s="17" t="s">
        <v>147</v>
      </c>
      <c r="AT171" s="17" t="s">
        <v>143</v>
      </c>
      <c r="AU171" s="17" t="s">
        <v>120</v>
      </c>
      <c r="AY171" s="17" t="s">
        <v>141</v>
      </c>
      <c r="BE171" s="104">
        <f t="shared" ref="BE171:BE176" si="69">IF(U171="základná",N171,0)</f>
        <v>0</v>
      </c>
      <c r="BF171" s="104">
        <f t="shared" ref="BF171:BF176" si="70">IF(U171="znížená",N171,0)</f>
        <v>0</v>
      </c>
      <c r="BG171" s="104">
        <f t="shared" ref="BG171:BG176" si="71">IF(U171="zákl. prenesená",N171,0)</f>
        <v>0</v>
      </c>
      <c r="BH171" s="104">
        <f t="shared" ref="BH171:BH176" si="72">IF(U171="zníž. prenesená",N171,0)</f>
        <v>0</v>
      </c>
      <c r="BI171" s="104">
        <f t="shared" ref="BI171:BI176" si="73">IF(U171="nulová",N171,0)</f>
        <v>0</v>
      </c>
      <c r="BJ171" s="17" t="s">
        <v>120</v>
      </c>
      <c r="BK171" s="170">
        <f t="shared" ref="BK171:BK176" si="74">ROUND(L171*K171,3)</f>
        <v>0</v>
      </c>
      <c r="BL171" s="17" t="s">
        <v>147</v>
      </c>
      <c r="BM171" s="17" t="s">
        <v>229</v>
      </c>
    </row>
    <row r="172" spans="2:65" s="1" customFormat="1" ht="44.25" customHeight="1">
      <c r="B172" s="34"/>
      <c r="C172" s="162" t="s">
        <v>230</v>
      </c>
      <c r="D172" s="162" t="s">
        <v>143</v>
      </c>
      <c r="E172" s="163" t="s">
        <v>150</v>
      </c>
      <c r="F172" s="246" t="s">
        <v>151</v>
      </c>
      <c r="G172" s="246"/>
      <c r="H172" s="246"/>
      <c r="I172" s="246"/>
      <c r="J172" s="164" t="s">
        <v>146</v>
      </c>
      <c r="K172" s="165">
        <v>7</v>
      </c>
      <c r="L172" s="247">
        <v>0</v>
      </c>
      <c r="M172" s="248"/>
      <c r="N172" s="249">
        <f t="shared" si="65"/>
        <v>0</v>
      </c>
      <c r="O172" s="249"/>
      <c r="P172" s="249"/>
      <c r="Q172" s="249"/>
      <c r="R172" s="36"/>
      <c r="T172" s="167" t="s">
        <v>20</v>
      </c>
      <c r="U172" s="43" t="s">
        <v>43</v>
      </c>
      <c r="V172" s="35"/>
      <c r="W172" s="168">
        <f t="shared" si="66"/>
        <v>0</v>
      </c>
      <c r="X172" s="168">
        <v>0</v>
      </c>
      <c r="Y172" s="168">
        <f t="shared" si="67"/>
        <v>0</v>
      </c>
      <c r="Z172" s="168">
        <v>0</v>
      </c>
      <c r="AA172" s="169">
        <f t="shared" si="68"/>
        <v>0</v>
      </c>
      <c r="AR172" s="17" t="s">
        <v>147</v>
      </c>
      <c r="AT172" s="17" t="s">
        <v>143</v>
      </c>
      <c r="AU172" s="17" t="s">
        <v>120</v>
      </c>
      <c r="AY172" s="17" t="s">
        <v>141</v>
      </c>
      <c r="BE172" s="104">
        <f t="shared" si="69"/>
        <v>0</v>
      </c>
      <c r="BF172" s="104">
        <f t="shared" si="70"/>
        <v>0</v>
      </c>
      <c r="BG172" s="104">
        <f t="shared" si="71"/>
        <v>0</v>
      </c>
      <c r="BH172" s="104">
        <f t="shared" si="72"/>
        <v>0</v>
      </c>
      <c r="BI172" s="104">
        <f t="shared" si="73"/>
        <v>0</v>
      </c>
      <c r="BJ172" s="17" t="s">
        <v>120</v>
      </c>
      <c r="BK172" s="170">
        <f t="shared" si="74"/>
        <v>0</v>
      </c>
      <c r="BL172" s="17" t="s">
        <v>147</v>
      </c>
      <c r="BM172" s="17" t="s">
        <v>231</v>
      </c>
    </row>
    <row r="173" spans="2:65" s="1" customFormat="1" ht="31.5" customHeight="1">
      <c r="B173" s="34"/>
      <c r="C173" s="162" t="s">
        <v>232</v>
      </c>
      <c r="D173" s="162" t="s">
        <v>143</v>
      </c>
      <c r="E173" s="163" t="s">
        <v>165</v>
      </c>
      <c r="F173" s="246" t="s">
        <v>166</v>
      </c>
      <c r="G173" s="246"/>
      <c r="H173" s="246"/>
      <c r="I173" s="246"/>
      <c r="J173" s="164" t="s">
        <v>146</v>
      </c>
      <c r="K173" s="165">
        <v>7</v>
      </c>
      <c r="L173" s="247">
        <v>0</v>
      </c>
      <c r="M173" s="248"/>
      <c r="N173" s="249">
        <f t="shared" si="65"/>
        <v>0</v>
      </c>
      <c r="O173" s="249"/>
      <c r="P173" s="249"/>
      <c r="Q173" s="249"/>
      <c r="R173" s="36"/>
      <c r="T173" s="167" t="s">
        <v>20</v>
      </c>
      <c r="U173" s="43" t="s">
        <v>43</v>
      </c>
      <c r="V173" s="35"/>
      <c r="W173" s="168">
        <f t="shared" si="66"/>
        <v>0</v>
      </c>
      <c r="X173" s="168">
        <v>0</v>
      </c>
      <c r="Y173" s="168">
        <f t="shared" si="67"/>
        <v>0</v>
      </c>
      <c r="Z173" s="168">
        <v>0</v>
      </c>
      <c r="AA173" s="169">
        <f t="shared" si="68"/>
        <v>0</v>
      </c>
      <c r="AR173" s="17" t="s">
        <v>147</v>
      </c>
      <c r="AT173" s="17" t="s">
        <v>143</v>
      </c>
      <c r="AU173" s="17" t="s">
        <v>120</v>
      </c>
      <c r="AY173" s="17" t="s">
        <v>141</v>
      </c>
      <c r="BE173" s="104">
        <f t="shared" si="69"/>
        <v>0</v>
      </c>
      <c r="BF173" s="104">
        <f t="shared" si="70"/>
        <v>0</v>
      </c>
      <c r="BG173" s="104">
        <f t="shared" si="71"/>
        <v>0</v>
      </c>
      <c r="BH173" s="104">
        <f t="shared" si="72"/>
        <v>0</v>
      </c>
      <c r="BI173" s="104">
        <f t="shared" si="73"/>
        <v>0</v>
      </c>
      <c r="BJ173" s="17" t="s">
        <v>120</v>
      </c>
      <c r="BK173" s="170">
        <f t="shared" si="74"/>
        <v>0</v>
      </c>
      <c r="BL173" s="17" t="s">
        <v>147</v>
      </c>
      <c r="BM173" s="17" t="s">
        <v>233</v>
      </c>
    </row>
    <row r="174" spans="2:65" s="1" customFormat="1" ht="31.5" customHeight="1">
      <c r="B174" s="34"/>
      <c r="C174" s="162" t="s">
        <v>234</v>
      </c>
      <c r="D174" s="162" t="s">
        <v>143</v>
      </c>
      <c r="E174" s="163" t="s">
        <v>154</v>
      </c>
      <c r="F174" s="246" t="s">
        <v>155</v>
      </c>
      <c r="G174" s="246"/>
      <c r="H174" s="246"/>
      <c r="I174" s="246"/>
      <c r="J174" s="164" t="s">
        <v>146</v>
      </c>
      <c r="K174" s="165">
        <v>7</v>
      </c>
      <c r="L174" s="247">
        <v>0</v>
      </c>
      <c r="M174" s="248"/>
      <c r="N174" s="249">
        <f t="shared" si="65"/>
        <v>0</v>
      </c>
      <c r="O174" s="249"/>
      <c r="P174" s="249"/>
      <c r="Q174" s="249"/>
      <c r="R174" s="36"/>
      <c r="T174" s="167" t="s">
        <v>20</v>
      </c>
      <c r="U174" s="43" t="s">
        <v>43</v>
      </c>
      <c r="V174" s="35"/>
      <c r="W174" s="168">
        <f t="shared" si="66"/>
        <v>0</v>
      </c>
      <c r="X174" s="168">
        <v>0</v>
      </c>
      <c r="Y174" s="168">
        <f t="shared" si="67"/>
        <v>0</v>
      </c>
      <c r="Z174" s="168">
        <v>0</v>
      </c>
      <c r="AA174" s="169">
        <f t="shared" si="68"/>
        <v>0</v>
      </c>
      <c r="AR174" s="17" t="s">
        <v>147</v>
      </c>
      <c r="AT174" s="17" t="s">
        <v>143</v>
      </c>
      <c r="AU174" s="17" t="s">
        <v>120</v>
      </c>
      <c r="AY174" s="17" t="s">
        <v>141</v>
      </c>
      <c r="BE174" s="104">
        <f t="shared" si="69"/>
        <v>0</v>
      </c>
      <c r="BF174" s="104">
        <f t="shared" si="70"/>
        <v>0</v>
      </c>
      <c r="BG174" s="104">
        <f t="shared" si="71"/>
        <v>0</v>
      </c>
      <c r="BH174" s="104">
        <f t="shared" si="72"/>
        <v>0</v>
      </c>
      <c r="BI174" s="104">
        <f t="shared" si="73"/>
        <v>0</v>
      </c>
      <c r="BJ174" s="17" t="s">
        <v>120</v>
      </c>
      <c r="BK174" s="170">
        <f t="shared" si="74"/>
        <v>0</v>
      </c>
      <c r="BL174" s="17" t="s">
        <v>147</v>
      </c>
      <c r="BM174" s="17" t="s">
        <v>235</v>
      </c>
    </row>
    <row r="175" spans="2:65" s="1" customFormat="1" ht="22.5" customHeight="1">
      <c r="B175" s="34"/>
      <c r="C175" s="171" t="s">
        <v>236</v>
      </c>
      <c r="D175" s="171" t="s">
        <v>158</v>
      </c>
      <c r="E175" s="172" t="s">
        <v>159</v>
      </c>
      <c r="F175" s="250" t="s">
        <v>160</v>
      </c>
      <c r="G175" s="250"/>
      <c r="H175" s="250"/>
      <c r="I175" s="250"/>
      <c r="J175" s="173" t="s">
        <v>161</v>
      </c>
      <c r="K175" s="174">
        <v>12.25</v>
      </c>
      <c r="L175" s="251">
        <v>0</v>
      </c>
      <c r="M175" s="252"/>
      <c r="N175" s="253">
        <f t="shared" si="65"/>
        <v>0</v>
      </c>
      <c r="O175" s="249"/>
      <c r="P175" s="249"/>
      <c r="Q175" s="249"/>
      <c r="R175" s="36"/>
      <c r="T175" s="167" t="s">
        <v>20</v>
      </c>
      <c r="U175" s="43" t="s">
        <v>43</v>
      </c>
      <c r="V175" s="35"/>
      <c r="W175" s="168">
        <f t="shared" si="66"/>
        <v>0</v>
      </c>
      <c r="X175" s="168">
        <v>1</v>
      </c>
      <c r="Y175" s="168">
        <f t="shared" si="67"/>
        <v>12.25</v>
      </c>
      <c r="Z175" s="168">
        <v>0</v>
      </c>
      <c r="AA175" s="169">
        <f t="shared" si="68"/>
        <v>0</v>
      </c>
      <c r="AR175" s="17" t="s">
        <v>162</v>
      </c>
      <c r="AT175" s="17" t="s">
        <v>158</v>
      </c>
      <c r="AU175" s="17" t="s">
        <v>120</v>
      </c>
      <c r="AY175" s="17" t="s">
        <v>141</v>
      </c>
      <c r="BE175" s="104">
        <f t="shared" si="69"/>
        <v>0</v>
      </c>
      <c r="BF175" s="104">
        <f t="shared" si="70"/>
        <v>0</v>
      </c>
      <c r="BG175" s="104">
        <f t="shared" si="71"/>
        <v>0</v>
      </c>
      <c r="BH175" s="104">
        <f t="shared" si="72"/>
        <v>0</v>
      </c>
      <c r="BI175" s="104">
        <f t="shared" si="73"/>
        <v>0</v>
      </c>
      <c r="BJ175" s="17" t="s">
        <v>120</v>
      </c>
      <c r="BK175" s="170">
        <f t="shared" si="74"/>
        <v>0</v>
      </c>
      <c r="BL175" s="17" t="s">
        <v>147</v>
      </c>
      <c r="BM175" s="17" t="s">
        <v>237</v>
      </c>
    </row>
    <row r="176" spans="2:65" s="1" customFormat="1" ht="22.5" customHeight="1">
      <c r="B176" s="34"/>
      <c r="C176" s="162" t="s">
        <v>238</v>
      </c>
      <c r="D176" s="162" t="s">
        <v>143</v>
      </c>
      <c r="E176" s="163" t="s">
        <v>169</v>
      </c>
      <c r="F176" s="246" t="s">
        <v>170</v>
      </c>
      <c r="G176" s="246"/>
      <c r="H176" s="246"/>
      <c r="I176" s="246"/>
      <c r="J176" s="164" t="s">
        <v>146</v>
      </c>
      <c r="K176" s="165">
        <v>7</v>
      </c>
      <c r="L176" s="247">
        <v>0</v>
      </c>
      <c r="M176" s="248"/>
      <c r="N176" s="249">
        <f t="shared" si="65"/>
        <v>0</v>
      </c>
      <c r="O176" s="249"/>
      <c r="P176" s="249"/>
      <c r="Q176" s="249"/>
      <c r="R176" s="36"/>
      <c r="T176" s="167" t="s">
        <v>20</v>
      </c>
      <c r="U176" s="43" t="s">
        <v>43</v>
      </c>
      <c r="V176" s="35"/>
      <c r="W176" s="168">
        <f t="shared" si="66"/>
        <v>0</v>
      </c>
      <c r="X176" s="168">
        <v>0</v>
      </c>
      <c r="Y176" s="168">
        <f t="shared" si="67"/>
        <v>0</v>
      </c>
      <c r="Z176" s="168">
        <v>0</v>
      </c>
      <c r="AA176" s="169">
        <f t="shared" si="68"/>
        <v>0</v>
      </c>
      <c r="AR176" s="17" t="s">
        <v>147</v>
      </c>
      <c r="AT176" s="17" t="s">
        <v>143</v>
      </c>
      <c r="AU176" s="17" t="s">
        <v>120</v>
      </c>
      <c r="AY176" s="17" t="s">
        <v>141</v>
      </c>
      <c r="BE176" s="104">
        <f t="shared" si="69"/>
        <v>0</v>
      </c>
      <c r="BF176" s="104">
        <f t="shared" si="70"/>
        <v>0</v>
      </c>
      <c r="BG176" s="104">
        <f t="shared" si="71"/>
        <v>0</v>
      </c>
      <c r="BH176" s="104">
        <f t="shared" si="72"/>
        <v>0</v>
      </c>
      <c r="BI176" s="104">
        <f t="shared" si="73"/>
        <v>0</v>
      </c>
      <c r="BJ176" s="17" t="s">
        <v>120</v>
      </c>
      <c r="BK176" s="170">
        <f t="shared" si="74"/>
        <v>0</v>
      </c>
      <c r="BL176" s="17" t="s">
        <v>147</v>
      </c>
      <c r="BM176" s="17" t="s">
        <v>239</v>
      </c>
    </row>
    <row r="177" spans="2:65" s="9" customFormat="1" ht="29.85" customHeight="1">
      <c r="B177" s="151"/>
      <c r="C177" s="152"/>
      <c r="D177" s="161" t="s">
        <v>112</v>
      </c>
      <c r="E177" s="161"/>
      <c r="F177" s="161"/>
      <c r="G177" s="161"/>
      <c r="H177" s="161"/>
      <c r="I177" s="161"/>
      <c r="J177" s="161"/>
      <c r="K177" s="161"/>
      <c r="L177" s="161"/>
      <c r="M177" s="161"/>
      <c r="N177" s="260">
        <f>BK177</f>
        <v>0</v>
      </c>
      <c r="O177" s="261"/>
      <c r="P177" s="261"/>
      <c r="Q177" s="261"/>
      <c r="R177" s="154"/>
      <c r="T177" s="155"/>
      <c r="U177" s="152"/>
      <c r="V177" s="152"/>
      <c r="W177" s="156">
        <f>SUM(W178:W183)</f>
        <v>0</v>
      </c>
      <c r="X177" s="152"/>
      <c r="Y177" s="156">
        <f>SUM(Y178:Y183)</f>
        <v>7</v>
      </c>
      <c r="Z177" s="152"/>
      <c r="AA177" s="157">
        <f>SUM(AA178:AA183)</f>
        <v>0</v>
      </c>
      <c r="AR177" s="158" t="s">
        <v>81</v>
      </c>
      <c r="AT177" s="159" t="s">
        <v>75</v>
      </c>
      <c r="AU177" s="159" t="s">
        <v>81</v>
      </c>
      <c r="AY177" s="158" t="s">
        <v>141</v>
      </c>
      <c r="BK177" s="160">
        <f>SUM(BK178:BK183)</f>
        <v>0</v>
      </c>
    </row>
    <row r="178" spans="2:65" s="1" customFormat="1" ht="31.5" customHeight="1">
      <c r="B178" s="34"/>
      <c r="C178" s="162" t="s">
        <v>240</v>
      </c>
      <c r="D178" s="162" t="s">
        <v>143</v>
      </c>
      <c r="E178" s="163" t="s">
        <v>144</v>
      </c>
      <c r="F178" s="246" t="s">
        <v>145</v>
      </c>
      <c r="G178" s="246"/>
      <c r="H178" s="246"/>
      <c r="I178" s="246"/>
      <c r="J178" s="164" t="s">
        <v>146</v>
      </c>
      <c r="K178" s="165">
        <v>4</v>
      </c>
      <c r="L178" s="247">
        <v>0</v>
      </c>
      <c r="M178" s="248"/>
      <c r="N178" s="249">
        <f t="shared" ref="N178:N183" si="75">ROUND(L178*K178,3)</f>
        <v>0</v>
      </c>
      <c r="O178" s="249"/>
      <c r="P178" s="249"/>
      <c r="Q178" s="249"/>
      <c r="R178" s="36"/>
      <c r="T178" s="167" t="s">
        <v>20</v>
      </c>
      <c r="U178" s="43" t="s">
        <v>43</v>
      </c>
      <c r="V178" s="35"/>
      <c r="W178" s="168">
        <f t="shared" ref="W178:W183" si="76">V178*K178</f>
        <v>0</v>
      </c>
      <c r="X178" s="168">
        <v>0</v>
      </c>
      <c r="Y178" s="168">
        <f t="shared" ref="Y178:Y183" si="77">X178*K178</f>
        <v>0</v>
      </c>
      <c r="Z178" s="168">
        <v>0</v>
      </c>
      <c r="AA178" s="169">
        <f t="shared" ref="AA178:AA183" si="78">Z178*K178</f>
        <v>0</v>
      </c>
      <c r="AR178" s="17" t="s">
        <v>147</v>
      </c>
      <c r="AT178" s="17" t="s">
        <v>143</v>
      </c>
      <c r="AU178" s="17" t="s">
        <v>120</v>
      </c>
      <c r="AY178" s="17" t="s">
        <v>141</v>
      </c>
      <c r="BE178" s="104">
        <f t="shared" ref="BE178:BE183" si="79">IF(U178="základná",N178,0)</f>
        <v>0</v>
      </c>
      <c r="BF178" s="104">
        <f t="shared" ref="BF178:BF183" si="80">IF(U178="znížená",N178,0)</f>
        <v>0</v>
      </c>
      <c r="BG178" s="104">
        <f t="shared" ref="BG178:BG183" si="81">IF(U178="zákl. prenesená",N178,0)</f>
        <v>0</v>
      </c>
      <c r="BH178" s="104">
        <f t="shared" ref="BH178:BH183" si="82">IF(U178="zníž. prenesená",N178,0)</f>
        <v>0</v>
      </c>
      <c r="BI178" s="104">
        <f t="shared" ref="BI178:BI183" si="83">IF(U178="nulová",N178,0)</f>
        <v>0</v>
      </c>
      <c r="BJ178" s="17" t="s">
        <v>120</v>
      </c>
      <c r="BK178" s="170">
        <f t="shared" ref="BK178:BK183" si="84">ROUND(L178*K178,3)</f>
        <v>0</v>
      </c>
      <c r="BL178" s="17" t="s">
        <v>147</v>
      </c>
      <c r="BM178" s="17" t="s">
        <v>241</v>
      </c>
    </row>
    <row r="179" spans="2:65" s="1" customFormat="1" ht="44.25" customHeight="1">
      <c r="B179" s="34"/>
      <c r="C179" s="162" t="s">
        <v>242</v>
      </c>
      <c r="D179" s="162" t="s">
        <v>143</v>
      </c>
      <c r="E179" s="163" t="s">
        <v>150</v>
      </c>
      <c r="F179" s="246" t="s">
        <v>151</v>
      </c>
      <c r="G179" s="246"/>
      <c r="H179" s="246"/>
      <c r="I179" s="246"/>
      <c r="J179" s="164" t="s">
        <v>146</v>
      </c>
      <c r="K179" s="165">
        <v>4</v>
      </c>
      <c r="L179" s="247">
        <v>0</v>
      </c>
      <c r="M179" s="248"/>
      <c r="N179" s="249">
        <f t="shared" si="75"/>
        <v>0</v>
      </c>
      <c r="O179" s="249"/>
      <c r="P179" s="249"/>
      <c r="Q179" s="249"/>
      <c r="R179" s="36"/>
      <c r="T179" s="167" t="s">
        <v>20</v>
      </c>
      <c r="U179" s="43" t="s">
        <v>43</v>
      </c>
      <c r="V179" s="35"/>
      <c r="W179" s="168">
        <f t="shared" si="76"/>
        <v>0</v>
      </c>
      <c r="X179" s="168">
        <v>0</v>
      </c>
      <c r="Y179" s="168">
        <f t="shared" si="77"/>
        <v>0</v>
      </c>
      <c r="Z179" s="168">
        <v>0</v>
      </c>
      <c r="AA179" s="169">
        <f t="shared" si="78"/>
        <v>0</v>
      </c>
      <c r="AR179" s="17" t="s">
        <v>147</v>
      </c>
      <c r="AT179" s="17" t="s">
        <v>143</v>
      </c>
      <c r="AU179" s="17" t="s">
        <v>120</v>
      </c>
      <c r="AY179" s="17" t="s">
        <v>141</v>
      </c>
      <c r="BE179" s="104">
        <f t="shared" si="79"/>
        <v>0</v>
      </c>
      <c r="BF179" s="104">
        <f t="shared" si="80"/>
        <v>0</v>
      </c>
      <c r="BG179" s="104">
        <f t="shared" si="81"/>
        <v>0</v>
      </c>
      <c r="BH179" s="104">
        <f t="shared" si="82"/>
        <v>0</v>
      </c>
      <c r="BI179" s="104">
        <f t="shared" si="83"/>
        <v>0</v>
      </c>
      <c r="BJ179" s="17" t="s">
        <v>120</v>
      </c>
      <c r="BK179" s="170">
        <f t="shared" si="84"/>
        <v>0</v>
      </c>
      <c r="BL179" s="17" t="s">
        <v>147</v>
      </c>
      <c r="BM179" s="17" t="s">
        <v>243</v>
      </c>
    </row>
    <row r="180" spans="2:65" s="1" customFormat="1" ht="31.5" customHeight="1">
      <c r="B180" s="34"/>
      <c r="C180" s="162" t="s">
        <v>244</v>
      </c>
      <c r="D180" s="162" t="s">
        <v>143</v>
      </c>
      <c r="E180" s="163" t="s">
        <v>165</v>
      </c>
      <c r="F180" s="246" t="s">
        <v>166</v>
      </c>
      <c r="G180" s="246"/>
      <c r="H180" s="246"/>
      <c r="I180" s="246"/>
      <c r="J180" s="164" t="s">
        <v>146</v>
      </c>
      <c r="K180" s="165">
        <v>4</v>
      </c>
      <c r="L180" s="247">
        <v>0</v>
      </c>
      <c r="M180" s="248"/>
      <c r="N180" s="249">
        <f t="shared" si="75"/>
        <v>0</v>
      </c>
      <c r="O180" s="249"/>
      <c r="P180" s="249"/>
      <c r="Q180" s="249"/>
      <c r="R180" s="36"/>
      <c r="T180" s="167" t="s">
        <v>20</v>
      </c>
      <c r="U180" s="43" t="s">
        <v>43</v>
      </c>
      <c r="V180" s="35"/>
      <c r="W180" s="168">
        <f t="shared" si="76"/>
        <v>0</v>
      </c>
      <c r="X180" s="168">
        <v>0</v>
      </c>
      <c r="Y180" s="168">
        <f t="shared" si="77"/>
        <v>0</v>
      </c>
      <c r="Z180" s="168">
        <v>0</v>
      </c>
      <c r="AA180" s="169">
        <f t="shared" si="78"/>
        <v>0</v>
      </c>
      <c r="AR180" s="17" t="s">
        <v>147</v>
      </c>
      <c r="AT180" s="17" t="s">
        <v>143</v>
      </c>
      <c r="AU180" s="17" t="s">
        <v>120</v>
      </c>
      <c r="AY180" s="17" t="s">
        <v>141</v>
      </c>
      <c r="BE180" s="104">
        <f t="shared" si="79"/>
        <v>0</v>
      </c>
      <c r="BF180" s="104">
        <f t="shared" si="80"/>
        <v>0</v>
      </c>
      <c r="BG180" s="104">
        <f t="shared" si="81"/>
        <v>0</v>
      </c>
      <c r="BH180" s="104">
        <f t="shared" si="82"/>
        <v>0</v>
      </c>
      <c r="BI180" s="104">
        <f t="shared" si="83"/>
        <v>0</v>
      </c>
      <c r="BJ180" s="17" t="s">
        <v>120</v>
      </c>
      <c r="BK180" s="170">
        <f t="shared" si="84"/>
        <v>0</v>
      </c>
      <c r="BL180" s="17" t="s">
        <v>147</v>
      </c>
      <c r="BM180" s="17" t="s">
        <v>245</v>
      </c>
    </row>
    <row r="181" spans="2:65" s="1" customFormat="1" ht="31.5" customHeight="1">
      <c r="B181" s="34"/>
      <c r="C181" s="162" t="s">
        <v>246</v>
      </c>
      <c r="D181" s="162" t="s">
        <v>143</v>
      </c>
      <c r="E181" s="163" t="s">
        <v>154</v>
      </c>
      <c r="F181" s="246" t="s">
        <v>155</v>
      </c>
      <c r="G181" s="246"/>
      <c r="H181" s="246"/>
      <c r="I181" s="246"/>
      <c r="J181" s="164" t="s">
        <v>146</v>
      </c>
      <c r="K181" s="165">
        <v>4</v>
      </c>
      <c r="L181" s="247">
        <v>0</v>
      </c>
      <c r="M181" s="248"/>
      <c r="N181" s="249">
        <f t="shared" si="75"/>
        <v>0</v>
      </c>
      <c r="O181" s="249"/>
      <c r="P181" s="249"/>
      <c r="Q181" s="249"/>
      <c r="R181" s="36"/>
      <c r="T181" s="167" t="s">
        <v>20</v>
      </c>
      <c r="U181" s="43" t="s">
        <v>43</v>
      </c>
      <c r="V181" s="35"/>
      <c r="W181" s="168">
        <f t="shared" si="76"/>
        <v>0</v>
      </c>
      <c r="X181" s="168">
        <v>0</v>
      </c>
      <c r="Y181" s="168">
        <f t="shared" si="77"/>
        <v>0</v>
      </c>
      <c r="Z181" s="168">
        <v>0</v>
      </c>
      <c r="AA181" s="169">
        <f t="shared" si="78"/>
        <v>0</v>
      </c>
      <c r="AR181" s="17" t="s">
        <v>147</v>
      </c>
      <c r="AT181" s="17" t="s">
        <v>143</v>
      </c>
      <c r="AU181" s="17" t="s">
        <v>120</v>
      </c>
      <c r="AY181" s="17" t="s">
        <v>141</v>
      </c>
      <c r="BE181" s="104">
        <f t="shared" si="79"/>
        <v>0</v>
      </c>
      <c r="BF181" s="104">
        <f t="shared" si="80"/>
        <v>0</v>
      </c>
      <c r="BG181" s="104">
        <f t="shared" si="81"/>
        <v>0</v>
      </c>
      <c r="BH181" s="104">
        <f t="shared" si="82"/>
        <v>0</v>
      </c>
      <c r="BI181" s="104">
        <f t="shared" si="83"/>
        <v>0</v>
      </c>
      <c r="BJ181" s="17" t="s">
        <v>120</v>
      </c>
      <c r="BK181" s="170">
        <f t="shared" si="84"/>
        <v>0</v>
      </c>
      <c r="BL181" s="17" t="s">
        <v>147</v>
      </c>
      <c r="BM181" s="17" t="s">
        <v>247</v>
      </c>
    </row>
    <row r="182" spans="2:65" s="1" customFormat="1" ht="22.5" customHeight="1">
      <c r="B182" s="34"/>
      <c r="C182" s="171" t="s">
        <v>248</v>
      </c>
      <c r="D182" s="171" t="s">
        <v>158</v>
      </c>
      <c r="E182" s="172" t="s">
        <v>159</v>
      </c>
      <c r="F182" s="250" t="s">
        <v>160</v>
      </c>
      <c r="G182" s="250"/>
      <c r="H182" s="250"/>
      <c r="I182" s="250"/>
      <c r="J182" s="173" t="s">
        <v>161</v>
      </c>
      <c r="K182" s="174">
        <v>7</v>
      </c>
      <c r="L182" s="251">
        <v>0</v>
      </c>
      <c r="M182" s="252"/>
      <c r="N182" s="253">
        <f t="shared" si="75"/>
        <v>0</v>
      </c>
      <c r="O182" s="249"/>
      <c r="P182" s="249"/>
      <c r="Q182" s="249"/>
      <c r="R182" s="36"/>
      <c r="T182" s="167" t="s">
        <v>20</v>
      </c>
      <c r="U182" s="43" t="s">
        <v>43</v>
      </c>
      <c r="V182" s="35"/>
      <c r="W182" s="168">
        <f t="shared" si="76"/>
        <v>0</v>
      </c>
      <c r="X182" s="168">
        <v>1</v>
      </c>
      <c r="Y182" s="168">
        <f t="shared" si="77"/>
        <v>7</v>
      </c>
      <c r="Z182" s="168">
        <v>0</v>
      </c>
      <c r="AA182" s="169">
        <f t="shared" si="78"/>
        <v>0</v>
      </c>
      <c r="AR182" s="17" t="s">
        <v>162</v>
      </c>
      <c r="AT182" s="17" t="s">
        <v>158</v>
      </c>
      <c r="AU182" s="17" t="s">
        <v>120</v>
      </c>
      <c r="AY182" s="17" t="s">
        <v>141</v>
      </c>
      <c r="BE182" s="104">
        <f t="shared" si="79"/>
        <v>0</v>
      </c>
      <c r="BF182" s="104">
        <f t="shared" si="80"/>
        <v>0</v>
      </c>
      <c r="BG182" s="104">
        <f t="shared" si="81"/>
        <v>0</v>
      </c>
      <c r="BH182" s="104">
        <f t="shared" si="82"/>
        <v>0</v>
      </c>
      <c r="BI182" s="104">
        <f t="shared" si="83"/>
        <v>0</v>
      </c>
      <c r="BJ182" s="17" t="s">
        <v>120</v>
      </c>
      <c r="BK182" s="170">
        <f t="shared" si="84"/>
        <v>0</v>
      </c>
      <c r="BL182" s="17" t="s">
        <v>147</v>
      </c>
      <c r="BM182" s="17" t="s">
        <v>249</v>
      </c>
    </row>
    <row r="183" spans="2:65" s="1" customFormat="1" ht="22.5" customHeight="1">
      <c r="B183" s="34"/>
      <c r="C183" s="162" t="s">
        <v>250</v>
      </c>
      <c r="D183" s="162" t="s">
        <v>143</v>
      </c>
      <c r="E183" s="163" t="s">
        <v>169</v>
      </c>
      <c r="F183" s="246" t="s">
        <v>170</v>
      </c>
      <c r="G183" s="246"/>
      <c r="H183" s="246"/>
      <c r="I183" s="246"/>
      <c r="J183" s="164" t="s">
        <v>146</v>
      </c>
      <c r="K183" s="165">
        <v>4</v>
      </c>
      <c r="L183" s="247">
        <v>0</v>
      </c>
      <c r="M183" s="248"/>
      <c r="N183" s="249">
        <f t="shared" si="75"/>
        <v>0</v>
      </c>
      <c r="O183" s="249"/>
      <c r="P183" s="249"/>
      <c r="Q183" s="249"/>
      <c r="R183" s="36"/>
      <c r="T183" s="167" t="s">
        <v>20</v>
      </c>
      <c r="U183" s="43" t="s">
        <v>43</v>
      </c>
      <c r="V183" s="35"/>
      <c r="W183" s="168">
        <f t="shared" si="76"/>
        <v>0</v>
      </c>
      <c r="X183" s="168">
        <v>0</v>
      </c>
      <c r="Y183" s="168">
        <f t="shared" si="77"/>
        <v>0</v>
      </c>
      <c r="Z183" s="168">
        <v>0</v>
      </c>
      <c r="AA183" s="169">
        <f t="shared" si="78"/>
        <v>0</v>
      </c>
      <c r="AR183" s="17" t="s">
        <v>147</v>
      </c>
      <c r="AT183" s="17" t="s">
        <v>143</v>
      </c>
      <c r="AU183" s="17" t="s">
        <v>120</v>
      </c>
      <c r="AY183" s="17" t="s">
        <v>141</v>
      </c>
      <c r="BE183" s="104">
        <f t="shared" si="79"/>
        <v>0</v>
      </c>
      <c r="BF183" s="104">
        <f t="shared" si="80"/>
        <v>0</v>
      </c>
      <c r="BG183" s="104">
        <f t="shared" si="81"/>
        <v>0</v>
      </c>
      <c r="BH183" s="104">
        <f t="shared" si="82"/>
        <v>0</v>
      </c>
      <c r="BI183" s="104">
        <f t="shared" si="83"/>
        <v>0</v>
      </c>
      <c r="BJ183" s="17" t="s">
        <v>120</v>
      </c>
      <c r="BK183" s="170">
        <f t="shared" si="84"/>
        <v>0</v>
      </c>
      <c r="BL183" s="17" t="s">
        <v>147</v>
      </c>
      <c r="BM183" s="17" t="s">
        <v>251</v>
      </c>
    </row>
    <row r="184" spans="2:65" s="9" customFormat="1" ht="29.85" customHeight="1">
      <c r="B184" s="151"/>
      <c r="C184" s="152"/>
      <c r="D184" s="161" t="s">
        <v>113</v>
      </c>
      <c r="E184" s="161"/>
      <c r="F184" s="161"/>
      <c r="G184" s="161"/>
      <c r="H184" s="161"/>
      <c r="I184" s="161"/>
      <c r="J184" s="161"/>
      <c r="K184" s="161"/>
      <c r="L184" s="161"/>
      <c r="M184" s="161"/>
      <c r="N184" s="260">
        <f>BK184</f>
        <v>0</v>
      </c>
      <c r="O184" s="261"/>
      <c r="P184" s="261"/>
      <c r="Q184" s="261"/>
      <c r="R184" s="154"/>
      <c r="T184" s="155"/>
      <c r="U184" s="152"/>
      <c r="V184" s="152"/>
      <c r="W184" s="156">
        <f>SUM(W185:W190)</f>
        <v>0</v>
      </c>
      <c r="X184" s="152"/>
      <c r="Y184" s="156">
        <f>SUM(Y185:Y190)</f>
        <v>3.5</v>
      </c>
      <c r="Z184" s="152"/>
      <c r="AA184" s="157">
        <f>SUM(AA185:AA190)</f>
        <v>0</v>
      </c>
      <c r="AR184" s="158" t="s">
        <v>81</v>
      </c>
      <c r="AT184" s="159" t="s">
        <v>75</v>
      </c>
      <c r="AU184" s="159" t="s">
        <v>81</v>
      </c>
      <c r="AY184" s="158" t="s">
        <v>141</v>
      </c>
      <c r="BK184" s="160">
        <f>SUM(BK185:BK190)</f>
        <v>0</v>
      </c>
    </row>
    <row r="185" spans="2:65" s="1" customFormat="1" ht="31.5" customHeight="1">
      <c r="B185" s="34"/>
      <c r="C185" s="162" t="s">
        <v>252</v>
      </c>
      <c r="D185" s="162" t="s">
        <v>143</v>
      </c>
      <c r="E185" s="163" t="s">
        <v>144</v>
      </c>
      <c r="F185" s="246" t="s">
        <v>145</v>
      </c>
      <c r="G185" s="246"/>
      <c r="H185" s="246"/>
      <c r="I185" s="246"/>
      <c r="J185" s="164" t="s">
        <v>146</v>
      </c>
      <c r="K185" s="165">
        <v>2</v>
      </c>
      <c r="L185" s="247">
        <v>0</v>
      </c>
      <c r="M185" s="248"/>
      <c r="N185" s="249">
        <f t="shared" ref="N185:N190" si="85">ROUND(L185*K185,3)</f>
        <v>0</v>
      </c>
      <c r="O185" s="249"/>
      <c r="P185" s="249"/>
      <c r="Q185" s="249"/>
      <c r="R185" s="36"/>
      <c r="T185" s="167" t="s">
        <v>20</v>
      </c>
      <c r="U185" s="43" t="s">
        <v>43</v>
      </c>
      <c r="V185" s="35"/>
      <c r="W185" s="168">
        <f t="shared" ref="W185:W190" si="86">V185*K185</f>
        <v>0</v>
      </c>
      <c r="X185" s="168">
        <v>0</v>
      </c>
      <c r="Y185" s="168">
        <f t="shared" ref="Y185:Y190" si="87">X185*K185</f>
        <v>0</v>
      </c>
      <c r="Z185" s="168">
        <v>0</v>
      </c>
      <c r="AA185" s="169">
        <f t="shared" ref="AA185:AA190" si="88">Z185*K185</f>
        <v>0</v>
      </c>
      <c r="AR185" s="17" t="s">
        <v>147</v>
      </c>
      <c r="AT185" s="17" t="s">
        <v>143</v>
      </c>
      <c r="AU185" s="17" t="s">
        <v>120</v>
      </c>
      <c r="AY185" s="17" t="s">
        <v>141</v>
      </c>
      <c r="BE185" s="104">
        <f t="shared" ref="BE185:BE190" si="89">IF(U185="základná",N185,0)</f>
        <v>0</v>
      </c>
      <c r="BF185" s="104">
        <f t="shared" ref="BF185:BF190" si="90">IF(U185="znížená",N185,0)</f>
        <v>0</v>
      </c>
      <c r="BG185" s="104">
        <f t="shared" ref="BG185:BG190" si="91">IF(U185="zákl. prenesená",N185,0)</f>
        <v>0</v>
      </c>
      <c r="BH185" s="104">
        <f t="shared" ref="BH185:BH190" si="92">IF(U185="zníž. prenesená",N185,0)</f>
        <v>0</v>
      </c>
      <c r="BI185" s="104">
        <f t="shared" ref="BI185:BI190" si="93">IF(U185="nulová",N185,0)</f>
        <v>0</v>
      </c>
      <c r="BJ185" s="17" t="s">
        <v>120</v>
      </c>
      <c r="BK185" s="170">
        <f t="shared" ref="BK185:BK190" si="94">ROUND(L185*K185,3)</f>
        <v>0</v>
      </c>
      <c r="BL185" s="17" t="s">
        <v>147</v>
      </c>
      <c r="BM185" s="17" t="s">
        <v>253</v>
      </c>
    </row>
    <row r="186" spans="2:65" s="1" customFormat="1" ht="44.25" customHeight="1">
      <c r="B186" s="34"/>
      <c r="C186" s="162" t="s">
        <v>254</v>
      </c>
      <c r="D186" s="162" t="s">
        <v>143</v>
      </c>
      <c r="E186" s="163" t="s">
        <v>150</v>
      </c>
      <c r="F186" s="246" t="s">
        <v>151</v>
      </c>
      <c r="G186" s="246"/>
      <c r="H186" s="246"/>
      <c r="I186" s="246"/>
      <c r="J186" s="164" t="s">
        <v>146</v>
      </c>
      <c r="K186" s="165">
        <v>2</v>
      </c>
      <c r="L186" s="247">
        <v>0</v>
      </c>
      <c r="M186" s="248"/>
      <c r="N186" s="249">
        <f t="shared" si="85"/>
        <v>0</v>
      </c>
      <c r="O186" s="249"/>
      <c r="P186" s="249"/>
      <c r="Q186" s="249"/>
      <c r="R186" s="36"/>
      <c r="T186" s="167" t="s">
        <v>20</v>
      </c>
      <c r="U186" s="43" t="s">
        <v>43</v>
      </c>
      <c r="V186" s="35"/>
      <c r="W186" s="168">
        <f t="shared" si="86"/>
        <v>0</v>
      </c>
      <c r="X186" s="168">
        <v>0</v>
      </c>
      <c r="Y186" s="168">
        <f t="shared" si="87"/>
        <v>0</v>
      </c>
      <c r="Z186" s="168">
        <v>0</v>
      </c>
      <c r="AA186" s="169">
        <f t="shared" si="88"/>
        <v>0</v>
      </c>
      <c r="AR186" s="17" t="s">
        <v>147</v>
      </c>
      <c r="AT186" s="17" t="s">
        <v>143</v>
      </c>
      <c r="AU186" s="17" t="s">
        <v>120</v>
      </c>
      <c r="AY186" s="17" t="s">
        <v>141</v>
      </c>
      <c r="BE186" s="104">
        <f t="shared" si="89"/>
        <v>0</v>
      </c>
      <c r="BF186" s="104">
        <f t="shared" si="90"/>
        <v>0</v>
      </c>
      <c r="BG186" s="104">
        <f t="shared" si="91"/>
        <v>0</v>
      </c>
      <c r="BH186" s="104">
        <f t="shared" si="92"/>
        <v>0</v>
      </c>
      <c r="BI186" s="104">
        <f t="shared" si="93"/>
        <v>0</v>
      </c>
      <c r="BJ186" s="17" t="s">
        <v>120</v>
      </c>
      <c r="BK186" s="170">
        <f t="shared" si="94"/>
        <v>0</v>
      </c>
      <c r="BL186" s="17" t="s">
        <v>147</v>
      </c>
      <c r="BM186" s="17" t="s">
        <v>255</v>
      </c>
    </row>
    <row r="187" spans="2:65" s="1" customFormat="1" ht="31.5" customHeight="1">
      <c r="B187" s="34"/>
      <c r="C187" s="162" t="s">
        <v>256</v>
      </c>
      <c r="D187" s="162" t="s">
        <v>143</v>
      </c>
      <c r="E187" s="163" t="s">
        <v>165</v>
      </c>
      <c r="F187" s="246" t="s">
        <v>166</v>
      </c>
      <c r="G187" s="246"/>
      <c r="H187" s="246"/>
      <c r="I187" s="246"/>
      <c r="J187" s="164" t="s">
        <v>146</v>
      </c>
      <c r="K187" s="165">
        <v>2</v>
      </c>
      <c r="L187" s="247">
        <v>0</v>
      </c>
      <c r="M187" s="248"/>
      <c r="N187" s="249">
        <f t="shared" si="85"/>
        <v>0</v>
      </c>
      <c r="O187" s="249"/>
      <c r="P187" s="249"/>
      <c r="Q187" s="249"/>
      <c r="R187" s="36"/>
      <c r="T187" s="167" t="s">
        <v>20</v>
      </c>
      <c r="U187" s="43" t="s">
        <v>43</v>
      </c>
      <c r="V187" s="35"/>
      <c r="W187" s="168">
        <f t="shared" si="86"/>
        <v>0</v>
      </c>
      <c r="X187" s="168">
        <v>0</v>
      </c>
      <c r="Y187" s="168">
        <f t="shared" si="87"/>
        <v>0</v>
      </c>
      <c r="Z187" s="168">
        <v>0</v>
      </c>
      <c r="AA187" s="169">
        <f t="shared" si="88"/>
        <v>0</v>
      </c>
      <c r="AR187" s="17" t="s">
        <v>147</v>
      </c>
      <c r="AT187" s="17" t="s">
        <v>143</v>
      </c>
      <c r="AU187" s="17" t="s">
        <v>120</v>
      </c>
      <c r="AY187" s="17" t="s">
        <v>141</v>
      </c>
      <c r="BE187" s="104">
        <f t="shared" si="89"/>
        <v>0</v>
      </c>
      <c r="BF187" s="104">
        <f t="shared" si="90"/>
        <v>0</v>
      </c>
      <c r="BG187" s="104">
        <f t="shared" si="91"/>
        <v>0</v>
      </c>
      <c r="BH187" s="104">
        <f t="shared" si="92"/>
        <v>0</v>
      </c>
      <c r="BI187" s="104">
        <f t="shared" si="93"/>
        <v>0</v>
      </c>
      <c r="BJ187" s="17" t="s">
        <v>120</v>
      </c>
      <c r="BK187" s="170">
        <f t="shared" si="94"/>
        <v>0</v>
      </c>
      <c r="BL187" s="17" t="s">
        <v>147</v>
      </c>
      <c r="BM187" s="17" t="s">
        <v>257</v>
      </c>
    </row>
    <row r="188" spans="2:65" s="1" customFormat="1" ht="31.5" customHeight="1">
      <c r="B188" s="34"/>
      <c r="C188" s="162" t="s">
        <v>258</v>
      </c>
      <c r="D188" s="162" t="s">
        <v>143</v>
      </c>
      <c r="E188" s="163" t="s">
        <v>154</v>
      </c>
      <c r="F188" s="246" t="s">
        <v>155</v>
      </c>
      <c r="G188" s="246"/>
      <c r="H188" s="246"/>
      <c r="I188" s="246"/>
      <c r="J188" s="164" t="s">
        <v>146</v>
      </c>
      <c r="K188" s="165">
        <v>2</v>
      </c>
      <c r="L188" s="247">
        <v>0</v>
      </c>
      <c r="M188" s="248"/>
      <c r="N188" s="249">
        <f t="shared" si="85"/>
        <v>0</v>
      </c>
      <c r="O188" s="249"/>
      <c r="P188" s="249"/>
      <c r="Q188" s="249"/>
      <c r="R188" s="36"/>
      <c r="T188" s="167" t="s">
        <v>20</v>
      </c>
      <c r="U188" s="43" t="s">
        <v>43</v>
      </c>
      <c r="V188" s="35"/>
      <c r="W188" s="168">
        <f t="shared" si="86"/>
        <v>0</v>
      </c>
      <c r="X188" s="168">
        <v>0</v>
      </c>
      <c r="Y188" s="168">
        <f t="shared" si="87"/>
        <v>0</v>
      </c>
      <c r="Z188" s="168">
        <v>0</v>
      </c>
      <c r="AA188" s="169">
        <f t="shared" si="88"/>
        <v>0</v>
      </c>
      <c r="AR188" s="17" t="s">
        <v>147</v>
      </c>
      <c r="AT188" s="17" t="s">
        <v>143</v>
      </c>
      <c r="AU188" s="17" t="s">
        <v>120</v>
      </c>
      <c r="AY188" s="17" t="s">
        <v>141</v>
      </c>
      <c r="BE188" s="104">
        <f t="shared" si="89"/>
        <v>0</v>
      </c>
      <c r="BF188" s="104">
        <f t="shared" si="90"/>
        <v>0</v>
      </c>
      <c r="BG188" s="104">
        <f t="shared" si="91"/>
        <v>0</v>
      </c>
      <c r="BH188" s="104">
        <f t="shared" si="92"/>
        <v>0</v>
      </c>
      <c r="BI188" s="104">
        <f t="shared" si="93"/>
        <v>0</v>
      </c>
      <c r="BJ188" s="17" t="s">
        <v>120</v>
      </c>
      <c r="BK188" s="170">
        <f t="shared" si="94"/>
        <v>0</v>
      </c>
      <c r="BL188" s="17" t="s">
        <v>147</v>
      </c>
      <c r="BM188" s="17" t="s">
        <v>259</v>
      </c>
    </row>
    <row r="189" spans="2:65" s="1" customFormat="1" ht="22.5" customHeight="1">
      <c r="B189" s="34"/>
      <c r="C189" s="171" t="s">
        <v>260</v>
      </c>
      <c r="D189" s="171" t="s">
        <v>158</v>
      </c>
      <c r="E189" s="172" t="s">
        <v>159</v>
      </c>
      <c r="F189" s="250" t="s">
        <v>160</v>
      </c>
      <c r="G189" s="250"/>
      <c r="H189" s="250"/>
      <c r="I189" s="250"/>
      <c r="J189" s="173" t="s">
        <v>161</v>
      </c>
      <c r="K189" s="174">
        <v>3.5</v>
      </c>
      <c r="L189" s="251">
        <v>0</v>
      </c>
      <c r="M189" s="252"/>
      <c r="N189" s="253">
        <f t="shared" si="85"/>
        <v>0</v>
      </c>
      <c r="O189" s="249"/>
      <c r="P189" s="249"/>
      <c r="Q189" s="249"/>
      <c r="R189" s="36"/>
      <c r="T189" s="167" t="s">
        <v>20</v>
      </c>
      <c r="U189" s="43" t="s">
        <v>43</v>
      </c>
      <c r="V189" s="35"/>
      <c r="W189" s="168">
        <f t="shared" si="86"/>
        <v>0</v>
      </c>
      <c r="X189" s="168">
        <v>1</v>
      </c>
      <c r="Y189" s="168">
        <f t="shared" si="87"/>
        <v>3.5</v>
      </c>
      <c r="Z189" s="168">
        <v>0</v>
      </c>
      <c r="AA189" s="169">
        <f t="shared" si="88"/>
        <v>0</v>
      </c>
      <c r="AR189" s="17" t="s">
        <v>162</v>
      </c>
      <c r="AT189" s="17" t="s">
        <v>158</v>
      </c>
      <c r="AU189" s="17" t="s">
        <v>120</v>
      </c>
      <c r="AY189" s="17" t="s">
        <v>141</v>
      </c>
      <c r="BE189" s="104">
        <f t="shared" si="89"/>
        <v>0</v>
      </c>
      <c r="BF189" s="104">
        <f t="shared" si="90"/>
        <v>0</v>
      </c>
      <c r="BG189" s="104">
        <f t="shared" si="91"/>
        <v>0</v>
      </c>
      <c r="BH189" s="104">
        <f t="shared" si="92"/>
        <v>0</v>
      </c>
      <c r="BI189" s="104">
        <f t="shared" si="93"/>
        <v>0</v>
      </c>
      <c r="BJ189" s="17" t="s">
        <v>120</v>
      </c>
      <c r="BK189" s="170">
        <f t="shared" si="94"/>
        <v>0</v>
      </c>
      <c r="BL189" s="17" t="s">
        <v>147</v>
      </c>
      <c r="BM189" s="17" t="s">
        <v>261</v>
      </c>
    </row>
    <row r="190" spans="2:65" s="1" customFormat="1" ht="22.5" customHeight="1">
      <c r="B190" s="34"/>
      <c r="C190" s="162" t="s">
        <v>262</v>
      </c>
      <c r="D190" s="162" t="s">
        <v>143</v>
      </c>
      <c r="E190" s="163" t="s">
        <v>169</v>
      </c>
      <c r="F190" s="246" t="s">
        <v>170</v>
      </c>
      <c r="G190" s="246"/>
      <c r="H190" s="246"/>
      <c r="I190" s="246"/>
      <c r="J190" s="164" t="s">
        <v>146</v>
      </c>
      <c r="K190" s="165">
        <v>2</v>
      </c>
      <c r="L190" s="247">
        <v>0</v>
      </c>
      <c r="M190" s="248"/>
      <c r="N190" s="249">
        <f t="shared" si="85"/>
        <v>0</v>
      </c>
      <c r="O190" s="249"/>
      <c r="P190" s="249"/>
      <c r="Q190" s="249"/>
      <c r="R190" s="36"/>
      <c r="T190" s="167" t="s">
        <v>20</v>
      </c>
      <c r="U190" s="43" t="s">
        <v>43</v>
      </c>
      <c r="V190" s="35"/>
      <c r="W190" s="168">
        <f t="shared" si="86"/>
        <v>0</v>
      </c>
      <c r="X190" s="168">
        <v>0</v>
      </c>
      <c r="Y190" s="168">
        <f t="shared" si="87"/>
        <v>0</v>
      </c>
      <c r="Z190" s="168">
        <v>0</v>
      </c>
      <c r="AA190" s="169">
        <f t="shared" si="88"/>
        <v>0</v>
      </c>
      <c r="AR190" s="17" t="s">
        <v>147</v>
      </c>
      <c r="AT190" s="17" t="s">
        <v>143</v>
      </c>
      <c r="AU190" s="17" t="s">
        <v>120</v>
      </c>
      <c r="AY190" s="17" t="s">
        <v>141</v>
      </c>
      <c r="BE190" s="104">
        <f t="shared" si="89"/>
        <v>0</v>
      </c>
      <c r="BF190" s="104">
        <f t="shared" si="90"/>
        <v>0</v>
      </c>
      <c r="BG190" s="104">
        <f t="shared" si="91"/>
        <v>0</v>
      </c>
      <c r="BH190" s="104">
        <f t="shared" si="92"/>
        <v>0</v>
      </c>
      <c r="BI190" s="104">
        <f t="shared" si="93"/>
        <v>0</v>
      </c>
      <c r="BJ190" s="17" t="s">
        <v>120</v>
      </c>
      <c r="BK190" s="170">
        <f t="shared" si="94"/>
        <v>0</v>
      </c>
      <c r="BL190" s="17" t="s">
        <v>147</v>
      </c>
      <c r="BM190" s="17" t="s">
        <v>263</v>
      </c>
    </row>
    <row r="191" spans="2:65" s="9" customFormat="1" ht="29.85" customHeight="1">
      <c r="B191" s="151"/>
      <c r="C191" s="152"/>
      <c r="D191" s="161" t="s">
        <v>114</v>
      </c>
      <c r="E191" s="161"/>
      <c r="F191" s="161"/>
      <c r="G191" s="161"/>
      <c r="H191" s="161"/>
      <c r="I191" s="161"/>
      <c r="J191" s="161"/>
      <c r="K191" s="161"/>
      <c r="L191" s="161"/>
      <c r="M191" s="161"/>
      <c r="N191" s="260">
        <f>BK191</f>
        <v>0</v>
      </c>
      <c r="O191" s="261"/>
      <c r="P191" s="261"/>
      <c r="Q191" s="261"/>
      <c r="R191" s="154"/>
      <c r="T191" s="155"/>
      <c r="U191" s="152"/>
      <c r="V191" s="152"/>
      <c r="W191" s="156">
        <f>SUM(W192:W197)</f>
        <v>0</v>
      </c>
      <c r="X191" s="152"/>
      <c r="Y191" s="156">
        <f>SUM(Y192:Y197)</f>
        <v>3.5</v>
      </c>
      <c r="Z191" s="152"/>
      <c r="AA191" s="157">
        <f>SUM(AA192:AA197)</f>
        <v>0</v>
      </c>
      <c r="AR191" s="158" t="s">
        <v>81</v>
      </c>
      <c r="AT191" s="159" t="s">
        <v>75</v>
      </c>
      <c r="AU191" s="159" t="s">
        <v>81</v>
      </c>
      <c r="AY191" s="158" t="s">
        <v>141</v>
      </c>
      <c r="BK191" s="160">
        <f>SUM(BK192:BK197)</f>
        <v>0</v>
      </c>
    </row>
    <row r="192" spans="2:65" s="1" customFormat="1" ht="31.5" customHeight="1">
      <c r="B192" s="34"/>
      <c r="C192" s="162" t="s">
        <v>264</v>
      </c>
      <c r="D192" s="162" t="s">
        <v>143</v>
      </c>
      <c r="E192" s="163" t="s">
        <v>144</v>
      </c>
      <c r="F192" s="246" t="s">
        <v>145</v>
      </c>
      <c r="G192" s="246"/>
      <c r="H192" s="246"/>
      <c r="I192" s="246"/>
      <c r="J192" s="164" t="s">
        <v>146</v>
      </c>
      <c r="K192" s="165">
        <v>2</v>
      </c>
      <c r="L192" s="247">
        <v>0</v>
      </c>
      <c r="M192" s="248"/>
      <c r="N192" s="249">
        <f t="shared" ref="N192:N197" si="95">ROUND(L192*K192,3)</f>
        <v>0</v>
      </c>
      <c r="O192" s="249"/>
      <c r="P192" s="249"/>
      <c r="Q192" s="249"/>
      <c r="R192" s="36"/>
      <c r="T192" s="167" t="s">
        <v>20</v>
      </c>
      <c r="U192" s="43" t="s">
        <v>43</v>
      </c>
      <c r="V192" s="35"/>
      <c r="W192" s="168">
        <f t="shared" ref="W192:W197" si="96">V192*K192</f>
        <v>0</v>
      </c>
      <c r="X192" s="168">
        <v>0</v>
      </c>
      <c r="Y192" s="168">
        <f t="shared" ref="Y192:Y197" si="97">X192*K192</f>
        <v>0</v>
      </c>
      <c r="Z192" s="168">
        <v>0</v>
      </c>
      <c r="AA192" s="169">
        <f t="shared" ref="AA192:AA197" si="98">Z192*K192</f>
        <v>0</v>
      </c>
      <c r="AR192" s="17" t="s">
        <v>147</v>
      </c>
      <c r="AT192" s="17" t="s">
        <v>143</v>
      </c>
      <c r="AU192" s="17" t="s">
        <v>120</v>
      </c>
      <c r="AY192" s="17" t="s">
        <v>141</v>
      </c>
      <c r="BE192" s="104">
        <f t="shared" ref="BE192:BE197" si="99">IF(U192="základná",N192,0)</f>
        <v>0</v>
      </c>
      <c r="BF192" s="104">
        <f t="shared" ref="BF192:BF197" si="100">IF(U192="znížená",N192,0)</f>
        <v>0</v>
      </c>
      <c r="BG192" s="104">
        <f t="shared" ref="BG192:BG197" si="101">IF(U192="zákl. prenesená",N192,0)</f>
        <v>0</v>
      </c>
      <c r="BH192" s="104">
        <f t="shared" ref="BH192:BH197" si="102">IF(U192="zníž. prenesená",N192,0)</f>
        <v>0</v>
      </c>
      <c r="BI192" s="104">
        <f t="shared" ref="BI192:BI197" si="103">IF(U192="nulová",N192,0)</f>
        <v>0</v>
      </c>
      <c r="BJ192" s="17" t="s">
        <v>120</v>
      </c>
      <c r="BK192" s="170">
        <f t="shared" ref="BK192:BK197" si="104">ROUND(L192*K192,3)</f>
        <v>0</v>
      </c>
      <c r="BL192" s="17" t="s">
        <v>147</v>
      </c>
      <c r="BM192" s="17" t="s">
        <v>265</v>
      </c>
    </row>
    <row r="193" spans="2:65" s="1" customFormat="1" ht="44.25" customHeight="1">
      <c r="B193" s="34"/>
      <c r="C193" s="162" t="s">
        <v>266</v>
      </c>
      <c r="D193" s="162" t="s">
        <v>143</v>
      </c>
      <c r="E193" s="163" t="s">
        <v>150</v>
      </c>
      <c r="F193" s="246" t="s">
        <v>151</v>
      </c>
      <c r="G193" s="246"/>
      <c r="H193" s="246"/>
      <c r="I193" s="246"/>
      <c r="J193" s="164" t="s">
        <v>146</v>
      </c>
      <c r="K193" s="165">
        <v>2</v>
      </c>
      <c r="L193" s="247">
        <v>0</v>
      </c>
      <c r="M193" s="248"/>
      <c r="N193" s="249">
        <f t="shared" si="95"/>
        <v>0</v>
      </c>
      <c r="O193" s="249"/>
      <c r="P193" s="249"/>
      <c r="Q193" s="249"/>
      <c r="R193" s="36"/>
      <c r="T193" s="167" t="s">
        <v>20</v>
      </c>
      <c r="U193" s="43" t="s">
        <v>43</v>
      </c>
      <c r="V193" s="35"/>
      <c r="W193" s="168">
        <f t="shared" si="96"/>
        <v>0</v>
      </c>
      <c r="X193" s="168">
        <v>0</v>
      </c>
      <c r="Y193" s="168">
        <f t="shared" si="97"/>
        <v>0</v>
      </c>
      <c r="Z193" s="168">
        <v>0</v>
      </c>
      <c r="AA193" s="169">
        <f t="shared" si="98"/>
        <v>0</v>
      </c>
      <c r="AR193" s="17" t="s">
        <v>147</v>
      </c>
      <c r="AT193" s="17" t="s">
        <v>143</v>
      </c>
      <c r="AU193" s="17" t="s">
        <v>120</v>
      </c>
      <c r="AY193" s="17" t="s">
        <v>141</v>
      </c>
      <c r="BE193" s="104">
        <f t="shared" si="99"/>
        <v>0</v>
      </c>
      <c r="BF193" s="104">
        <f t="shared" si="100"/>
        <v>0</v>
      </c>
      <c r="BG193" s="104">
        <f t="shared" si="101"/>
        <v>0</v>
      </c>
      <c r="BH193" s="104">
        <f t="shared" si="102"/>
        <v>0</v>
      </c>
      <c r="BI193" s="104">
        <f t="shared" si="103"/>
        <v>0</v>
      </c>
      <c r="BJ193" s="17" t="s">
        <v>120</v>
      </c>
      <c r="BK193" s="170">
        <f t="shared" si="104"/>
        <v>0</v>
      </c>
      <c r="BL193" s="17" t="s">
        <v>147</v>
      </c>
      <c r="BM193" s="17" t="s">
        <v>267</v>
      </c>
    </row>
    <row r="194" spans="2:65" s="1" customFormat="1" ht="31.5" customHeight="1">
      <c r="B194" s="34"/>
      <c r="C194" s="162" t="s">
        <v>268</v>
      </c>
      <c r="D194" s="162" t="s">
        <v>143</v>
      </c>
      <c r="E194" s="163" t="s">
        <v>165</v>
      </c>
      <c r="F194" s="246" t="s">
        <v>166</v>
      </c>
      <c r="G194" s="246"/>
      <c r="H194" s="246"/>
      <c r="I194" s="246"/>
      <c r="J194" s="164" t="s">
        <v>146</v>
      </c>
      <c r="K194" s="165">
        <v>2</v>
      </c>
      <c r="L194" s="247">
        <v>0</v>
      </c>
      <c r="M194" s="248"/>
      <c r="N194" s="249">
        <f t="shared" si="95"/>
        <v>0</v>
      </c>
      <c r="O194" s="249"/>
      <c r="P194" s="249"/>
      <c r="Q194" s="249"/>
      <c r="R194" s="36"/>
      <c r="T194" s="167" t="s">
        <v>20</v>
      </c>
      <c r="U194" s="43" t="s">
        <v>43</v>
      </c>
      <c r="V194" s="35"/>
      <c r="W194" s="168">
        <f t="shared" si="96"/>
        <v>0</v>
      </c>
      <c r="X194" s="168">
        <v>0</v>
      </c>
      <c r="Y194" s="168">
        <f t="shared" si="97"/>
        <v>0</v>
      </c>
      <c r="Z194" s="168">
        <v>0</v>
      </c>
      <c r="AA194" s="169">
        <f t="shared" si="98"/>
        <v>0</v>
      </c>
      <c r="AR194" s="17" t="s">
        <v>147</v>
      </c>
      <c r="AT194" s="17" t="s">
        <v>143</v>
      </c>
      <c r="AU194" s="17" t="s">
        <v>120</v>
      </c>
      <c r="AY194" s="17" t="s">
        <v>141</v>
      </c>
      <c r="BE194" s="104">
        <f t="shared" si="99"/>
        <v>0</v>
      </c>
      <c r="BF194" s="104">
        <f t="shared" si="100"/>
        <v>0</v>
      </c>
      <c r="BG194" s="104">
        <f t="shared" si="101"/>
        <v>0</v>
      </c>
      <c r="BH194" s="104">
        <f t="shared" si="102"/>
        <v>0</v>
      </c>
      <c r="BI194" s="104">
        <f t="shared" si="103"/>
        <v>0</v>
      </c>
      <c r="BJ194" s="17" t="s">
        <v>120</v>
      </c>
      <c r="BK194" s="170">
        <f t="shared" si="104"/>
        <v>0</v>
      </c>
      <c r="BL194" s="17" t="s">
        <v>147</v>
      </c>
      <c r="BM194" s="17" t="s">
        <v>269</v>
      </c>
    </row>
    <row r="195" spans="2:65" s="1" customFormat="1" ht="31.5" customHeight="1">
      <c r="B195" s="34"/>
      <c r="C195" s="162" t="s">
        <v>270</v>
      </c>
      <c r="D195" s="162" t="s">
        <v>143</v>
      </c>
      <c r="E195" s="163" t="s">
        <v>154</v>
      </c>
      <c r="F195" s="246" t="s">
        <v>155</v>
      </c>
      <c r="G195" s="246"/>
      <c r="H195" s="246"/>
      <c r="I195" s="246"/>
      <c r="J195" s="164" t="s">
        <v>146</v>
      </c>
      <c r="K195" s="165">
        <v>2</v>
      </c>
      <c r="L195" s="247">
        <v>0</v>
      </c>
      <c r="M195" s="248"/>
      <c r="N195" s="249">
        <f t="shared" si="95"/>
        <v>0</v>
      </c>
      <c r="O195" s="249"/>
      <c r="P195" s="249"/>
      <c r="Q195" s="249"/>
      <c r="R195" s="36"/>
      <c r="T195" s="167" t="s">
        <v>20</v>
      </c>
      <c r="U195" s="43" t="s">
        <v>43</v>
      </c>
      <c r="V195" s="35"/>
      <c r="W195" s="168">
        <f t="shared" si="96"/>
        <v>0</v>
      </c>
      <c r="X195" s="168">
        <v>0</v>
      </c>
      <c r="Y195" s="168">
        <f t="shared" si="97"/>
        <v>0</v>
      </c>
      <c r="Z195" s="168">
        <v>0</v>
      </c>
      <c r="AA195" s="169">
        <f t="shared" si="98"/>
        <v>0</v>
      </c>
      <c r="AR195" s="17" t="s">
        <v>147</v>
      </c>
      <c r="AT195" s="17" t="s">
        <v>143</v>
      </c>
      <c r="AU195" s="17" t="s">
        <v>120</v>
      </c>
      <c r="AY195" s="17" t="s">
        <v>141</v>
      </c>
      <c r="BE195" s="104">
        <f t="shared" si="99"/>
        <v>0</v>
      </c>
      <c r="BF195" s="104">
        <f t="shared" si="100"/>
        <v>0</v>
      </c>
      <c r="BG195" s="104">
        <f t="shared" si="101"/>
        <v>0</v>
      </c>
      <c r="BH195" s="104">
        <f t="shared" si="102"/>
        <v>0</v>
      </c>
      <c r="BI195" s="104">
        <f t="shared" si="103"/>
        <v>0</v>
      </c>
      <c r="BJ195" s="17" t="s">
        <v>120</v>
      </c>
      <c r="BK195" s="170">
        <f t="shared" si="104"/>
        <v>0</v>
      </c>
      <c r="BL195" s="17" t="s">
        <v>147</v>
      </c>
      <c r="BM195" s="17" t="s">
        <v>271</v>
      </c>
    </row>
    <row r="196" spans="2:65" s="1" customFormat="1" ht="22.5" customHeight="1">
      <c r="B196" s="34"/>
      <c r="C196" s="171" t="s">
        <v>272</v>
      </c>
      <c r="D196" s="171" t="s">
        <v>158</v>
      </c>
      <c r="E196" s="172" t="s">
        <v>159</v>
      </c>
      <c r="F196" s="250" t="s">
        <v>160</v>
      </c>
      <c r="G196" s="250"/>
      <c r="H196" s="250"/>
      <c r="I196" s="250"/>
      <c r="J196" s="173" t="s">
        <v>161</v>
      </c>
      <c r="K196" s="174">
        <v>3.5</v>
      </c>
      <c r="L196" s="251">
        <v>0</v>
      </c>
      <c r="M196" s="252"/>
      <c r="N196" s="253">
        <f t="shared" si="95"/>
        <v>0</v>
      </c>
      <c r="O196" s="249"/>
      <c r="P196" s="249"/>
      <c r="Q196" s="249"/>
      <c r="R196" s="36"/>
      <c r="T196" s="167" t="s">
        <v>20</v>
      </c>
      <c r="U196" s="43" t="s">
        <v>43</v>
      </c>
      <c r="V196" s="35"/>
      <c r="W196" s="168">
        <f t="shared" si="96"/>
        <v>0</v>
      </c>
      <c r="X196" s="168">
        <v>1</v>
      </c>
      <c r="Y196" s="168">
        <f t="shared" si="97"/>
        <v>3.5</v>
      </c>
      <c r="Z196" s="168">
        <v>0</v>
      </c>
      <c r="AA196" s="169">
        <f t="shared" si="98"/>
        <v>0</v>
      </c>
      <c r="AR196" s="17" t="s">
        <v>162</v>
      </c>
      <c r="AT196" s="17" t="s">
        <v>158</v>
      </c>
      <c r="AU196" s="17" t="s">
        <v>120</v>
      </c>
      <c r="AY196" s="17" t="s">
        <v>141</v>
      </c>
      <c r="BE196" s="104">
        <f t="shared" si="99"/>
        <v>0</v>
      </c>
      <c r="BF196" s="104">
        <f t="shared" si="100"/>
        <v>0</v>
      </c>
      <c r="BG196" s="104">
        <f t="shared" si="101"/>
        <v>0</v>
      </c>
      <c r="BH196" s="104">
        <f t="shared" si="102"/>
        <v>0</v>
      </c>
      <c r="BI196" s="104">
        <f t="shared" si="103"/>
        <v>0</v>
      </c>
      <c r="BJ196" s="17" t="s">
        <v>120</v>
      </c>
      <c r="BK196" s="170">
        <f t="shared" si="104"/>
        <v>0</v>
      </c>
      <c r="BL196" s="17" t="s">
        <v>147</v>
      </c>
      <c r="BM196" s="17" t="s">
        <v>273</v>
      </c>
    </row>
    <row r="197" spans="2:65" s="1" customFormat="1" ht="22.5" customHeight="1">
      <c r="B197" s="34"/>
      <c r="C197" s="162" t="s">
        <v>274</v>
      </c>
      <c r="D197" s="162" t="s">
        <v>143</v>
      </c>
      <c r="E197" s="163" t="s">
        <v>169</v>
      </c>
      <c r="F197" s="246" t="s">
        <v>170</v>
      </c>
      <c r="G197" s="246"/>
      <c r="H197" s="246"/>
      <c r="I197" s="246"/>
      <c r="J197" s="164" t="s">
        <v>146</v>
      </c>
      <c r="K197" s="165">
        <v>2</v>
      </c>
      <c r="L197" s="247">
        <v>0</v>
      </c>
      <c r="M197" s="248"/>
      <c r="N197" s="249">
        <f t="shared" si="95"/>
        <v>0</v>
      </c>
      <c r="O197" s="249"/>
      <c r="P197" s="249"/>
      <c r="Q197" s="249"/>
      <c r="R197" s="36"/>
      <c r="T197" s="167" t="s">
        <v>20</v>
      </c>
      <c r="U197" s="43" t="s">
        <v>43</v>
      </c>
      <c r="V197" s="35"/>
      <c r="W197" s="168">
        <f t="shared" si="96"/>
        <v>0</v>
      </c>
      <c r="X197" s="168">
        <v>0</v>
      </c>
      <c r="Y197" s="168">
        <f t="shared" si="97"/>
        <v>0</v>
      </c>
      <c r="Z197" s="168">
        <v>0</v>
      </c>
      <c r="AA197" s="169">
        <f t="shared" si="98"/>
        <v>0</v>
      </c>
      <c r="AR197" s="17" t="s">
        <v>147</v>
      </c>
      <c r="AT197" s="17" t="s">
        <v>143</v>
      </c>
      <c r="AU197" s="17" t="s">
        <v>120</v>
      </c>
      <c r="AY197" s="17" t="s">
        <v>141</v>
      </c>
      <c r="BE197" s="104">
        <f t="shared" si="99"/>
        <v>0</v>
      </c>
      <c r="BF197" s="104">
        <f t="shared" si="100"/>
        <v>0</v>
      </c>
      <c r="BG197" s="104">
        <f t="shared" si="101"/>
        <v>0</v>
      </c>
      <c r="BH197" s="104">
        <f t="shared" si="102"/>
        <v>0</v>
      </c>
      <c r="BI197" s="104">
        <f t="shared" si="103"/>
        <v>0</v>
      </c>
      <c r="BJ197" s="17" t="s">
        <v>120</v>
      </c>
      <c r="BK197" s="170">
        <f t="shared" si="104"/>
        <v>0</v>
      </c>
      <c r="BL197" s="17" t="s">
        <v>147</v>
      </c>
      <c r="BM197" s="17" t="s">
        <v>275</v>
      </c>
    </row>
    <row r="198" spans="2:65" s="9" customFormat="1" ht="29.85" customHeight="1">
      <c r="B198" s="151"/>
      <c r="C198" s="152"/>
      <c r="D198" s="161" t="s">
        <v>115</v>
      </c>
      <c r="E198" s="161"/>
      <c r="F198" s="161"/>
      <c r="G198" s="161"/>
      <c r="H198" s="161"/>
      <c r="I198" s="161"/>
      <c r="J198" s="161"/>
      <c r="K198" s="161"/>
      <c r="L198" s="161"/>
      <c r="M198" s="161"/>
      <c r="N198" s="260">
        <f>BK198</f>
        <v>0</v>
      </c>
      <c r="O198" s="261"/>
      <c r="P198" s="261"/>
      <c r="Q198" s="261"/>
      <c r="R198" s="154"/>
      <c r="T198" s="155"/>
      <c r="U198" s="152"/>
      <c r="V198" s="152"/>
      <c r="W198" s="156">
        <f>W199</f>
        <v>0</v>
      </c>
      <c r="X198" s="152"/>
      <c r="Y198" s="156">
        <f>Y199</f>
        <v>0</v>
      </c>
      <c r="Z198" s="152"/>
      <c r="AA198" s="157">
        <f>AA199</f>
        <v>0</v>
      </c>
      <c r="AR198" s="158" t="s">
        <v>213</v>
      </c>
      <c r="AT198" s="159" t="s">
        <v>75</v>
      </c>
      <c r="AU198" s="159" t="s">
        <v>81</v>
      </c>
      <c r="AY198" s="158" t="s">
        <v>141</v>
      </c>
      <c r="BK198" s="160">
        <f>BK199</f>
        <v>0</v>
      </c>
    </row>
    <row r="199" spans="2:65" s="1" customFormat="1" ht="22.5" customHeight="1">
      <c r="B199" s="34"/>
      <c r="C199" s="162" t="s">
        <v>276</v>
      </c>
      <c r="D199" s="162" t="s">
        <v>143</v>
      </c>
      <c r="E199" s="163" t="s">
        <v>277</v>
      </c>
      <c r="F199" s="246" t="s">
        <v>278</v>
      </c>
      <c r="G199" s="246"/>
      <c r="H199" s="246"/>
      <c r="I199" s="246"/>
      <c r="J199" s="164" t="s">
        <v>279</v>
      </c>
      <c r="K199" s="166">
        <v>0</v>
      </c>
      <c r="L199" s="247">
        <v>0</v>
      </c>
      <c r="M199" s="248"/>
      <c r="N199" s="249">
        <f>ROUND(L199*K199,3)</f>
        <v>0</v>
      </c>
      <c r="O199" s="249"/>
      <c r="P199" s="249"/>
      <c r="Q199" s="249"/>
      <c r="R199" s="36"/>
      <c r="T199" s="167" t="s">
        <v>20</v>
      </c>
      <c r="U199" s="43" t="s">
        <v>43</v>
      </c>
      <c r="V199" s="35"/>
      <c r="W199" s="168">
        <f>V199*K199</f>
        <v>0</v>
      </c>
      <c r="X199" s="168">
        <v>0</v>
      </c>
      <c r="Y199" s="168">
        <f>X199*K199</f>
        <v>0</v>
      </c>
      <c r="Z199" s="168">
        <v>0</v>
      </c>
      <c r="AA199" s="169">
        <f>Z199*K199</f>
        <v>0</v>
      </c>
      <c r="AR199" s="17" t="s">
        <v>280</v>
      </c>
      <c r="AT199" s="17" t="s">
        <v>143</v>
      </c>
      <c r="AU199" s="17" t="s">
        <v>120</v>
      </c>
      <c r="AY199" s="17" t="s">
        <v>141</v>
      </c>
      <c r="BE199" s="104">
        <f>IF(U199="základná",N199,0)</f>
        <v>0</v>
      </c>
      <c r="BF199" s="104">
        <f>IF(U199="znížená",N199,0)</f>
        <v>0</v>
      </c>
      <c r="BG199" s="104">
        <f>IF(U199="zákl. prenesená",N199,0)</f>
        <v>0</v>
      </c>
      <c r="BH199" s="104">
        <f>IF(U199="zníž. prenesená",N199,0)</f>
        <v>0</v>
      </c>
      <c r="BI199" s="104">
        <f>IF(U199="nulová",N199,0)</f>
        <v>0</v>
      </c>
      <c r="BJ199" s="17" t="s">
        <v>120</v>
      </c>
      <c r="BK199" s="170">
        <f>ROUND(L199*K199,3)</f>
        <v>0</v>
      </c>
      <c r="BL199" s="17" t="s">
        <v>280</v>
      </c>
      <c r="BM199" s="17" t="s">
        <v>281</v>
      </c>
    </row>
    <row r="200" spans="2:65" s="1" customFormat="1" ht="49.9" customHeight="1">
      <c r="B200" s="34"/>
      <c r="C200" s="35"/>
      <c r="D200" s="153" t="s">
        <v>282</v>
      </c>
      <c r="E200" s="35"/>
      <c r="F200" s="35"/>
      <c r="G200" s="35"/>
      <c r="H200" s="35"/>
      <c r="I200" s="35"/>
      <c r="J200" s="35"/>
      <c r="K200" s="35"/>
      <c r="L200" s="35"/>
      <c r="M200" s="35"/>
      <c r="N200" s="262">
        <f t="shared" ref="N200:N205" si="105">BK200</f>
        <v>0</v>
      </c>
      <c r="O200" s="263"/>
      <c r="P200" s="263"/>
      <c r="Q200" s="263"/>
      <c r="R200" s="36"/>
      <c r="T200" s="137"/>
      <c r="U200" s="35"/>
      <c r="V200" s="35"/>
      <c r="W200" s="35"/>
      <c r="X200" s="35"/>
      <c r="Y200" s="35"/>
      <c r="Z200" s="35"/>
      <c r="AA200" s="77"/>
      <c r="AT200" s="17" t="s">
        <v>75</v>
      </c>
      <c r="AU200" s="17" t="s">
        <v>76</v>
      </c>
      <c r="AY200" s="17" t="s">
        <v>283</v>
      </c>
      <c r="BK200" s="170">
        <f>SUM(BK201:BK205)</f>
        <v>0</v>
      </c>
    </row>
    <row r="201" spans="2:65" s="1" customFormat="1" ht="22.35" customHeight="1">
      <c r="B201" s="34"/>
      <c r="C201" s="175" t="s">
        <v>20</v>
      </c>
      <c r="D201" s="175" t="s">
        <v>143</v>
      </c>
      <c r="E201" s="176" t="s">
        <v>20</v>
      </c>
      <c r="F201" s="254" t="s">
        <v>20</v>
      </c>
      <c r="G201" s="254"/>
      <c r="H201" s="254"/>
      <c r="I201" s="254"/>
      <c r="J201" s="177" t="s">
        <v>20</v>
      </c>
      <c r="K201" s="166"/>
      <c r="L201" s="247"/>
      <c r="M201" s="249"/>
      <c r="N201" s="249">
        <f t="shared" si="105"/>
        <v>0</v>
      </c>
      <c r="O201" s="249"/>
      <c r="P201" s="249"/>
      <c r="Q201" s="249"/>
      <c r="R201" s="36"/>
      <c r="T201" s="167" t="s">
        <v>20</v>
      </c>
      <c r="U201" s="178" t="s">
        <v>43</v>
      </c>
      <c r="V201" s="35"/>
      <c r="W201" s="35"/>
      <c r="X201" s="35"/>
      <c r="Y201" s="35"/>
      <c r="Z201" s="35"/>
      <c r="AA201" s="77"/>
      <c r="AT201" s="17" t="s">
        <v>283</v>
      </c>
      <c r="AU201" s="17" t="s">
        <v>81</v>
      </c>
      <c r="AY201" s="17" t="s">
        <v>283</v>
      </c>
      <c r="BE201" s="104">
        <f>IF(U201="základná",N201,0)</f>
        <v>0</v>
      </c>
      <c r="BF201" s="104">
        <f>IF(U201="znížená",N201,0)</f>
        <v>0</v>
      </c>
      <c r="BG201" s="104">
        <f>IF(U201="zákl. prenesená",N201,0)</f>
        <v>0</v>
      </c>
      <c r="BH201" s="104">
        <f>IF(U201="zníž. prenesená",N201,0)</f>
        <v>0</v>
      </c>
      <c r="BI201" s="104">
        <f>IF(U201="nulová",N201,0)</f>
        <v>0</v>
      </c>
      <c r="BJ201" s="17" t="s">
        <v>120</v>
      </c>
      <c r="BK201" s="170">
        <f>L201*K201</f>
        <v>0</v>
      </c>
    </row>
    <row r="202" spans="2:65" s="1" customFormat="1" ht="22.35" customHeight="1">
      <c r="B202" s="34"/>
      <c r="C202" s="175" t="s">
        <v>20</v>
      </c>
      <c r="D202" s="175" t="s">
        <v>143</v>
      </c>
      <c r="E202" s="176" t="s">
        <v>20</v>
      </c>
      <c r="F202" s="254" t="s">
        <v>20</v>
      </c>
      <c r="G202" s="254"/>
      <c r="H202" s="254"/>
      <c r="I202" s="254"/>
      <c r="J202" s="177" t="s">
        <v>20</v>
      </c>
      <c r="K202" s="166"/>
      <c r="L202" s="247"/>
      <c r="M202" s="249"/>
      <c r="N202" s="249">
        <f t="shared" si="105"/>
        <v>0</v>
      </c>
      <c r="O202" s="249"/>
      <c r="P202" s="249"/>
      <c r="Q202" s="249"/>
      <c r="R202" s="36"/>
      <c r="T202" s="167" t="s">
        <v>20</v>
      </c>
      <c r="U202" s="178" t="s">
        <v>43</v>
      </c>
      <c r="V202" s="35"/>
      <c r="W202" s="35"/>
      <c r="X202" s="35"/>
      <c r="Y202" s="35"/>
      <c r="Z202" s="35"/>
      <c r="AA202" s="77"/>
      <c r="AT202" s="17" t="s">
        <v>283</v>
      </c>
      <c r="AU202" s="17" t="s">
        <v>81</v>
      </c>
      <c r="AY202" s="17" t="s">
        <v>283</v>
      </c>
      <c r="BE202" s="104">
        <f>IF(U202="základná",N202,0)</f>
        <v>0</v>
      </c>
      <c r="BF202" s="104">
        <f>IF(U202="znížená",N202,0)</f>
        <v>0</v>
      </c>
      <c r="BG202" s="104">
        <f>IF(U202="zákl. prenesená",N202,0)</f>
        <v>0</v>
      </c>
      <c r="BH202" s="104">
        <f>IF(U202="zníž. prenesená",N202,0)</f>
        <v>0</v>
      </c>
      <c r="BI202" s="104">
        <f>IF(U202="nulová",N202,0)</f>
        <v>0</v>
      </c>
      <c r="BJ202" s="17" t="s">
        <v>120</v>
      </c>
      <c r="BK202" s="170">
        <f>L202*K202</f>
        <v>0</v>
      </c>
    </row>
    <row r="203" spans="2:65" s="1" customFormat="1" ht="22.35" customHeight="1">
      <c r="B203" s="34"/>
      <c r="C203" s="175" t="s">
        <v>20</v>
      </c>
      <c r="D203" s="175" t="s">
        <v>143</v>
      </c>
      <c r="E203" s="176" t="s">
        <v>20</v>
      </c>
      <c r="F203" s="254" t="s">
        <v>20</v>
      </c>
      <c r="G203" s="254"/>
      <c r="H203" s="254"/>
      <c r="I203" s="254"/>
      <c r="J203" s="177" t="s">
        <v>20</v>
      </c>
      <c r="K203" s="166"/>
      <c r="L203" s="247"/>
      <c r="M203" s="249"/>
      <c r="N203" s="249">
        <f t="shared" si="105"/>
        <v>0</v>
      </c>
      <c r="O203" s="249"/>
      <c r="P203" s="249"/>
      <c r="Q203" s="249"/>
      <c r="R203" s="36"/>
      <c r="T203" s="167" t="s">
        <v>20</v>
      </c>
      <c r="U203" s="178" t="s">
        <v>43</v>
      </c>
      <c r="V203" s="35"/>
      <c r="W203" s="35"/>
      <c r="X203" s="35"/>
      <c r="Y203" s="35"/>
      <c r="Z203" s="35"/>
      <c r="AA203" s="77"/>
      <c r="AT203" s="17" t="s">
        <v>283</v>
      </c>
      <c r="AU203" s="17" t="s">
        <v>81</v>
      </c>
      <c r="AY203" s="17" t="s">
        <v>283</v>
      </c>
      <c r="BE203" s="104">
        <f>IF(U203="základná",N203,0)</f>
        <v>0</v>
      </c>
      <c r="BF203" s="104">
        <f>IF(U203="znížená",N203,0)</f>
        <v>0</v>
      </c>
      <c r="BG203" s="104">
        <f>IF(U203="zákl. prenesená",N203,0)</f>
        <v>0</v>
      </c>
      <c r="BH203" s="104">
        <f>IF(U203="zníž. prenesená",N203,0)</f>
        <v>0</v>
      </c>
      <c r="BI203" s="104">
        <f>IF(U203="nulová",N203,0)</f>
        <v>0</v>
      </c>
      <c r="BJ203" s="17" t="s">
        <v>120</v>
      </c>
      <c r="BK203" s="170">
        <f>L203*K203</f>
        <v>0</v>
      </c>
    </row>
    <row r="204" spans="2:65" s="1" customFormat="1" ht="22.35" customHeight="1">
      <c r="B204" s="34"/>
      <c r="C204" s="175" t="s">
        <v>20</v>
      </c>
      <c r="D204" s="175" t="s">
        <v>143</v>
      </c>
      <c r="E204" s="176" t="s">
        <v>20</v>
      </c>
      <c r="F204" s="254" t="s">
        <v>20</v>
      </c>
      <c r="G204" s="254"/>
      <c r="H204" s="254"/>
      <c r="I204" s="254"/>
      <c r="J204" s="177" t="s">
        <v>20</v>
      </c>
      <c r="K204" s="166"/>
      <c r="L204" s="247"/>
      <c r="M204" s="249"/>
      <c r="N204" s="249">
        <f t="shared" si="105"/>
        <v>0</v>
      </c>
      <c r="O204" s="249"/>
      <c r="P204" s="249"/>
      <c r="Q204" s="249"/>
      <c r="R204" s="36"/>
      <c r="T204" s="167" t="s">
        <v>20</v>
      </c>
      <c r="U204" s="178" t="s">
        <v>43</v>
      </c>
      <c r="V204" s="35"/>
      <c r="W204" s="35"/>
      <c r="X204" s="35"/>
      <c r="Y204" s="35"/>
      <c r="Z204" s="35"/>
      <c r="AA204" s="77"/>
      <c r="AT204" s="17" t="s">
        <v>283</v>
      </c>
      <c r="AU204" s="17" t="s">
        <v>81</v>
      </c>
      <c r="AY204" s="17" t="s">
        <v>283</v>
      </c>
      <c r="BE204" s="104">
        <f>IF(U204="základná",N204,0)</f>
        <v>0</v>
      </c>
      <c r="BF204" s="104">
        <f>IF(U204="znížená",N204,0)</f>
        <v>0</v>
      </c>
      <c r="BG204" s="104">
        <f>IF(U204="zákl. prenesená",N204,0)</f>
        <v>0</v>
      </c>
      <c r="BH204" s="104">
        <f>IF(U204="zníž. prenesená",N204,0)</f>
        <v>0</v>
      </c>
      <c r="BI204" s="104">
        <f>IF(U204="nulová",N204,0)</f>
        <v>0</v>
      </c>
      <c r="BJ204" s="17" t="s">
        <v>120</v>
      </c>
      <c r="BK204" s="170">
        <f>L204*K204</f>
        <v>0</v>
      </c>
    </row>
    <row r="205" spans="2:65" s="1" customFormat="1" ht="22.35" customHeight="1">
      <c r="B205" s="34"/>
      <c r="C205" s="175" t="s">
        <v>20</v>
      </c>
      <c r="D205" s="175" t="s">
        <v>143</v>
      </c>
      <c r="E205" s="176" t="s">
        <v>20</v>
      </c>
      <c r="F205" s="254" t="s">
        <v>20</v>
      </c>
      <c r="G205" s="254"/>
      <c r="H205" s="254"/>
      <c r="I205" s="254"/>
      <c r="J205" s="177" t="s">
        <v>20</v>
      </c>
      <c r="K205" s="166"/>
      <c r="L205" s="247"/>
      <c r="M205" s="249"/>
      <c r="N205" s="249">
        <f t="shared" si="105"/>
        <v>0</v>
      </c>
      <c r="O205" s="249"/>
      <c r="P205" s="249"/>
      <c r="Q205" s="249"/>
      <c r="R205" s="36"/>
      <c r="T205" s="167" t="s">
        <v>20</v>
      </c>
      <c r="U205" s="178" t="s">
        <v>43</v>
      </c>
      <c r="V205" s="55"/>
      <c r="W205" s="55"/>
      <c r="X205" s="55"/>
      <c r="Y205" s="55"/>
      <c r="Z205" s="55"/>
      <c r="AA205" s="57"/>
      <c r="AT205" s="17" t="s">
        <v>283</v>
      </c>
      <c r="AU205" s="17" t="s">
        <v>81</v>
      </c>
      <c r="AY205" s="17" t="s">
        <v>283</v>
      </c>
      <c r="BE205" s="104">
        <f>IF(U205="základná",N205,0)</f>
        <v>0</v>
      </c>
      <c r="BF205" s="104">
        <f>IF(U205="znížená",N205,0)</f>
        <v>0</v>
      </c>
      <c r="BG205" s="104">
        <f>IF(U205="zákl. prenesená",N205,0)</f>
        <v>0</v>
      </c>
      <c r="BH205" s="104">
        <f>IF(U205="zníž. prenesená",N205,0)</f>
        <v>0</v>
      </c>
      <c r="BI205" s="104">
        <f>IF(U205="nulová",N205,0)</f>
        <v>0</v>
      </c>
      <c r="BJ205" s="17" t="s">
        <v>120</v>
      </c>
      <c r="BK205" s="170">
        <f>L205*K205</f>
        <v>0</v>
      </c>
    </row>
    <row r="206" spans="2:65" s="1" customFormat="1" ht="6.95" customHeight="1">
      <c r="B206" s="58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60"/>
    </row>
  </sheetData>
  <sheetProtection algorithmName="SHA-512" hashValue="07Vh30B6+8bWU+gjPFYtT6QqqgjBzWAQaG+3Cnt0YvYOo1g0xd6MG5DD+LVADGsQMuZpAuBLKXTgxEctRk2xnA==" saltValue="KfavbobY0Qnw3z3Fjc6GDQ==" spinCount="100000" sheet="1" objects="1" scenarios="1" formatCells="0" formatColumns="0" formatRows="0" sort="0" autoFilter="0"/>
  <mergeCells count="284">
    <mergeCell ref="H1:K1"/>
    <mergeCell ref="S2:AC2"/>
    <mergeCell ref="F205:I205"/>
    <mergeCell ref="L205:M205"/>
    <mergeCell ref="N205:Q205"/>
    <mergeCell ref="N126:Q126"/>
    <mergeCell ref="N127:Q127"/>
    <mergeCell ref="N128:Q128"/>
    <mergeCell ref="N135:Q135"/>
    <mergeCell ref="N142:Q142"/>
    <mergeCell ref="N149:Q149"/>
    <mergeCell ref="N156:Q156"/>
    <mergeCell ref="N163:Q163"/>
    <mergeCell ref="N170:Q170"/>
    <mergeCell ref="N177:Q177"/>
    <mergeCell ref="N184:Q184"/>
    <mergeCell ref="N191:Q191"/>
    <mergeCell ref="N198:Q198"/>
    <mergeCell ref="N200:Q200"/>
    <mergeCell ref="F202:I202"/>
    <mergeCell ref="L202:M202"/>
    <mergeCell ref="N202:Q202"/>
    <mergeCell ref="F203:I203"/>
    <mergeCell ref="L203:M203"/>
    <mergeCell ref="N203:Q203"/>
    <mergeCell ref="F204:I204"/>
    <mergeCell ref="L204:M204"/>
    <mergeCell ref="N204:Q204"/>
    <mergeCell ref="F197:I197"/>
    <mergeCell ref="L197:M197"/>
    <mergeCell ref="N197:Q197"/>
    <mergeCell ref="F199:I199"/>
    <mergeCell ref="L199:M199"/>
    <mergeCell ref="N199:Q199"/>
    <mergeCell ref="F201:I201"/>
    <mergeCell ref="L201:M201"/>
    <mergeCell ref="N201:Q201"/>
    <mergeCell ref="F194:I194"/>
    <mergeCell ref="L194:M194"/>
    <mergeCell ref="N194:Q194"/>
    <mergeCell ref="F195:I195"/>
    <mergeCell ref="L195:M195"/>
    <mergeCell ref="N195:Q195"/>
    <mergeCell ref="F196:I196"/>
    <mergeCell ref="L196:M196"/>
    <mergeCell ref="N196:Q196"/>
    <mergeCell ref="F190:I190"/>
    <mergeCell ref="L190:M190"/>
    <mergeCell ref="N190:Q190"/>
    <mergeCell ref="F192:I192"/>
    <mergeCell ref="L192:M192"/>
    <mergeCell ref="N192:Q192"/>
    <mergeCell ref="F193:I193"/>
    <mergeCell ref="L193:M193"/>
    <mergeCell ref="N193:Q193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83:I183"/>
    <mergeCell ref="L183:M183"/>
    <mergeCell ref="N183:Q183"/>
    <mergeCell ref="F185:I185"/>
    <mergeCell ref="L185:M185"/>
    <mergeCell ref="N185:Q185"/>
    <mergeCell ref="F186:I186"/>
    <mergeCell ref="L186:M186"/>
    <mergeCell ref="N186:Q186"/>
    <mergeCell ref="F180:I180"/>
    <mergeCell ref="L180:M180"/>
    <mergeCell ref="N180:Q180"/>
    <mergeCell ref="F181:I181"/>
    <mergeCell ref="L181:M181"/>
    <mergeCell ref="N181:Q181"/>
    <mergeCell ref="F182:I182"/>
    <mergeCell ref="L182:M182"/>
    <mergeCell ref="N182:Q182"/>
    <mergeCell ref="F176:I176"/>
    <mergeCell ref="L176:M176"/>
    <mergeCell ref="N176:Q176"/>
    <mergeCell ref="F178:I178"/>
    <mergeCell ref="L178:M178"/>
    <mergeCell ref="N178:Q178"/>
    <mergeCell ref="F179:I179"/>
    <mergeCell ref="L179:M179"/>
    <mergeCell ref="N179:Q179"/>
    <mergeCell ref="F173:I173"/>
    <mergeCell ref="L173:M173"/>
    <mergeCell ref="N173:Q173"/>
    <mergeCell ref="F174:I174"/>
    <mergeCell ref="L174:M174"/>
    <mergeCell ref="N174:Q174"/>
    <mergeCell ref="F175:I175"/>
    <mergeCell ref="L175:M175"/>
    <mergeCell ref="N175:Q175"/>
    <mergeCell ref="F169:I169"/>
    <mergeCell ref="L169:M169"/>
    <mergeCell ref="N169:Q169"/>
    <mergeCell ref="F171:I171"/>
    <mergeCell ref="L171:M171"/>
    <mergeCell ref="N171:Q171"/>
    <mergeCell ref="F172:I172"/>
    <mergeCell ref="L172:M172"/>
    <mergeCell ref="N172:Q172"/>
    <mergeCell ref="F166:I166"/>
    <mergeCell ref="L166:M166"/>
    <mergeCell ref="N166:Q166"/>
    <mergeCell ref="F167:I167"/>
    <mergeCell ref="L167:M167"/>
    <mergeCell ref="N167:Q167"/>
    <mergeCell ref="F168:I168"/>
    <mergeCell ref="L168:M168"/>
    <mergeCell ref="N168:Q168"/>
    <mergeCell ref="F162:I162"/>
    <mergeCell ref="L162:M162"/>
    <mergeCell ref="N162:Q162"/>
    <mergeCell ref="F164:I164"/>
    <mergeCell ref="L164:M164"/>
    <mergeCell ref="N164:Q164"/>
    <mergeCell ref="F165:I165"/>
    <mergeCell ref="L165:M165"/>
    <mergeCell ref="N165:Q165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55:I155"/>
    <mergeCell ref="L155:M155"/>
    <mergeCell ref="N155:Q155"/>
    <mergeCell ref="F157:I157"/>
    <mergeCell ref="L157:M157"/>
    <mergeCell ref="N157:Q157"/>
    <mergeCell ref="F158:I158"/>
    <mergeCell ref="L158:M158"/>
    <mergeCell ref="N158:Q158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48:I148"/>
    <mergeCell ref="L148:M148"/>
    <mergeCell ref="N148:Q148"/>
    <mergeCell ref="F150:I150"/>
    <mergeCell ref="L150:M150"/>
    <mergeCell ref="N150:Q150"/>
    <mergeCell ref="F151:I151"/>
    <mergeCell ref="L151:M151"/>
    <mergeCell ref="N151:Q151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1:I141"/>
    <mergeCell ref="L141:M141"/>
    <mergeCell ref="N141:Q141"/>
    <mergeCell ref="F143:I143"/>
    <mergeCell ref="L143:M143"/>
    <mergeCell ref="N143:Q143"/>
    <mergeCell ref="F144:I144"/>
    <mergeCell ref="L144:M144"/>
    <mergeCell ref="N144:Q144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M122:Q122"/>
    <mergeCell ref="M123:Q123"/>
    <mergeCell ref="F125:I125"/>
    <mergeCell ref="L125:M125"/>
    <mergeCell ref="N125:Q125"/>
    <mergeCell ref="F129:I129"/>
    <mergeCell ref="L129:M129"/>
    <mergeCell ref="N129:Q129"/>
    <mergeCell ref="F130:I130"/>
    <mergeCell ref="L130:M130"/>
    <mergeCell ref="N130:Q130"/>
    <mergeCell ref="D106:H106"/>
    <mergeCell ref="N106:Q106"/>
    <mergeCell ref="D107:H107"/>
    <mergeCell ref="N107:Q107"/>
    <mergeCell ref="N108:Q108"/>
    <mergeCell ref="L110:Q110"/>
    <mergeCell ref="C116:Q116"/>
    <mergeCell ref="F118:P118"/>
    <mergeCell ref="M120:P120"/>
    <mergeCell ref="N98:Q98"/>
    <mergeCell ref="N99:Q99"/>
    <mergeCell ref="N100:Q100"/>
    <mergeCell ref="N102:Q102"/>
    <mergeCell ref="D103:H103"/>
    <mergeCell ref="N103:Q103"/>
    <mergeCell ref="D104:H104"/>
    <mergeCell ref="N104:Q104"/>
    <mergeCell ref="D105:H105"/>
    <mergeCell ref="N105:Q105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é sú hodnoty K, M." sqref="D201:D206">
      <formula1>"K, M"</formula1>
    </dataValidation>
    <dataValidation type="list" allowBlank="1" showInputMessage="1" showErrorMessage="1" error="Povolené sú hodnoty základná, znížená, nulová." sqref="U201:U206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5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2017-198 - Výmena piesku ...</vt:lpstr>
      <vt:lpstr>'2017-198 - Výmena piesku ...'!Názvy_tlače</vt:lpstr>
      <vt:lpstr>'Rekapitulácia stavby'!Názvy_tlače</vt:lpstr>
      <vt:lpstr>'2017-198 - Výmena piesku 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dcterms:created xsi:type="dcterms:W3CDTF">2017-07-25T06:04:58Z</dcterms:created>
  <dcterms:modified xsi:type="dcterms:W3CDTF">2017-07-25T06:05:06Z</dcterms:modified>
</cp:coreProperties>
</file>