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1_Preťová\Verejné_obstarávanie\2017_verejné_obstarávanie\1142017_podlaha_ŠJMŠ_Malinovského\"/>
    </mc:Choice>
  </mc:AlternateContent>
  <bookViews>
    <workbookView xWindow="0" yWindow="0" windowWidth="24000" windowHeight="9735" activeTab="1"/>
  </bookViews>
  <sheets>
    <sheet name="Rekapitulácia stavby" sheetId="1" r:id="rId1"/>
    <sheet name="IMPORT - Oprava podlahy v..." sheetId="2" r:id="rId2"/>
  </sheets>
  <definedNames>
    <definedName name="_xlnm.Print_Titles" localSheetId="1">'IMPORT - Oprava podlahy v...'!$119:$119</definedName>
    <definedName name="_xlnm.Print_Titles" localSheetId="0">'Rekapitulácia stavby'!$85:$85</definedName>
    <definedName name="_xlnm.Print_Area" localSheetId="1">'IMPORT - Oprava podlahy v...'!$C$4:$Q$70,'IMPORT - Oprava podlahy v...'!$C$76:$Q$104,'IMPORT - Oprava podlahy v...'!$C$110:$Q$167</definedName>
    <definedName name="_xlnm.Print_Area" localSheetId="0">'Rekapitulácia stavby'!$C$4:$AP$70,'Rekapitulácia stavby'!$C$76:$AP$92</definedName>
  </definedNames>
  <calcPr calcId="152511"/>
</workbook>
</file>

<file path=xl/calcChain.xml><?xml version="1.0" encoding="utf-8"?>
<calcChain xmlns="http://schemas.openxmlformats.org/spreadsheetml/2006/main">
  <c r="M114" i="2" l="1"/>
  <c r="M80" i="2"/>
  <c r="O8" i="2"/>
  <c r="AM80" i="1"/>
  <c r="W166" i="2" l="1"/>
  <c r="W162" i="2"/>
  <c r="Y158" i="2"/>
  <c r="AA155" i="2"/>
  <c r="W149" i="2"/>
  <c r="AA146" i="2"/>
  <c r="W128" i="2"/>
  <c r="AA122" i="2"/>
  <c r="AY88" i="1"/>
  <c r="AX88" i="1"/>
  <c r="BI167" i="2"/>
  <c r="BH167" i="2"/>
  <c r="BG167" i="2"/>
  <c r="BE167" i="2"/>
  <c r="AA167" i="2"/>
  <c r="AA166" i="2" s="1"/>
  <c r="Y167" i="2"/>
  <c r="Y166" i="2" s="1"/>
  <c r="W167" i="2"/>
  <c r="BK167" i="2"/>
  <c r="BK166" i="2" s="1"/>
  <c r="N166" i="2" s="1"/>
  <c r="N100" i="2" s="1"/>
  <c r="N167" i="2"/>
  <c r="BF167" i="2" s="1"/>
  <c r="BI165" i="2"/>
  <c r="BH165" i="2"/>
  <c r="BG165" i="2"/>
  <c r="BE165" i="2"/>
  <c r="AA165" i="2"/>
  <c r="Y165" i="2"/>
  <c r="W165" i="2"/>
  <c r="BK165" i="2"/>
  <c r="N165" i="2"/>
  <c r="BF165" i="2" s="1"/>
  <c r="BI164" i="2"/>
  <c r="BH164" i="2"/>
  <c r="BG164" i="2"/>
  <c r="BF164" i="2"/>
  <c r="BE164" i="2"/>
  <c r="AA164" i="2"/>
  <c r="Y164" i="2"/>
  <c r="W164" i="2"/>
  <c r="BK164" i="2"/>
  <c r="N164" i="2"/>
  <c r="BI163" i="2"/>
  <c r="BH163" i="2"/>
  <c r="BG163" i="2"/>
  <c r="BE163" i="2"/>
  <c r="AA163" i="2"/>
  <c r="AA162" i="2" s="1"/>
  <c r="Y163" i="2"/>
  <c r="Y162" i="2" s="1"/>
  <c r="W163" i="2"/>
  <c r="BK163" i="2"/>
  <c r="BK162" i="2" s="1"/>
  <c r="N162" i="2" s="1"/>
  <c r="N99" i="2" s="1"/>
  <c r="N163" i="2"/>
  <c r="BF163" i="2" s="1"/>
  <c r="BI161" i="2"/>
  <c r="BH161" i="2"/>
  <c r="BG161" i="2"/>
  <c r="BF161" i="2"/>
  <c r="BE161" i="2"/>
  <c r="AA161" i="2"/>
  <c r="Y161" i="2"/>
  <c r="W161" i="2"/>
  <c r="BK161" i="2"/>
  <c r="N161" i="2"/>
  <c r="BI160" i="2"/>
  <c r="BH160" i="2"/>
  <c r="BG160" i="2"/>
  <c r="BE160" i="2"/>
  <c r="AA160" i="2"/>
  <c r="AA158" i="2" s="1"/>
  <c r="Y160" i="2"/>
  <c r="W160" i="2"/>
  <c r="BK160" i="2"/>
  <c r="BK158" i="2" s="1"/>
  <c r="N158" i="2" s="1"/>
  <c r="N98" i="2" s="1"/>
  <c r="N160" i="2"/>
  <c r="BF160" i="2" s="1"/>
  <c r="BI159" i="2"/>
  <c r="BH159" i="2"/>
  <c r="BG159" i="2"/>
  <c r="BF159" i="2"/>
  <c r="BE159" i="2"/>
  <c r="AA159" i="2"/>
  <c r="Y159" i="2"/>
  <c r="W159" i="2"/>
  <c r="W158" i="2" s="1"/>
  <c r="BK159" i="2"/>
  <c r="N159" i="2"/>
  <c r="BI157" i="2"/>
  <c r="BH157" i="2"/>
  <c r="BG157" i="2"/>
  <c r="BF157" i="2"/>
  <c r="BE157" i="2"/>
  <c r="AA157" i="2"/>
  <c r="Y157" i="2"/>
  <c r="W157" i="2"/>
  <c r="BK157" i="2"/>
  <c r="BK155" i="2" s="1"/>
  <c r="N155" i="2" s="1"/>
  <c r="N97" i="2" s="1"/>
  <c r="N157" i="2"/>
  <c r="BI156" i="2"/>
  <c r="BH156" i="2"/>
  <c r="BG156" i="2"/>
  <c r="BE156" i="2"/>
  <c r="AA156" i="2"/>
  <c r="Y156" i="2"/>
  <c r="Y155" i="2" s="1"/>
  <c r="W156" i="2"/>
  <c r="W155" i="2" s="1"/>
  <c r="BK156" i="2"/>
  <c r="N156" i="2"/>
  <c r="BF156" i="2" s="1"/>
  <c r="BI154" i="2"/>
  <c r="BH154" i="2"/>
  <c r="BG154" i="2"/>
  <c r="BF154" i="2"/>
  <c r="BE154" i="2"/>
  <c r="AA154" i="2"/>
  <c r="Y154" i="2"/>
  <c r="W154" i="2"/>
  <c r="W152" i="2" s="1"/>
  <c r="BK154" i="2"/>
  <c r="N154" i="2"/>
  <c r="BI153" i="2"/>
  <c r="BH153" i="2"/>
  <c r="BG153" i="2"/>
  <c r="BE153" i="2"/>
  <c r="AA153" i="2"/>
  <c r="AA152" i="2" s="1"/>
  <c r="Y153" i="2"/>
  <c r="Y152" i="2" s="1"/>
  <c r="W153" i="2"/>
  <c r="BK153" i="2"/>
  <c r="BK152" i="2" s="1"/>
  <c r="N152" i="2" s="1"/>
  <c r="N96" i="2" s="1"/>
  <c r="N153" i="2"/>
  <c r="BF153" i="2" s="1"/>
  <c r="BI151" i="2"/>
  <c r="BH151" i="2"/>
  <c r="BG151" i="2"/>
  <c r="BE151" i="2"/>
  <c r="AA151" i="2"/>
  <c r="Y151" i="2"/>
  <c r="Y149" i="2" s="1"/>
  <c r="W151" i="2"/>
  <c r="BK151" i="2"/>
  <c r="N151" i="2"/>
  <c r="BF151" i="2" s="1"/>
  <c r="BI150" i="2"/>
  <c r="BH150" i="2"/>
  <c r="BG150" i="2"/>
  <c r="BF150" i="2"/>
  <c r="BE150" i="2"/>
  <c r="AA150" i="2"/>
  <c r="AA149" i="2" s="1"/>
  <c r="Y150" i="2"/>
  <c r="W150" i="2"/>
  <c r="BK150" i="2"/>
  <c r="BK149" i="2" s="1"/>
  <c r="N150" i="2"/>
  <c r="BI147" i="2"/>
  <c r="BH147" i="2"/>
  <c r="BG147" i="2"/>
  <c r="BF147" i="2"/>
  <c r="BE147" i="2"/>
  <c r="AA147" i="2"/>
  <c r="Y147" i="2"/>
  <c r="Y146" i="2" s="1"/>
  <c r="W147" i="2"/>
  <c r="W146" i="2" s="1"/>
  <c r="BK147" i="2"/>
  <c r="BK146" i="2" s="1"/>
  <c r="N146" i="2" s="1"/>
  <c r="N93" i="2" s="1"/>
  <c r="N147" i="2"/>
  <c r="BI145" i="2"/>
  <c r="BH145" i="2"/>
  <c r="BG145" i="2"/>
  <c r="BE145" i="2"/>
  <c r="AA145" i="2"/>
  <c r="Y145" i="2"/>
  <c r="W145" i="2"/>
  <c r="BK145" i="2"/>
  <c r="N145" i="2"/>
  <c r="BF145" i="2" s="1"/>
  <c r="BI144" i="2"/>
  <c r="BH144" i="2"/>
  <c r="BG144" i="2"/>
  <c r="BF144" i="2"/>
  <c r="BE144" i="2"/>
  <c r="AA144" i="2"/>
  <c r="Y144" i="2"/>
  <c r="W144" i="2"/>
  <c r="BK144" i="2"/>
  <c r="N144" i="2"/>
  <c r="BI143" i="2"/>
  <c r="BH143" i="2"/>
  <c r="BG143" i="2"/>
  <c r="BE143" i="2"/>
  <c r="AA143" i="2"/>
  <c r="Y143" i="2"/>
  <c r="W143" i="2"/>
  <c r="BK143" i="2"/>
  <c r="N143" i="2"/>
  <c r="BF143" i="2" s="1"/>
  <c r="BI142" i="2"/>
  <c r="BH142" i="2"/>
  <c r="BG142" i="2"/>
  <c r="BF142" i="2"/>
  <c r="BE142" i="2"/>
  <c r="AA142" i="2"/>
  <c r="Y142" i="2"/>
  <c r="W142" i="2"/>
  <c r="BK142" i="2"/>
  <c r="N142" i="2"/>
  <c r="BI141" i="2"/>
  <c r="BH141" i="2"/>
  <c r="BG141" i="2"/>
  <c r="BE141" i="2"/>
  <c r="AA141" i="2"/>
  <c r="Y141" i="2"/>
  <c r="W141" i="2"/>
  <c r="BK141" i="2"/>
  <c r="N141" i="2"/>
  <c r="BF141" i="2" s="1"/>
  <c r="BI140" i="2"/>
  <c r="BH140" i="2"/>
  <c r="BG140" i="2"/>
  <c r="BF140" i="2"/>
  <c r="BE140" i="2"/>
  <c r="AA140" i="2"/>
  <c r="Y140" i="2"/>
  <c r="W140" i="2"/>
  <c r="BK140" i="2"/>
  <c r="N140" i="2"/>
  <c r="BI139" i="2"/>
  <c r="BH139" i="2"/>
  <c r="BG139" i="2"/>
  <c r="BE139" i="2"/>
  <c r="AA139" i="2"/>
  <c r="Y139" i="2"/>
  <c r="W139" i="2"/>
  <c r="BK139" i="2"/>
  <c r="N139" i="2"/>
  <c r="BF139" i="2" s="1"/>
  <c r="BI138" i="2"/>
  <c r="BH138" i="2"/>
  <c r="BG138" i="2"/>
  <c r="BF138" i="2"/>
  <c r="BE138" i="2"/>
  <c r="AA138" i="2"/>
  <c r="Y138" i="2"/>
  <c r="W138" i="2"/>
  <c r="BK138" i="2"/>
  <c r="N138" i="2"/>
  <c r="BI137" i="2"/>
  <c r="BH137" i="2"/>
  <c r="BG137" i="2"/>
  <c r="BE137" i="2"/>
  <c r="AA137" i="2"/>
  <c r="Y137" i="2"/>
  <c r="W137" i="2"/>
  <c r="BK137" i="2"/>
  <c r="N137" i="2"/>
  <c r="BF137" i="2" s="1"/>
  <c r="BI136" i="2"/>
  <c r="BH136" i="2"/>
  <c r="BG136" i="2"/>
  <c r="BF136" i="2"/>
  <c r="BE136" i="2"/>
  <c r="AA136" i="2"/>
  <c r="Y136" i="2"/>
  <c r="W136" i="2"/>
  <c r="BK136" i="2"/>
  <c r="N136" i="2"/>
  <c r="BI135" i="2"/>
  <c r="BH135" i="2"/>
  <c r="BG135" i="2"/>
  <c r="BE135" i="2"/>
  <c r="AA135" i="2"/>
  <c r="Y135" i="2"/>
  <c r="W135" i="2"/>
  <c r="BK135" i="2"/>
  <c r="N135" i="2"/>
  <c r="BF135" i="2" s="1"/>
  <c r="BI134" i="2"/>
  <c r="BH134" i="2"/>
  <c r="BG134" i="2"/>
  <c r="BF134" i="2"/>
  <c r="BE134" i="2"/>
  <c r="AA134" i="2"/>
  <c r="Y134" i="2"/>
  <c r="W134" i="2"/>
  <c r="W132" i="2" s="1"/>
  <c r="BK134" i="2"/>
  <c r="N134" i="2"/>
  <c r="BI133" i="2"/>
  <c r="BH133" i="2"/>
  <c r="BG133" i="2"/>
  <c r="BE133" i="2"/>
  <c r="AA133" i="2"/>
  <c r="AA132" i="2" s="1"/>
  <c r="Y133" i="2"/>
  <c r="Y132" i="2" s="1"/>
  <c r="W133" i="2"/>
  <c r="BK133" i="2"/>
  <c r="BK132" i="2" s="1"/>
  <c r="N132" i="2" s="1"/>
  <c r="N92" i="2" s="1"/>
  <c r="N133" i="2"/>
  <c r="BF133" i="2" s="1"/>
  <c r="BI131" i="2"/>
  <c r="BH131" i="2"/>
  <c r="BG131" i="2"/>
  <c r="BE131" i="2"/>
  <c r="AA131" i="2"/>
  <c r="Y131" i="2"/>
  <c r="W131" i="2"/>
  <c r="BK131" i="2"/>
  <c r="N131" i="2"/>
  <c r="BF131" i="2" s="1"/>
  <c r="BI130" i="2"/>
  <c r="BH130" i="2"/>
  <c r="BG130" i="2"/>
  <c r="BF130" i="2"/>
  <c r="BE130" i="2"/>
  <c r="AA130" i="2"/>
  <c r="Y130" i="2"/>
  <c r="W130" i="2"/>
  <c r="BK130" i="2"/>
  <c r="N130" i="2"/>
  <c r="BI129" i="2"/>
  <c r="BH129" i="2"/>
  <c r="BG129" i="2"/>
  <c r="BE129" i="2"/>
  <c r="AA129" i="2"/>
  <c r="AA128" i="2" s="1"/>
  <c r="Y129" i="2"/>
  <c r="Y128" i="2" s="1"/>
  <c r="W129" i="2"/>
  <c r="BK129" i="2"/>
  <c r="BK128" i="2" s="1"/>
  <c r="N128" i="2" s="1"/>
  <c r="N91" i="2" s="1"/>
  <c r="N129" i="2"/>
  <c r="BF129" i="2" s="1"/>
  <c r="BI127" i="2"/>
  <c r="BH127" i="2"/>
  <c r="BG127" i="2"/>
  <c r="BF127" i="2"/>
  <c r="BE127" i="2"/>
  <c r="AA127" i="2"/>
  <c r="Y127" i="2"/>
  <c r="W127" i="2"/>
  <c r="BK127" i="2"/>
  <c r="N127" i="2"/>
  <c r="BI126" i="2"/>
  <c r="BH126" i="2"/>
  <c r="BG126" i="2"/>
  <c r="BE126" i="2"/>
  <c r="AA126" i="2"/>
  <c r="AA125" i="2" s="1"/>
  <c r="Y126" i="2"/>
  <c r="Y125" i="2" s="1"/>
  <c r="W126" i="2"/>
  <c r="W125" i="2" s="1"/>
  <c r="BK126" i="2"/>
  <c r="BK125" i="2" s="1"/>
  <c r="N125" i="2" s="1"/>
  <c r="N90" i="2" s="1"/>
  <c r="N126" i="2"/>
  <c r="BF126" i="2" s="1"/>
  <c r="BI124" i="2"/>
  <c r="BH124" i="2"/>
  <c r="BG124" i="2"/>
  <c r="BE124" i="2"/>
  <c r="AA124" i="2"/>
  <c r="Y124" i="2"/>
  <c r="W124" i="2"/>
  <c r="BK124" i="2"/>
  <c r="N124" i="2"/>
  <c r="BF124" i="2" s="1"/>
  <c r="BI123" i="2"/>
  <c r="H35" i="2" s="1"/>
  <c r="BD88" i="1" s="1"/>
  <c r="BD87" i="1" s="1"/>
  <c r="W35" i="1" s="1"/>
  <c r="BH123" i="2"/>
  <c r="H34" i="2" s="1"/>
  <c r="BC88" i="1" s="1"/>
  <c r="BC87" i="1" s="1"/>
  <c r="BG123" i="2"/>
  <c r="H33" i="2" s="1"/>
  <c r="BB88" i="1" s="1"/>
  <c r="BB87" i="1" s="1"/>
  <c r="BE123" i="2"/>
  <c r="M31" i="2" s="1"/>
  <c r="AV88" i="1" s="1"/>
  <c r="AA123" i="2"/>
  <c r="Y123" i="2"/>
  <c r="Y122" i="2" s="1"/>
  <c r="W123" i="2"/>
  <c r="W122" i="2" s="1"/>
  <c r="BK123" i="2"/>
  <c r="BK122" i="2" s="1"/>
  <c r="N123" i="2"/>
  <c r="BF123" i="2" s="1"/>
  <c r="F116" i="2"/>
  <c r="F114" i="2"/>
  <c r="F112" i="2"/>
  <c r="M27" i="2"/>
  <c r="AS88" i="1" s="1"/>
  <c r="AS87" i="1" s="1"/>
  <c r="F83" i="2"/>
  <c r="M82" i="2"/>
  <c r="F82" i="2"/>
  <c r="F80" i="2"/>
  <c r="F78" i="2"/>
  <c r="O20" i="2"/>
  <c r="E20" i="2"/>
  <c r="M117" i="2" s="1"/>
  <c r="O19" i="2"/>
  <c r="O17" i="2"/>
  <c r="E17" i="2"/>
  <c r="M116" i="2" s="1"/>
  <c r="O16" i="2"/>
  <c r="O14" i="2"/>
  <c r="E14" i="2"/>
  <c r="F117" i="2" s="1"/>
  <c r="O13" i="2"/>
  <c r="AK27" i="1"/>
  <c r="AM83" i="1"/>
  <c r="L83" i="1"/>
  <c r="AM82" i="1"/>
  <c r="L82" i="1"/>
  <c r="L80" i="1"/>
  <c r="L78" i="1"/>
  <c r="L77" i="1"/>
  <c r="H32" i="2" l="1"/>
  <c r="BA88" i="1" s="1"/>
  <c r="BA87" i="1" s="1"/>
  <c r="Y121" i="2"/>
  <c r="W33" i="1"/>
  <c r="AX87" i="1"/>
  <c r="AA148" i="2"/>
  <c r="BK121" i="2"/>
  <c r="N122" i="2"/>
  <c r="N89" i="2" s="1"/>
  <c r="W121" i="2"/>
  <c r="M32" i="2"/>
  <c r="AW88" i="1" s="1"/>
  <c r="AT88" i="1" s="1"/>
  <c r="AY87" i="1"/>
  <c r="W34" i="1"/>
  <c r="N149" i="2"/>
  <c r="N95" i="2" s="1"/>
  <c r="BK148" i="2"/>
  <c r="N148" i="2" s="1"/>
  <c r="N94" i="2" s="1"/>
  <c r="Y148" i="2"/>
  <c r="AA121" i="2"/>
  <c r="AA120" i="2" s="1"/>
  <c r="W148" i="2"/>
  <c r="M83" i="2"/>
  <c r="H31" i="2"/>
  <c r="AZ88" i="1" s="1"/>
  <c r="AZ87" i="1" s="1"/>
  <c r="AV87" i="1" l="1"/>
  <c r="W31" i="1"/>
  <c r="BK120" i="2"/>
  <c r="N120" i="2" s="1"/>
  <c r="N87" i="2" s="1"/>
  <c r="N121" i="2"/>
  <c r="N88" i="2" s="1"/>
  <c r="Y120" i="2"/>
  <c r="W32" i="1"/>
  <c r="AW87" i="1"/>
  <c r="AK32" i="1" s="1"/>
  <c r="W120" i="2"/>
  <c r="AU88" i="1" s="1"/>
  <c r="AU87" i="1" s="1"/>
  <c r="M26" i="2" l="1"/>
  <c r="M29" i="2" s="1"/>
  <c r="L104" i="2"/>
  <c r="AK31" i="1"/>
  <c r="AT87" i="1"/>
  <c r="AG88" i="1" l="1"/>
  <c r="L37" i="2"/>
  <c r="AN88" i="1" l="1"/>
  <c r="AG87" i="1"/>
  <c r="AK26" i="1" l="1"/>
  <c r="AK29" i="1" s="1"/>
  <c r="AK37" i="1" s="1"/>
  <c r="AG92" i="1"/>
  <c r="AN87" i="1"/>
  <c r="AN92" i="1" s="1"/>
</calcChain>
</file>

<file path=xl/sharedStrings.xml><?xml version="1.0" encoding="utf-8"?>
<sst xmlns="http://schemas.openxmlformats.org/spreadsheetml/2006/main" count="809" uniqueCount="267">
  <si>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</si>
  <si>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</si>
  <si>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</si>
  <si>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</si>
  <si>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</si>
  <si>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</si>
  <si>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</si>
  <si>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</si>
  <si>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</si>
  <si>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</si>
  <si>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</si>
  <si>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</si>
  <si>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</si>
  <si>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Kód:</t>
  </si>
  <si>
    <t>IMPORT</t>
  </si>
  <si>
    <t>Stavba:</t>
  </si>
  <si>
    <t>Oprava podlahy v kuchyni MŠ Malinovského Partizánske</t>
  </si>
  <si>
    <t>JKSO:</t>
  </si>
  <si>
    <t>KS:</t>
  </si>
  <si>
    <t>Miesto:</t>
  </si>
  <si>
    <t xml:space="preserve"> </t>
  </si>
  <si>
    <t>Dátum:</t>
  </si>
  <si>
    <t>16. 8. 2017</t>
  </si>
  <si>
    <t>Objednávateľ:</t>
  </si>
  <si>
    <t>IČO:</t>
  </si>
  <si>
    <t>Mesto Partizánske</t>
  </si>
  <si>
    <t>IČO DPH:</t>
  </si>
  <si>
    <t>Zhotoviteľ: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</si>
  <si>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</si>
  <si>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</si>
  <si>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</si>
  <si>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</si>
  <si>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</si>
  <si>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</si>
  <si>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</si>
  <si>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</si>
  <si>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</si>
  <si>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</si>
  <si>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</si>
  <si>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</si>
  <si>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</si>
  <si>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</si>
  <si>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</si>
  <si>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</si>
  <si>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</si>
  <si>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</si>
  <si>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</si>
  <si>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</si>
  <si>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</si>
  <si>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</si>
  <si>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</si>
  <si>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</si>
  <si>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</si>
  <si>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</si>
  <si>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</si>
  <si>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</si>
  <si>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</si>
  <si>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</si>
  <si>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</si>
  <si>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</si>
  <si>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</si>
  <si>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</si>
  <si>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</si>
  <si>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</si>
  <si>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</si>
  <si>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</si>
  <si>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</si>
  <si>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</si>
  <si>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</si>
  <si>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</si>
  <si>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</si>
  <si>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</si>
  <si>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</si>
  <si>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{430cfa8f-1535-4a6e-9438-f24c9826d358}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</si>
  <si>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</si>
  <si>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</si>
  <si>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</si>
  <si>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</si>
  <si>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</si>
  <si>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</si>
  <si>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</si>
  <si>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</si>
  <si>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</si>
  <si>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</si>
  <si>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</si>
  <si>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</si>
  <si>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</si>
  <si>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</si>
  <si>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</si>
  <si>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Ostatné náklady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</si>
  <si>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</si>
  <si>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</si>
  <si>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</si>
  <si>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</si>
  <si>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</si>
  <si>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</si>
  <si>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</si>
  <si>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</si>
  <si>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</si>
  <si>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</si>
  <si>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</si>
  <si>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</si>
  <si>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</si>
  <si>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721 - Zdravotech. vnútorná kanalizácia</t>
  </si>
  <si>
    <t xml:space="preserve">    725 - Zdravotechnika - zariaď. predmety</t>
  </si>
  <si>
    <t xml:space="preserve">    771 - Podlahy z dlaždíc</t>
  </si>
  <si>
    <t xml:space="preserve">    781 - Dokončovacie práce a obklady</t>
  </si>
  <si>
    <t>OST - Ostatné</t>
  </si>
  <si>
    <t>2) Ostatné náklady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</si>
  <si>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</si>
  <si>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</si>
  <si>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</si>
  <si>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</si>
  <si>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</si>
  <si>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</si>
  <si>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</si>
  <si>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</si>
  <si>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</si>
  <si>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</si>
  <si>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</si>
  <si>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</si>
  <si>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</si>
  <si>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</si>
  <si>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</si>
  <si>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</si>
  <si>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130301001</t>
  </si>
  <si>
    <t>Výkop jamy a ryhy v obmedzenom priestore horn. tr.4 ručne</t>
  </si>
  <si>
    <t>m3</t>
  </si>
  <si>
    <t>4</t>
  </si>
  <si>
    <t>2</t>
  </si>
  <si>
    <t>-1894723904</t>
  </si>
  <si>
    <t>162201101</t>
  </si>
  <si>
    <t>Vodorovné premiestnenie výkopku z horniny 1-4 do 20m</t>
  </si>
  <si>
    <t>642222603</t>
  </si>
  <si>
    <t>3</t>
  </si>
  <si>
    <t>273362021</t>
  </si>
  <si>
    <t>Výstuž potkladného betonu zo zvár. sietí KARI 4/150/150</t>
  </si>
  <si>
    <t>m2</t>
  </si>
  <si>
    <t>-1882632221</t>
  </si>
  <si>
    <t>274313521</t>
  </si>
  <si>
    <t>Vyplnenie ryhy pre kanalizáciu betonom prostý tr.C 12/15 + obsyp potrubia</t>
  </si>
  <si>
    <t>114173875</t>
  </si>
  <si>
    <t>5</t>
  </si>
  <si>
    <t>631312611</t>
  </si>
  <si>
    <t>Mazanina z betónu prostého tr.C 16/20 hr.nad 50 do 80 mm</t>
  </si>
  <si>
    <t>-132994201</t>
  </si>
  <si>
    <t>6</t>
  </si>
  <si>
    <t>632401924</t>
  </si>
  <si>
    <t>Príplatok za sklon poteru</t>
  </si>
  <si>
    <t>-400855581</t>
  </si>
  <si>
    <t>7</t>
  </si>
  <si>
    <t>632451023</t>
  </si>
  <si>
    <t>Vyrovnávací poter muriva MC 15 hr 40 mm</t>
  </si>
  <si>
    <t>-1723213694</t>
  </si>
  <si>
    <t>8</t>
  </si>
  <si>
    <t>965043341</t>
  </si>
  <si>
    <t>Búranie podkladov pod dlažby, liatych dlažieb a mazanín,betón s poterom,teracom hr.do 100 mm, plochy nad 4 m2  -2,20000t</t>
  </si>
  <si>
    <t>171589360</t>
  </si>
  <si>
    <t>9</t>
  </si>
  <si>
    <t>965049110</t>
  </si>
  <si>
    <t>Príplatok za búranie betónovej mazaniny so zváranou sieťou alebo rabicovým pletivom hr.do 100 mm</t>
  </si>
  <si>
    <t>165237089</t>
  </si>
  <si>
    <t>10</t>
  </si>
  <si>
    <t>965081712</t>
  </si>
  <si>
    <t>Búranie dlažieb, bez podklad. lôžka z xylolit., alebo keramických dlaždíc hr. do 10 mm,  -0,02000t</t>
  </si>
  <si>
    <t>-1261477409</t>
  </si>
  <si>
    <t>11</t>
  </si>
  <si>
    <t>971042431</t>
  </si>
  <si>
    <t>Vybúranie otvoru v betónových priečkach a stenách plochy do 0, 25 m2,hr.do 150 mm,  -0,08200t</t>
  </si>
  <si>
    <t>ks</t>
  </si>
  <si>
    <t>-1792913737</t>
  </si>
  <si>
    <t>12</t>
  </si>
  <si>
    <t>971042461</t>
  </si>
  <si>
    <t>Vybúranie otvoru v betónových priečkach a stenách plochy do 0, 25 m2,hr.do 600 mm,  -0,33000t</t>
  </si>
  <si>
    <t>1504783419</t>
  </si>
  <si>
    <t>13</t>
  </si>
  <si>
    <t>974042587</t>
  </si>
  <si>
    <t>Vysekanie rýh v betónovej dlažbe do hĺbky 250mm a šírky do 300mm,  -0,22000t</t>
  </si>
  <si>
    <t>m</t>
  </si>
  <si>
    <t>1912568832</t>
  </si>
  <si>
    <t>14</t>
  </si>
  <si>
    <t>979011131</t>
  </si>
  <si>
    <t>Zvislá doprava sutiny po schodoch ručne do 3.5 m</t>
  </si>
  <si>
    <t>t</t>
  </si>
  <si>
    <t>-869002591</t>
  </si>
  <si>
    <t>15</t>
  </si>
  <si>
    <t>979081111</t>
  </si>
  <si>
    <t>Odvoz sutiny a vybúraných hmôt na skládku do 1 km</t>
  </si>
  <si>
    <t>1249509326</t>
  </si>
  <si>
    <t>16</t>
  </si>
  <si>
    <t>979081121</t>
  </si>
  <si>
    <t>Odvoz sutiny a vybúraných hmôt na skládku za každý ďalší 1 km</t>
  </si>
  <si>
    <t>-2133238978</t>
  </si>
  <si>
    <t>17</t>
  </si>
  <si>
    <t>979082111</t>
  </si>
  <si>
    <t>Vnútrostavenisková doprava sutiny a vybúraných hmôt do 10 m</t>
  </si>
  <si>
    <t>637000434</t>
  </si>
  <si>
    <t>18</t>
  </si>
  <si>
    <t>979082121</t>
  </si>
  <si>
    <t>Vnútrostavenisková doprava sutiny a vybúraných hmôt za každých ďalších 5 m</t>
  </si>
  <si>
    <t>-420504265</t>
  </si>
  <si>
    <t>19</t>
  </si>
  <si>
    <t>979089012</t>
  </si>
  <si>
    <t>Poplatok za skladovanie - betón, tehly, dlaždice (17 01 ), ostatné</t>
  </si>
  <si>
    <t>-17333756</t>
  </si>
  <si>
    <t>979089713</t>
  </si>
  <si>
    <t>Prenájom kontajneru 7 m3</t>
  </si>
  <si>
    <t>1344730398</t>
  </si>
  <si>
    <t>21</t>
  </si>
  <si>
    <t>998011001</t>
  </si>
  <si>
    <t>Presun hmôt pre budovy JKSO 801, 803,812,zvislá konštr.z tehál,tvárnic,z kovu výšky do 6 m</t>
  </si>
  <si>
    <t>1123540660</t>
  </si>
  <si>
    <t>22</t>
  </si>
  <si>
    <t>711111011</t>
  </si>
  <si>
    <t>Izolácia proti zemnej vlhkosti vodorovná asfaltovou suspenziou za studena dvojnásobná</t>
  </si>
  <si>
    <t>-1689286277</t>
  </si>
  <si>
    <t>23</t>
  </si>
  <si>
    <t>M</t>
  </si>
  <si>
    <t>1116332000</t>
  </si>
  <si>
    <t>Suspenzia asfaltová SA 4 GUMOASFALT v sudoch do 150kg</t>
  </si>
  <si>
    <t>2108027607</t>
  </si>
  <si>
    <t>24</t>
  </si>
  <si>
    <t>721170909</t>
  </si>
  <si>
    <t>Oprava odpadového potrubia novodurového vsadenie odbočky do potrubia D 110, D 114</t>
  </si>
  <si>
    <t>-951038400</t>
  </si>
  <si>
    <t>25</t>
  </si>
  <si>
    <t>721171109</t>
  </si>
  <si>
    <t>Potrubie z novodurových rúr TPD 5-177-67 odpadové hrdlové D 110x2, 2</t>
  </si>
  <si>
    <t>-213050101</t>
  </si>
  <si>
    <t>26</t>
  </si>
  <si>
    <t>725869204</t>
  </si>
  <si>
    <t>Montáž podlahovej vpuste DN 100</t>
  </si>
  <si>
    <t>1666342999</t>
  </si>
  <si>
    <t>27</t>
  </si>
  <si>
    <t>5516170200</t>
  </si>
  <si>
    <t>Uzávierka zápachová T 1022 D 100 mm</t>
  </si>
  <si>
    <t>-2022684156</t>
  </si>
  <si>
    <t>28</t>
  </si>
  <si>
    <t>771575207</t>
  </si>
  <si>
    <t>Montáž podláh z dlaždíc keram. ukladanie do tmelu bez povrchovej úpravy alebo glaz., reliéf. 200x200 mm</t>
  </si>
  <si>
    <t>-510621211</t>
  </si>
  <si>
    <t>29</t>
  </si>
  <si>
    <t>5976456000</t>
  </si>
  <si>
    <t>Dlaždice keramické s protišmykovým povrchom líca úprava 1 A 150x150x11 2 Ia</t>
  </si>
  <si>
    <t>1098468638</t>
  </si>
  <si>
    <t>30</t>
  </si>
  <si>
    <t>998771101</t>
  </si>
  <si>
    <t>Presun hmôt pre podlahy z dlaždíc v objektoch výšky do 6m</t>
  </si>
  <si>
    <t>466221757</t>
  </si>
  <si>
    <t>31</t>
  </si>
  <si>
    <t>781491013</t>
  </si>
  <si>
    <t>Montáž dilatacié poteru okolo stien EPS 10 mm</t>
  </si>
  <si>
    <t>-2041735374</t>
  </si>
  <si>
    <t>32</t>
  </si>
  <si>
    <t>781491113</t>
  </si>
  <si>
    <t>Dodávka a montáž dilatačného profilu pre dlažbu do tmelu - dilatácia</t>
  </si>
  <si>
    <t>-1025271553</t>
  </si>
  <si>
    <t>33</t>
  </si>
  <si>
    <t>781491114</t>
  </si>
  <si>
    <t>Dodávka a montáž prechodového profilu</t>
  </si>
  <si>
    <t>-2082521731</t>
  </si>
  <si>
    <t>34</t>
  </si>
  <si>
    <t>HZS000113</t>
  </si>
  <si>
    <t>Demontáž a zpätná montáž technologického zariadenia</t>
  </si>
  <si>
    <t>hod</t>
  </si>
  <si>
    <t>-736635563</t>
  </si>
  <si>
    <t>Oprava podlahy ŠJ MŠ  Malinovského - 2.časť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</si>
</sst>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sz val="9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8"/>
      <color rgb="FF969696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2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2" fillId="0" borderId="0" xfId="0" applyFont="1" applyAlignment="1">
      <alignment horizontal="left" vertical="center"/>
    </xf>
    <xf numFmtId="0" fontId="0" fillId="0" borderId="0" xfId="0" applyBorder="1"/>
    <xf numFmtId="0" fontId="14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center"/>
    </xf>
    <xf numFmtId="0" fontId="0" fillId="0" borderId="6" xfId="0" applyBorder="1"/>
    <xf numFmtId="0" fontId="15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6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19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4" fontId="21" fillId="0" borderId="14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166" fontId="21" fillId="0" borderId="0" xfId="0" applyNumberFormat="1" applyFont="1" applyBorder="1" applyAlignment="1">
      <alignment vertical="center"/>
    </xf>
    <xf numFmtId="4" fontId="21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6" fillId="0" borderId="16" xfId="0" applyNumberFormat="1" applyFont="1" applyBorder="1" applyAlignment="1">
      <alignment vertical="center"/>
    </xf>
    <xf numFmtId="4" fontId="26" fillId="0" borderId="17" xfId="0" applyNumberFormat="1" applyFont="1" applyBorder="1" applyAlignment="1">
      <alignment vertical="center"/>
    </xf>
    <xf numFmtId="166" fontId="26" fillId="0" borderId="17" xfId="0" applyNumberFormat="1" applyFont="1" applyBorder="1" applyAlignment="1">
      <alignment vertical="center"/>
    </xf>
    <xf numFmtId="4" fontId="26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22" fillId="5" borderId="0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vertical="center"/>
    </xf>
    <xf numFmtId="0" fontId="0" fillId="2" borderId="0" xfId="0" applyFill="1" applyProtection="1"/>
    <xf numFmtId="0" fontId="9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3" fillId="5" borderId="8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right" vertical="center"/>
    </xf>
    <xf numFmtId="0" fontId="3" fillId="5" borderId="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167" fontId="32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25" xfId="0" applyFont="1" applyBorder="1" applyAlignment="1">
      <alignment horizontal="left" vertical="center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3" fillId="0" borderId="25" xfId="0" applyFont="1" applyBorder="1" applyAlignment="1" applyProtection="1">
      <alignment horizontal="center" vertical="center"/>
      <protection locked="0"/>
    </xf>
    <xf numFmtId="49" fontId="33" fillId="0" borderId="25" xfId="0" applyNumberFormat="1" applyFont="1" applyBorder="1" applyAlignment="1" applyProtection="1">
      <alignment horizontal="left" vertical="center" wrapText="1"/>
      <protection locked="0"/>
    </xf>
    <xf numFmtId="0" fontId="33" fillId="0" borderId="25" xfId="0" applyFont="1" applyBorder="1" applyAlignment="1" applyProtection="1">
      <alignment horizontal="center" vertical="center" wrapText="1"/>
      <protection locked="0"/>
    </xf>
    <xf numFmtId="167" fontId="33" fillId="0" borderId="25" xfId="0" applyNumberFormat="1" applyFont="1" applyBorder="1" applyAlignment="1" applyProtection="1">
      <alignment vertical="center"/>
      <protection locked="0"/>
    </xf>
    <xf numFmtId="0" fontId="1" fillId="0" borderId="17" xfId="0" applyFont="1" applyBorder="1" applyAlignment="1">
      <alignment horizontal="center" vertical="center"/>
    </xf>
    <xf numFmtId="166" fontId="1" fillId="0" borderId="17" xfId="0" applyNumberFormat="1" applyFont="1" applyBorder="1" applyAlignment="1">
      <alignment vertical="center"/>
    </xf>
    <xf numFmtId="166" fontId="1" fillId="0" borderId="18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4" fontId="22" fillId="5" borderId="0" xfId="0" applyNumberFormat="1" applyFont="1" applyFill="1" applyBorder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 wrapText="1"/>
    </xf>
    <xf numFmtId="4" fontId="22" fillId="0" borderId="0" xfId="0" applyNumberFormat="1" applyFont="1" applyBorder="1" applyAlignment="1">
      <alignment horizontal="right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0" fillId="4" borderId="9" xfId="0" applyFont="1" applyFill="1" applyBorder="1" applyAlignment="1">
      <alignment vertical="center"/>
    </xf>
    <xf numFmtId="4" fontId="3" fillId="4" borderId="9" xfId="0" applyNumberFormat="1" applyFont="1" applyFill="1" applyBorder="1" applyAlignment="1">
      <alignment vertical="center"/>
    </xf>
    <xf numFmtId="0" fontId="0" fillId="4" borderId="10" xfId="0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0" fontId="0" fillId="0" borderId="0" xfId="0" applyBorder="1"/>
    <xf numFmtId="4" fontId="16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11" fillId="2" borderId="0" xfId="1" applyFont="1" applyFill="1" applyAlignment="1" applyProtection="1">
      <alignment horizontal="center" vertical="center"/>
    </xf>
    <xf numFmtId="0" fontId="0" fillId="0" borderId="25" xfId="0" applyFont="1" applyBorder="1" applyAlignment="1" applyProtection="1">
      <alignment horizontal="left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22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7" fontId="5" fillId="0" borderId="0" xfId="0" applyNumberFormat="1" applyFont="1" applyBorder="1" applyAlignment="1"/>
    <xf numFmtId="167" fontId="5" fillId="0" borderId="0" xfId="0" applyNumberFormat="1" applyFont="1" applyBorder="1" applyAlignment="1">
      <alignment vertical="center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33" fillId="0" borderId="25" xfId="0" applyFont="1" applyBorder="1" applyAlignment="1" applyProtection="1">
      <alignment horizontal="left" vertical="center" wrapText="1"/>
      <protection locked="0"/>
    </xf>
    <xf numFmtId="167" fontId="33" fillId="0" borderId="25" xfId="0" applyNumberFormat="1" applyFont="1" applyBorder="1" applyAlignment="1" applyProtection="1">
      <alignment vertical="center"/>
      <protection locked="0"/>
    </xf>
    <xf numFmtId="0" fontId="2" fillId="5" borderId="23" xfId="0" applyFont="1" applyFill="1" applyBorder="1" applyAlignment="1">
      <alignment horizontal="center" vertical="center" wrapText="1"/>
    </xf>
    <xf numFmtId="0" fontId="30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4" fontId="29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" fillId="5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4" fontId="3" fillId="5" borderId="10" xfId="0" applyNumberFormat="1" applyFont="1" applyFill="1" applyBorder="1" applyAlignment="1">
      <alignment vertical="center"/>
    </xf>
    <xf numFmtId="4" fontId="16" fillId="0" borderId="0" xfId="0" applyNumberFormat="1" applyFont="1" applyBorder="1" applyAlignment="1">
      <alignment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3"/>
  <sheetViews>
    <sheetView showGridLines="0" workbookViewId="0">
      <pane ySplit="1" topLeftCell="A69" activePane="bottomLeft" state="frozen"/>
      <selection pane="bottomLeft" activeCell="C4" sqref="C4:AP4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82" t="s">
        <v>7</v>
      </c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  <c r="AM2" s="183"/>
      <c r="AN2" s="183"/>
      <c r="AO2" s="183"/>
      <c r="AP2" s="183"/>
      <c r="AR2" s="152" t="s">
        <v>8</v>
      </c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71" t="s">
        <v>11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22"/>
      <c r="AS4" s="23" t="s">
        <v>12</v>
      </c>
      <c r="BS4" s="17" t="s">
        <v>9</v>
      </c>
    </row>
    <row r="5" spans="1:73" ht="14.45" customHeight="1">
      <c r="B5" s="21"/>
      <c r="C5" s="24"/>
      <c r="D5" s="25" t="s">
        <v>13</v>
      </c>
      <c r="E5" s="24"/>
      <c r="F5" s="24"/>
      <c r="G5" s="24"/>
      <c r="H5" s="24"/>
      <c r="I5" s="24"/>
      <c r="J5" s="24"/>
      <c r="K5" s="184" t="s">
        <v>14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24"/>
      <c r="AQ5" s="22"/>
      <c r="BS5" s="17" t="s">
        <v>9</v>
      </c>
    </row>
    <row r="6" spans="1:73" ht="36.950000000000003" customHeight="1">
      <c r="B6" s="21"/>
      <c r="C6" s="24"/>
      <c r="D6" s="27" t="s">
        <v>15</v>
      </c>
      <c r="E6" s="24"/>
      <c r="F6" s="24"/>
      <c r="G6" s="24"/>
      <c r="H6" s="24"/>
      <c r="I6" s="24"/>
      <c r="J6" s="24"/>
      <c r="K6" s="185" t="s">
        <v>266</v>
      </c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24"/>
      <c r="AQ6" s="22"/>
      <c r="BS6" s="17" t="s">
        <v>9</v>
      </c>
    </row>
    <row r="7" spans="1:73" ht="14.45" customHeight="1">
      <c r="B7" s="21"/>
      <c r="C7" s="24"/>
      <c r="D7" s="28" t="s">
        <v>17</v>
      </c>
      <c r="E7" s="24"/>
      <c r="F7" s="24"/>
      <c r="G7" s="24"/>
      <c r="H7" s="24"/>
      <c r="I7" s="24"/>
      <c r="J7" s="24"/>
      <c r="K7" s="26" t="s">
        <v>5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8" t="s">
        <v>18</v>
      </c>
      <c r="AL7" s="24"/>
      <c r="AM7" s="24"/>
      <c r="AN7" s="26" t="s">
        <v>5</v>
      </c>
      <c r="AO7" s="24"/>
      <c r="AP7" s="24"/>
      <c r="AQ7" s="22"/>
      <c r="BS7" s="17" t="s">
        <v>9</v>
      </c>
    </row>
    <row r="8" spans="1:73" ht="14.45" customHeight="1">
      <c r="B8" s="21"/>
      <c r="C8" s="24"/>
      <c r="D8" s="28" t="s">
        <v>19</v>
      </c>
      <c r="E8" s="24"/>
      <c r="F8" s="24"/>
      <c r="G8" s="24"/>
      <c r="H8" s="24"/>
      <c r="I8" s="24"/>
      <c r="J8" s="24"/>
      <c r="K8" s="26" t="s">
        <v>20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8" t="s">
        <v>21</v>
      </c>
      <c r="AL8" s="24"/>
      <c r="AM8" s="24"/>
      <c r="AN8" s="26" t="s">
        <v>22</v>
      </c>
      <c r="AO8" s="24"/>
      <c r="AP8" s="24"/>
      <c r="AQ8" s="22"/>
      <c r="BS8" s="17" t="s">
        <v>9</v>
      </c>
    </row>
    <row r="9" spans="1:73" ht="14.45" customHeight="1">
      <c r="B9" s="21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2"/>
      <c r="BS9" s="17" t="s">
        <v>9</v>
      </c>
    </row>
    <row r="10" spans="1:73" ht="14.45" customHeight="1">
      <c r="B10" s="21"/>
      <c r="C10" s="24"/>
      <c r="D10" s="28" t="s">
        <v>23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8" t="s">
        <v>24</v>
      </c>
      <c r="AL10" s="24"/>
      <c r="AM10" s="24"/>
      <c r="AN10" s="26" t="s">
        <v>5</v>
      </c>
      <c r="AO10" s="24"/>
      <c r="AP10" s="24"/>
      <c r="AQ10" s="22"/>
      <c r="BS10" s="17" t="s">
        <v>9</v>
      </c>
    </row>
    <row r="11" spans="1:73" ht="18.399999999999999" customHeight="1">
      <c r="B11" s="21"/>
      <c r="C11" s="24"/>
      <c r="D11" s="24"/>
      <c r="E11" s="26" t="s">
        <v>25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8" t="s">
        <v>26</v>
      </c>
      <c r="AL11" s="24"/>
      <c r="AM11" s="24"/>
      <c r="AN11" s="26" t="s">
        <v>5</v>
      </c>
      <c r="AO11" s="24"/>
      <c r="AP11" s="24"/>
      <c r="AQ11" s="22"/>
      <c r="BS11" s="17" t="s">
        <v>9</v>
      </c>
    </row>
    <row r="12" spans="1:73" ht="6.95" customHeight="1">
      <c r="B12" s="21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2"/>
      <c r="BS12" s="17" t="s">
        <v>9</v>
      </c>
    </row>
    <row r="13" spans="1:73" ht="14.45" customHeight="1">
      <c r="B13" s="21"/>
      <c r="C13" s="24"/>
      <c r="D13" s="28" t="s">
        <v>27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8" t="s">
        <v>24</v>
      </c>
      <c r="AL13" s="24"/>
      <c r="AM13" s="24"/>
      <c r="AN13" s="26" t="s">
        <v>5</v>
      </c>
      <c r="AO13" s="24"/>
      <c r="AP13" s="24"/>
      <c r="AQ13" s="22"/>
      <c r="BS13" s="17" t="s">
        <v>9</v>
      </c>
    </row>
    <row r="14" spans="1:73" ht="15">
      <c r="B14" s="21"/>
      <c r="C14" s="24"/>
      <c r="D14" s="24"/>
      <c r="E14" s="26" t="s">
        <v>20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8" t="s">
        <v>26</v>
      </c>
      <c r="AL14" s="24"/>
      <c r="AM14" s="24"/>
      <c r="AN14" s="26" t="s">
        <v>5</v>
      </c>
      <c r="AO14" s="24"/>
      <c r="AP14" s="24"/>
      <c r="AQ14" s="22"/>
      <c r="BS14" s="17" t="s">
        <v>9</v>
      </c>
    </row>
    <row r="15" spans="1:73" ht="6.95" customHeight="1">
      <c r="B15" s="21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2"/>
      <c r="BS15" s="17" t="s">
        <v>6</v>
      </c>
    </row>
    <row r="16" spans="1:73" ht="14.45" customHeight="1">
      <c r="B16" s="21"/>
      <c r="C16" s="24"/>
      <c r="D16" s="28" t="s">
        <v>28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8" t="s">
        <v>24</v>
      </c>
      <c r="AL16" s="24"/>
      <c r="AM16" s="24"/>
      <c r="AN16" s="26" t="s">
        <v>5</v>
      </c>
      <c r="AO16" s="24"/>
      <c r="AP16" s="24"/>
      <c r="AQ16" s="22"/>
      <c r="BS16" s="17" t="s">
        <v>6</v>
      </c>
    </row>
    <row r="17" spans="2:71" ht="18.399999999999999" customHeight="1">
      <c r="B17" s="21"/>
      <c r="C17" s="24"/>
      <c r="D17" s="24"/>
      <c r="E17" s="26" t="s">
        <v>20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8" t="s">
        <v>26</v>
      </c>
      <c r="AL17" s="24"/>
      <c r="AM17" s="24"/>
      <c r="AN17" s="26" t="s">
        <v>5</v>
      </c>
      <c r="AO17" s="24"/>
      <c r="AP17" s="24"/>
      <c r="AQ17" s="22"/>
      <c r="BS17" s="17" t="s">
        <v>29</v>
      </c>
    </row>
    <row r="18" spans="2:71" ht="6.95" customHeight="1">
      <c r="B18" s="21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2"/>
      <c r="BS18" s="17" t="s">
        <v>30</v>
      </c>
    </row>
    <row r="19" spans="2:71" ht="14.45" customHeight="1">
      <c r="B19" s="21"/>
      <c r="C19" s="24"/>
      <c r="D19" s="28" t="s">
        <v>31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8" t="s">
        <v>24</v>
      </c>
      <c r="AL19" s="24"/>
      <c r="AM19" s="24"/>
      <c r="AN19" s="26" t="s">
        <v>5</v>
      </c>
      <c r="AO19" s="24"/>
      <c r="AP19" s="24"/>
      <c r="AQ19" s="22"/>
      <c r="BS19" s="17" t="s">
        <v>30</v>
      </c>
    </row>
    <row r="20" spans="2:71" ht="18.399999999999999" customHeight="1">
      <c r="B20" s="21"/>
      <c r="C20" s="24"/>
      <c r="D20" s="24"/>
      <c r="E20" s="26" t="s">
        <v>20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8" t="s">
        <v>26</v>
      </c>
      <c r="AL20" s="24"/>
      <c r="AM20" s="24"/>
      <c r="AN20" s="26" t="s">
        <v>5</v>
      </c>
      <c r="AO20" s="24"/>
      <c r="AP20" s="24"/>
      <c r="AQ20" s="22"/>
    </row>
    <row r="21" spans="2:71" ht="6.95" customHeight="1">
      <c r="B21" s="21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2"/>
    </row>
    <row r="22" spans="2:71" ht="15">
      <c r="B22" s="21"/>
      <c r="C22" s="24"/>
      <c r="D22" s="28" t="s">
        <v>32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2"/>
    </row>
    <row r="23" spans="2:71" ht="22.5" customHeight="1">
      <c r="B23" s="21"/>
      <c r="C23" s="24"/>
      <c r="D23" s="24"/>
      <c r="E23" s="186" t="s">
        <v>5</v>
      </c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24"/>
      <c r="AP23" s="24"/>
      <c r="AQ23" s="22"/>
    </row>
    <row r="24" spans="2:71" ht="6.95" customHeight="1">
      <c r="B24" s="21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2"/>
    </row>
    <row r="25" spans="2:71" ht="6.95" customHeight="1">
      <c r="B25" s="21"/>
      <c r="C25" s="24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4"/>
      <c r="AQ25" s="22"/>
    </row>
    <row r="26" spans="2:71" ht="14.45" customHeight="1">
      <c r="B26" s="21"/>
      <c r="C26" s="24"/>
      <c r="D26" s="30" t="s">
        <v>33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178">
        <f>ROUND(AG87,2)</f>
        <v>0</v>
      </c>
      <c r="AL26" s="179"/>
      <c r="AM26" s="179"/>
      <c r="AN26" s="179"/>
      <c r="AO26" s="179"/>
      <c r="AP26" s="24"/>
      <c r="AQ26" s="22"/>
    </row>
    <row r="27" spans="2:71" ht="14.45" customHeight="1">
      <c r="B27" s="21"/>
      <c r="C27" s="24"/>
      <c r="D27" s="30" t="s">
        <v>34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178">
        <f>ROUND(AG90,2)</f>
        <v>0</v>
      </c>
      <c r="AL27" s="178"/>
      <c r="AM27" s="178"/>
      <c r="AN27" s="178"/>
      <c r="AO27" s="178"/>
      <c r="AP27" s="24"/>
      <c r="AQ27" s="22"/>
    </row>
    <row r="28" spans="2:71" s="1" customFormat="1" ht="6.95" customHeight="1"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3"/>
    </row>
    <row r="29" spans="2:71" s="1" customFormat="1" ht="25.9" customHeight="1">
      <c r="B29" s="31"/>
      <c r="C29" s="32"/>
      <c r="D29" s="34" t="s">
        <v>35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180">
        <f>ROUND(AK26+AK27,2)</f>
        <v>0</v>
      </c>
      <c r="AL29" s="181"/>
      <c r="AM29" s="181"/>
      <c r="AN29" s="181"/>
      <c r="AO29" s="181"/>
      <c r="AP29" s="32"/>
      <c r="AQ29" s="33"/>
    </row>
    <row r="30" spans="2:71" s="1" customFormat="1" ht="6.95" customHeight="1">
      <c r="B30" s="31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3"/>
    </row>
    <row r="31" spans="2:71" s="2" customFormat="1" ht="14.45" customHeight="1">
      <c r="B31" s="36"/>
      <c r="C31" s="37"/>
      <c r="D31" s="38" t="s">
        <v>36</v>
      </c>
      <c r="E31" s="37"/>
      <c r="F31" s="38" t="s">
        <v>37</v>
      </c>
      <c r="G31" s="37"/>
      <c r="H31" s="37"/>
      <c r="I31" s="37"/>
      <c r="J31" s="37"/>
      <c r="K31" s="37"/>
      <c r="L31" s="175">
        <v>0.2</v>
      </c>
      <c r="M31" s="176"/>
      <c r="N31" s="176"/>
      <c r="O31" s="176"/>
      <c r="P31" s="37"/>
      <c r="Q31" s="37"/>
      <c r="R31" s="37"/>
      <c r="S31" s="37"/>
      <c r="T31" s="40" t="s">
        <v>38</v>
      </c>
      <c r="U31" s="37"/>
      <c r="V31" s="37"/>
      <c r="W31" s="177">
        <f>ROUND(AZ87+SUM(CD91),2)</f>
        <v>0</v>
      </c>
      <c r="X31" s="176"/>
      <c r="Y31" s="176"/>
      <c r="Z31" s="176"/>
      <c r="AA31" s="176"/>
      <c r="AB31" s="176"/>
      <c r="AC31" s="176"/>
      <c r="AD31" s="176"/>
      <c r="AE31" s="176"/>
      <c r="AF31" s="37"/>
      <c r="AG31" s="37"/>
      <c r="AH31" s="37"/>
      <c r="AI31" s="37"/>
      <c r="AJ31" s="37"/>
      <c r="AK31" s="177">
        <f>ROUND(AV87+SUM(BY91),2)</f>
        <v>0</v>
      </c>
      <c r="AL31" s="176"/>
      <c r="AM31" s="176"/>
      <c r="AN31" s="176"/>
      <c r="AO31" s="176"/>
      <c r="AP31" s="37"/>
      <c r="AQ31" s="41"/>
    </row>
    <row r="32" spans="2:71" s="2" customFormat="1" ht="14.45" customHeight="1">
      <c r="B32" s="36"/>
      <c r="C32" s="37"/>
      <c r="D32" s="37"/>
      <c r="E32" s="37"/>
      <c r="F32" s="38" t="s">
        <v>39</v>
      </c>
      <c r="G32" s="37"/>
      <c r="H32" s="37"/>
      <c r="I32" s="37"/>
      <c r="J32" s="37"/>
      <c r="K32" s="37"/>
      <c r="L32" s="175">
        <v>0.2</v>
      </c>
      <c r="M32" s="176"/>
      <c r="N32" s="176"/>
      <c r="O32" s="176"/>
      <c r="P32" s="37"/>
      <c r="Q32" s="37"/>
      <c r="R32" s="37"/>
      <c r="S32" s="37"/>
      <c r="T32" s="40" t="s">
        <v>38</v>
      </c>
      <c r="U32" s="37"/>
      <c r="V32" s="37"/>
      <c r="W32" s="177">
        <f>ROUND(BA87+SUM(CE91),2)</f>
        <v>0</v>
      </c>
      <c r="X32" s="176"/>
      <c r="Y32" s="176"/>
      <c r="Z32" s="176"/>
      <c r="AA32" s="176"/>
      <c r="AB32" s="176"/>
      <c r="AC32" s="176"/>
      <c r="AD32" s="176"/>
      <c r="AE32" s="176"/>
      <c r="AF32" s="37"/>
      <c r="AG32" s="37"/>
      <c r="AH32" s="37"/>
      <c r="AI32" s="37"/>
      <c r="AJ32" s="37"/>
      <c r="AK32" s="177">
        <f>ROUND(AW87+SUM(BZ91),2)</f>
        <v>0</v>
      </c>
      <c r="AL32" s="176"/>
      <c r="AM32" s="176"/>
      <c r="AN32" s="176"/>
      <c r="AO32" s="176"/>
      <c r="AP32" s="37"/>
      <c r="AQ32" s="41"/>
    </row>
    <row r="33" spans="2:43" s="2" customFormat="1" ht="14.45" hidden="1" customHeight="1">
      <c r="B33" s="36"/>
      <c r="C33" s="37"/>
      <c r="D33" s="37"/>
      <c r="E33" s="37"/>
      <c r="F33" s="38" t="s">
        <v>40</v>
      </c>
      <c r="G33" s="37"/>
      <c r="H33" s="37"/>
      <c r="I33" s="37"/>
      <c r="J33" s="37"/>
      <c r="K33" s="37"/>
      <c r="L33" s="175">
        <v>0.2</v>
      </c>
      <c r="M33" s="176"/>
      <c r="N33" s="176"/>
      <c r="O33" s="176"/>
      <c r="P33" s="37"/>
      <c r="Q33" s="37"/>
      <c r="R33" s="37"/>
      <c r="S33" s="37"/>
      <c r="T33" s="40" t="s">
        <v>38</v>
      </c>
      <c r="U33" s="37"/>
      <c r="V33" s="37"/>
      <c r="W33" s="177">
        <f>ROUND(BB87+SUM(CF91),2)</f>
        <v>0</v>
      </c>
      <c r="X33" s="176"/>
      <c r="Y33" s="176"/>
      <c r="Z33" s="176"/>
      <c r="AA33" s="176"/>
      <c r="AB33" s="176"/>
      <c r="AC33" s="176"/>
      <c r="AD33" s="176"/>
      <c r="AE33" s="176"/>
      <c r="AF33" s="37"/>
      <c r="AG33" s="37"/>
      <c r="AH33" s="37"/>
      <c r="AI33" s="37"/>
      <c r="AJ33" s="37"/>
      <c r="AK33" s="177">
        <v>0</v>
      </c>
      <c r="AL33" s="176"/>
      <c r="AM33" s="176"/>
      <c r="AN33" s="176"/>
      <c r="AO33" s="176"/>
      <c r="AP33" s="37"/>
      <c r="AQ33" s="41"/>
    </row>
    <row r="34" spans="2:43" s="2" customFormat="1" ht="14.45" hidden="1" customHeight="1">
      <c r="B34" s="36"/>
      <c r="C34" s="37"/>
      <c r="D34" s="37"/>
      <c r="E34" s="37"/>
      <c r="F34" s="38" t="s">
        <v>41</v>
      </c>
      <c r="G34" s="37"/>
      <c r="H34" s="37"/>
      <c r="I34" s="37"/>
      <c r="J34" s="37"/>
      <c r="K34" s="37"/>
      <c r="L34" s="175">
        <v>0.2</v>
      </c>
      <c r="M34" s="176"/>
      <c r="N34" s="176"/>
      <c r="O34" s="176"/>
      <c r="P34" s="37"/>
      <c r="Q34" s="37"/>
      <c r="R34" s="37"/>
      <c r="S34" s="37"/>
      <c r="T34" s="40" t="s">
        <v>38</v>
      </c>
      <c r="U34" s="37"/>
      <c r="V34" s="37"/>
      <c r="W34" s="177">
        <f>ROUND(BC87+SUM(CG91),2)</f>
        <v>0</v>
      </c>
      <c r="X34" s="176"/>
      <c r="Y34" s="176"/>
      <c r="Z34" s="176"/>
      <c r="AA34" s="176"/>
      <c r="AB34" s="176"/>
      <c r="AC34" s="176"/>
      <c r="AD34" s="176"/>
      <c r="AE34" s="176"/>
      <c r="AF34" s="37"/>
      <c r="AG34" s="37"/>
      <c r="AH34" s="37"/>
      <c r="AI34" s="37"/>
      <c r="AJ34" s="37"/>
      <c r="AK34" s="177">
        <v>0</v>
      </c>
      <c r="AL34" s="176"/>
      <c r="AM34" s="176"/>
      <c r="AN34" s="176"/>
      <c r="AO34" s="176"/>
      <c r="AP34" s="37"/>
      <c r="AQ34" s="41"/>
    </row>
    <row r="35" spans="2:43" s="2" customFormat="1" ht="14.45" hidden="1" customHeight="1">
      <c r="B35" s="36"/>
      <c r="C35" s="37"/>
      <c r="D35" s="37"/>
      <c r="E35" s="37"/>
      <c r="F35" s="38" t="s">
        <v>42</v>
      </c>
      <c r="G35" s="37"/>
      <c r="H35" s="37"/>
      <c r="I35" s="37"/>
      <c r="J35" s="37"/>
      <c r="K35" s="37"/>
      <c r="L35" s="175">
        <v>0</v>
      </c>
      <c r="M35" s="176"/>
      <c r="N35" s="176"/>
      <c r="O35" s="176"/>
      <c r="P35" s="37"/>
      <c r="Q35" s="37"/>
      <c r="R35" s="37"/>
      <c r="S35" s="37"/>
      <c r="T35" s="40" t="s">
        <v>38</v>
      </c>
      <c r="U35" s="37"/>
      <c r="V35" s="37"/>
      <c r="W35" s="177">
        <f>ROUND(BD87+SUM(CH91),2)</f>
        <v>0</v>
      </c>
      <c r="X35" s="176"/>
      <c r="Y35" s="176"/>
      <c r="Z35" s="176"/>
      <c r="AA35" s="176"/>
      <c r="AB35" s="176"/>
      <c r="AC35" s="176"/>
      <c r="AD35" s="176"/>
      <c r="AE35" s="176"/>
      <c r="AF35" s="37"/>
      <c r="AG35" s="37"/>
      <c r="AH35" s="37"/>
      <c r="AI35" s="37"/>
      <c r="AJ35" s="37"/>
      <c r="AK35" s="177">
        <v>0</v>
      </c>
      <c r="AL35" s="176"/>
      <c r="AM35" s="176"/>
      <c r="AN35" s="176"/>
      <c r="AO35" s="176"/>
      <c r="AP35" s="37"/>
      <c r="AQ35" s="41"/>
    </row>
    <row r="36" spans="2:43" s="1" customFormat="1" ht="6.95" customHeight="1"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3"/>
    </row>
    <row r="37" spans="2:43" s="1" customFormat="1" ht="25.9" customHeight="1">
      <c r="B37" s="31"/>
      <c r="C37" s="42"/>
      <c r="D37" s="43" t="s">
        <v>43</v>
      </c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5" t="s">
        <v>44</v>
      </c>
      <c r="U37" s="44"/>
      <c r="V37" s="44"/>
      <c r="W37" s="44"/>
      <c r="X37" s="167" t="s">
        <v>45</v>
      </c>
      <c r="Y37" s="168"/>
      <c r="Z37" s="168"/>
      <c r="AA37" s="168"/>
      <c r="AB37" s="168"/>
      <c r="AC37" s="44"/>
      <c r="AD37" s="44"/>
      <c r="AE37" s="44"/>
      <c r="AF37" s="44"/>
      <c r="AG37" s="44"/>
      <c r="AH37" s="44"/>
      <c r="AI37" s="44"/>
      <c r="AJ37" s="44"/>
      <c r="AK37" s="169">
        <f>SUM(AK29:AK35)</f>
        <v>0</v>
      </c>
      <c r="AL37" s="168"/>
      <c r="AM37" s="168"/>
      <c r="AN37" s="168"/>
      <c r="AO37" s="170"/>
      <c r="AP37" s="42"/>
      <c r="AQ37" s="33"/>
    </row>
    <row r="38" spans="2:43" s="1" customFormat="1" ht="14.45" customHeight="1">
      <c r="B38" s="31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3"/>
    </row>
    <row r="39" spans="2:43">
      <c r="B39" s="21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2"/>
    </row>
    <row r="40" spans="2:43">
      <c r="B40" s="21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2"/>
    </row>
    <row r="41" spans="2:43">
      <c r="B41" s="21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2"/>
    </row>
    <row r="42" spans="2:43">
      <c r="B42" s="21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2"/>
    </row>
    <row r="43" spans="2:43">
      <c r="B43" s="21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2"/>
    </row>
    <row r="44" spans="2:43">
      <c r="B44" s="21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2"/>
    </row>
    <row r="45" spans="2:43">
      <c r="B45" s="21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2"/>
    </row>
    <row r="46" spans="2:43">
      <c r="B46" s="21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2"/>
    </row>
    <row r="47" spans="2:43">
      <c r="B47" s="21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2"/>
    </row>
    <row r="48" spans="2:43">
      <c r="B48" s="21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2"/>
    </row>
    <row r="49" spans="2:43" s="1" customFormat="1" ht="15">
      <c r="B49" s="31"/>
      <c r="C49" s="32"/>
      <c r="D49" s="46" t="s">
        <v>46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8"/>
      <c r="AA49" s="32"/>
      <c r="AB49" s="32"/>
      <c r="AC49" s="46" t="s">
        <v>47</v>
      </c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8"/>
      <c r="AP49" s="32"/>
      <c r="AQ49" s="33"/>
    </row>
    <row r="50" spans="2:43">
      <c r="B50" s="21"/>
      <c r="C50" s="24"/>
      <c r="D50" s="49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50"/>
      <c r="AA50" s="24"/>
      <c r="AB50" s="24"/>
      <c r="AC50" s="49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50"/>
      <c r="AP50" s="24"/>
      <c r="AQ50" s="22"/>
    </row>
    <row r="51" spans="2:43">
      <c r="B51" s="21"/>
      <c r="C51" s="24"/>
      <c r="D51" s="49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50"/>
      <c r="AA51" s="24"/>
      <c r="AB51" s="24"/>
      <c r="AC51" s="49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50"/>
      <c r="AP51" s="24"/>
      <c r="AQ51" s="22"/>
    </row>
    <row r="52" spans="2:43">
      <c r="B52" s="21"/>
      <c r="C52" s="24"/>
      <c r="D52" s="49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50"/>
      <c r="AA52" s="24"/>
      <c r="AB52" s="24"/>
      <c r="AC52" s="49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50"/>
      <c r="AP52" s="24"/>
      <c r="AQ52" s="22"/>
    </row>
    <row r="53" spans="2:43">
      <c r="B53" s="21"/>
      <c r="C53" s="24"/>
      <c r="D53" s="49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50"/>
      <c r="AA53" s="24"/>
      <c r="AB53" s="24"/>
      <c r="AC53" s="49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50"/>
      <c r="AP53" s="24"/>
      <c r="AQ53" s="22"/>
    </row>
    <row r="54" spans="2:43">
      <c r="B54" s="21"/>
      <c r="C54" s="24"/>
      <c r="D54" s="49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50"/>
      <c r="AA54" s="24"/>
      <c r="AB54" s="24"/>
      <c r="AC54" s="49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50"/>
      <c r="AP54" s="24"/>
      <c r="AQ54" s="22"/>
    </row>
    <row r="55" spans="2:43">
      <c r="B55" s="21"/>
      <c r="C55" s="24"/>
      <c r="D55" s="49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50"/>
      <c r="AA55" s="24"/>
      <c r="AB55" s="24"/>
      <c r="AC55" s="49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50"/>
      <c r="AP55" s="24"/>
      <c r="AQ55" s="22"/>
    </row>
    <row r="56" spans="2:43">
      <c r="B56" s="21"/>
      <c r="C56" s="24"/>
      <c r="D56" s="49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50"/>
      <c r="AA56" s="24"/>
      <c r="AB56" s="24"/>
      <c r="AC56" s="49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50"/>
      <c r="AP56" s="24"/>
      <c r="AQ56" s="22"/>
    </row>
    <row r="57" spans="2:43">
      <c r="B57" s="21"/>
      <c r="C57" s="24"/>
      <c r="D57" s="49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50"/>
      <c r="AA57" s="24"/>
      <c r="AB57" s="24"/>
      <c r="AC57" s="49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50"/>
      <c r="AP57" s="24"/>
      <c r="AQ57" s="22"/>
    </row>
    <row r="58" spans="2:43" s="1" customFormat="1" ht="15">
      <c r="B58" s="31"/>
      <c r="C58" s="32"/>
      <c r="D58" s="51" t="s">
        <v>48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3" t="s">
        <v>49</v>
      </c>
      <c r="S58" s="52"/>
      <c r="T58" s="52"/>
      <c r="U58" s="52"/>
      <c r="V58" s="52"/>
      <c r="W58" s="52"/>
      <c r="X58" s="52"/>
      <c r="Y58" s="52"/>
      <c r="Z58" s="54"/>
      <c r="AA58" s="32"/>
      <c r="AB58" s="32"/>
      <c r="AC58" s="51" t="s">
        <v>48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3" t="s">
        <v>49</v>
      </c>
      <c r="AN58" s="52"/>
      <c r="AO58" s="54"/>
      <c r="AP58" s="32"/>
      <c r="AQ58" s="33"/>
    </row>
    <row r="59" spans="2:43">
      <c r="B59" s="21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2"/>
    </row>
    <row r="60" spans="2:43" s="1" customFormat="1" ht="15">
      <c r="B60" s="31"/>
      <c r="C60" s="32"/>
      <c r="D60" s="46" t="s">
        <v>50</v>
      </c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8"/>
      <c r="AA60" s="32"/>
      <c r="AB60" s="32"/>
      <c r="AC60" s="46" t="s">
        <v>51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8"/>
      <c r="AP60" s="32"/>
      <c r="AQ60" s="33"/>
    </row>
    <row r="61" spans="2:43">
      <c r="B61" s="21"/>
      <c r="C61" s="24"/>
      <c r="D61" s="49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50"/>
      <c r="AA61" s="24"/>
      <c r="AB61" s="24"/>
      <c r="AC61" s="49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50"/>
      <c r="AP61" s="24"/>
      <c r="AQ61" s="22"/>
    </row>
    <row r="62" spans="2:43">
      <c r="B62" s="21"/>
      <c r="C62" s="24"/>
      <c r="D62" s="49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50"/>
      <c r="AA62" s="24"/>
      <c r="AB62" s="24"/>
      <c r="AC62" s="49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50"/>
      <c r="AP62" s="24"/>
      <c r="AQ62" s="22"/>
    </row>
    <row r="63" spans="2:43">
      <c r="B63" s="21"/>
      <c r="C63" s="24"/>
      <c r="D63" s="49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50"/>
      <c r="AA63" s="24"/>
      <c r="AB63" s="24"/>
      <c r="AC63" s="49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50"/>
      <c r="AP63" s="24"/>
      <c r="AQ63" s="22"/>
    </row>
    <row r="64" spans="2:43">
      <c r="B64" s="21"/>
      <c r="C64" s="24"/>
      <c r="D64" s="49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50"/>
      <c r="AA64" s="24"/>
      <c r="AB64" s="24"/>
      <c r="AC64" s="49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50"/>
      <c r="AP64" s="24"/>
      <c r="AQ64" s="22"/>
    </row>
    <row r="65" spans="2:43">
      <c r="B65" s="21"/>
      <c r="C65" s="24"/>
      <c r="D65" s="4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50"/>
      <c r="AA65" s="24"/>
      <c r="AB65" s="24"/>
      <c r="AC65" s="49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50"/>
      <c r="AP65" s="24"/>
      <c r="AQ65" s="22"/>
    </row>
    <row r="66" spans="2:43">
      <c r="B66" s="21"/>
      <c r="C66" s="24"/>
      <c r="D66" s="49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50"/>
      <c r="AA66" s="24"/>
      <c r="AB66" s="24"/>
      <c r="AC66" s="49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50"/>
      <c r="AP66" s="24"/>
      <c r="AQ66" s="22"/>
    </row>
    <row r="67" spans="2:43">
      <c r="B67" s="21"/>
      <c r="C67" s="24"/>
      <c r="D67" s="49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50"/>
      <c r="AA67" s="24"/>
      <c r="AB67" s="24"/>
      <c r="AC67" s="49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50"/>
      <c r="AP67" s="24"/>
      <c r="AQ67" s="22"/>
    </row>
    <row r="68" spans="2:43">
      <c r="B68" s="21"/>
      <c r="C68" s="24"/>
      <c r="D68" s="49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50"/>
      <c r="AA68" s="24"/>
      <c r="AB68" s="24"/>
      <c r="AC68" s="49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50"/>
      <c r="AP68" s="24"/>
      <c r="AQ68" s="22"/>
    </row>
    <row r="69" spans="2:43" s="1" customFormat="1" ht="15">
      <c r="B69" s="31"/>
      <c r="C69" s="32"/>
      <c r="D69" s="51" t="s">
        <v>48</v>
      </c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3" t="s">
        <v>49</v>
      </c>
      <c r="S69" s="52"/>
      <c r="T69" s="52"/>
      <c r="U69" s="52"/>
      <c r="V69" s="52"/>
      <c r="W69" s="52"/>
      <c r="X69" s="52"/>
      <c r="Y69" s="52"/>
      <c r="Z69" s="54"/>
      <c r="AA69" s="32"/>
      <c r="AB69" s="32"/>
      <c r="AC69" s="51" t="s">
        <v>48</v>
      </c>
      <c r="AD69" s="52"/>
      <c r="AE69" s="52"/>
      <c r="AF69" s="52"/>
      <c r="AG69" s="52"/>
      <c r="AH69" s="52"/>
      <c r="AI69" s="52"/>
      <c r="AJ69" s="52"/>
      <c r="AK69" s="52"/>
      <c r="AL69" s="52"/>
      <c r="AM69" s="53" t="s">
        <v>49</v>
      </c>
      <c r="AN69" s="52"/>
      <c r="AO69" s="54"/>
      <c r="AP69" s="32"/>
      <c r="AQ69" s="33"/>
    </row>
    <row r="70" spans="2:43" s="1" customFormat="1" ht="6.95" customHeight="1">
      <c r="B70" s="31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3"/>
    </row>
    <row r="71" spans="2:43" s="1" customFormat="1" ht="6.95" customHeight="1">
      <c r="B71" s="55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7"/>
    </row>
    <row r="75" spans="2:43" s="1" customFormat="1" ht="6.95" customHeight="1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60"/>
    </row>
    <row r="76" spans="2:43" s="1" customFormat="1" ht="36.950000000000003" customHeight="1">
      <c r="B76" s="31"/>
      <c r="C76" s="171" t="s">
        <v>52</v>
      </c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172"/>
      <c r="S76" s="172"/>
      <c r="T76" s="172"/>
      <c r="U76" s="172"/>
      <c r="V76" s="172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/>
      <c r="AH76" s="172"/>
      <c r="AI76" s="172"/>
      <c r="AJ76" s="172"/>
      <c r="AK76" s="172"/>
      <c r="AL76" s="172"/>
      <c r="AM76" s="172"/>
      <c r="AN76" s="172"/>
      <c r="AO76" s="172"/>
      <c r="AP76" s="172"/>
      <c r="AQ76" s="33"/>
    </row>
    <row r="77" spans="2:43" s="3" customFormat="1" ht="14.45" customHeight="1">
      <c r="B77" s="61"/>
      <c r="C77" s="28" t="s">
        <v>13</v>
      </c>
      <c r="D77" s="62"/>
      <c r="E77" s="62"/>
      <c r="F77" s="62"/>
      <c r="G77" s="62"/>
      <c r="H77" s="62"/>
      <c r="I77" s="62"/>
      <c r="J77" s="62"/>
      <c r="K77" s="62"/>
      <c r="L77" s="62" t="str">
        <f>K5</f>
        <v>IMPORT</v>
      </c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3"/>
    </row>
    <row r="78" spans="2:43" s="4" customFormat="1" ht="36.950000000000003" customHeight="1">
      <c r="B78" s="64"/>
      <c r="C78" s="65" t="s">
        <v>15</v>
      </c>
      <c r="D78" s="66"/>
      <c r="E78" s="66"/>
      <c r="F78" s="66"/>
      <c r="G78" s="66"/>
      <c r="H78" s="66"/>
      <c r="I78" s="66"/>
      <c r="J78" s="66"/>
      <c r="K78" s="66"/>
      <c r="L78" s="173" t="str">
        <f>K6</f>
        <v>Oprava podlahy ŠJ MŠ  Malinovského - 2.časť</v>
      </c>
      <c r="M78" s="174"/>
      <c r="N78" s="174"/>
      <c r="O78" s="174"/>
      <c r="P78" s="174"/>
      <c r="Q78" s="174"/>
      <c r="R78" s="174"/>
      <c r="S78" s="174"/>
      <c r="T78" s="174"/>
      <c r="U78" s="174"/>
      <c r="V78" s="174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  <c r="AK78" s="174"/>
      <c r="AL78" s="174"/>
      <c r="AM78" s="174"/>
      <c r="AN78" s="174"/>
      <c r="AO78" s="174"/>
      <c r="AP78" s="66"/>
      <c r="AQ78" s="67"/>
    </row>
    <row r="79" spans="2:43" s="1" customFormat="1" ht="6.95" customHeight="1"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3"/>
    </row>
    <row r="80" spans="2:43" s="1" customFormat="1" ht="15">
      <c r="B80" s="31"/>
      <c r="C80" s="28" t="s">
        <v>19</v>
      </c>
      <c r="D80" s="32"/>
      <c r="E80" s="32"/>
      <c r="F80" s="32"/>
      <c r="G80" s="32"/>
      <c r="H80" s="32"/>
      <c r="I80" s="32"/>
      <c r="J80" s="32"/>
      <c r="K80" s="32"/>
      <c r="L80" s="68" t="str">
        <f>IF(K8="","",K8)</f>
        <v xml:space="preserve"> </v>
      </c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28" t="s">
        <v>21</v>
      </c>
      <c r="AJ80" s="32"/>
      <c r="AK80" s="32"/>
      <c r="AL80" s="32"/>
      <c r="AM80" s="69" t="str">
        <f>IF(AN8= "","",AN8)</f>
        <v>16. 8. 2017</v>
      </c>
      <c r="AN80" s="32"/>
      <c r="AO80" s="32"/>
      <c r="AP80" s="32"/>
      <c r="AQ80" s="33"/>
    </row>
    <row r="81" spans="1:76" s="1" customFormat="1" ht="6.95" customHeight="1"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3"/>
    </row>
    <row r="82" spans="1:76" s="1" customFormat="1" ht="15">
      <c r="B82" s="31"/>
      <c r="C82" s="28" t="s">
        <v>23</v>
      </c>
      <c r="D82" s="32"/>
      <c r="E82" s="32"/>
      <c r="F82" s="32"/>
      <c r="G82" s="32"/>
      <c r="H82" s="32"/>
      <c r="I82" s="32"/>
      <c r="J82" s="32"/>
      <c r="K82" s="32"/>
      <c r="L82" s="62" t="str">
        <f>IF(E11= "","",E11)</f>
        <v>Mesto Partizánske</v>
      </c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28" t="s">
        <v>28</v>
      </c>
      <c r="AJ82" s="32"/>
      <c r="AK82" s="32"/>
      <c r="AL82" s="32"/>
      <c r="AM82" s="162" t="str">
        <f>IF(E17="","",E17)</f>
        <v xml:space="preserve"> </v>
      </c>
      <c r="AN82" s="162"/>
      <c r="AO82" s="162"/>
      <c r="AP82" s="162"/>
      <c r="AQ82" s="33"/>
      <c r="AS82" s="158" t="s">
        <v>53</v>
      </c>
      <c r="AT82" s="159"/>
      <c r="AU82" s="47"/>
      <c r="AV82" s="47"/>
      <c r="AW82" s="47"/>
      <c r="AX82" s="47"/>
      <c r="AY82" s="47"/>
      <c r="AZ82" s="47"/>
      <c r="BA82" s="47"/>
      <c r="BB82" s="47"/>
      <c r="BC82" s="47"/>
      <c r="BD82" s="48"/>
    </row>
    <row r="83" spans="1:76" s="1" customFormat="1" ht="15">
      <c r="B83" s="31"/>
      <c r="C83" s="28" t="s">
        <v>27</v>
      </c>
      <c r="D83" s="32"/>
      <c r="E83" s="32"/>
      <c r="F83" s="32"/>
      <c r="G83" s="32"/>
      <c r="H83" s="32"/>
      <c r="I83" s="32"/>
      <c r="J83" s="32"/>
      <c r="K83" s="32"/>
      <c r="L83" s="62" t="str">
        <f>IF(E14="","",E14)</f>
        <v xml:space="preserve"> </v>
      </c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28" t="s">
        <v>31</v>
      </c>
      <c r="AJ83" s="32"/>
      <c r="AK83" s="32"/>
      <c r="AL83" s="32"/>
      <c r="AM83" s="162" t="str">
        <f>IF(E20="","",E20)</f>
        <v xml:space="preserve"> </v>
      </c>
      <c r="AN83" s="162"/>
      <c r="AO83" s="162"/>
      <c r="AP83" s="162"/>
      <c r="AQ83" s="33"/>
      <c r="AS83" s="160"/>
      <c r="AT83" s="161"/>
      <c r="AU83" s="32"/>
      <c r="AV83" s="32"/>
      <c r="AW83" s="32"/>
      <c r="AX83" s="32"/>
      <c r="AY83" s="32"/>
      <c r="AZ83" s="32"/>
      <c r="BA83" s="32"/>
      <c r="BB83" s="32"/>
      <c r="BC83" s="32"/>
      <c r="BD83" s="70"/>
    </row>
    <row r="84" spans="1:76" s="1" customFormat="1" ht="10.9" customHeight="1">
      <c r="B84" s="31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3"/>
      <c r="AS84" s="160"/>
      <c r="AT84" s="161"/>
      <c r="AU84" s="32"/>
      <c r="AV84" s="32"/>
      <c r="AW84" s="32"/>
      <c r="AX84" s="32"/>
      <c r="AY84" s="32"/>
      <c r="AZ84" s="32"/>
      <c r="BA84" s="32"/>
      <c r="BB84" s="32"/>
      <c r="BC84" s="32"/>
      <c r="BD84" s="70"/>
    </row>
    <row r="85" spans="1:76" s="1" customFormat="1" ht="29.25" customHeight="1">
      <c r="B85" s="31"/>
      <c r="C85" s="163" t="s">
        <v>54</v>
      </c>
      <c r="D85" s="164"/>
      <c r="E85" s="164"/>
      <c r="F85" s="164"/>
      <c r="G85" s="164"/>
      <c r="H85" s="71"/>
      <c r="I85" s="165" t="s">
        <v>55</v>
      </c>
      <c r="J85" s="164"/>
      <c r="K85" s="164"/>
      <c r="L85" s="164"/>
      <c r="M85" s="164"/>
      <c r="N85" s="164"/>
      <c r="O85" s="164"/>
      <c r="P85" s="164"/>
      <c r="Q85" s="164"/>
      <c r="R85" s="164"/>
      <c r="S85" s="164"/>
      <c r="T85" s="164"/>
      <c r="U85" s="164"/>
      <c r="V85" s="164"/>
      <c r="W85" s="164"/>
      <c r="X85" s="164"/>
      <c r="Y85" s="164"/>
      <c r="Z85" s="164"/>
      <c r="AA85" s="164"/>
      <c r="AB85" s="164"/>
      <c r="AC85" s="164"/>
      <c r="AD85" s="164"/>
      <c r="AE85" s="164"/>
      <c r="AF85" s="164"/>
      <c r="AG85" s="165" t="s">
        <v>56</v>
      </c>
      <c r="AH85" s="164"/>
      <c r="AI85" s="164"/>
      <c r="AJ85" s="164"/>
      <c r="AK85" s="164"/>
      <c r="AL85" s="164"/>
      <c r="AM85" s="164"/>
      <c r="AN85" s="165" t="s">
        <v>57</v>
      </c>
      <c r="AO85" s="164"/>
      <c r="AP85" s="166"/>
      <c r="AQ85" s="33"/>
      <c r="AS85" s="72" t="s">
        <v>58</v>
      </c>
      <c r="AT85" s="73" t="s">
        <v>59</v>
      </c>
      <c r="AU85" s="73" t="s">
        <v>60</v>
      </c>
      <c r="AV85" s="73" t="s">
        <v>61</v>
      </c>
      <c r="AW85" s="73" t="s">
        <v>62</v>
      </c>
      <c r="AX85" s="73" t="s">
        <v>63</v>
      </c>
      <c r="AY85" s="73" t="s">
        <v>64</v>
      </c>
      <c r="AZ85" s="73" t="s">
        <v>65</v>
      </c>
      <c r="BA85" s="73" t="s">
        <v>66</v>
      </c>
      <c r="BB85" s="73" t="s">
        <v>67</v>
      </c>
      <c r="BC85" s="73" t="s">
        <v>68</v>
      </c>
      <c r="BD85" s="74" t="s">
        <v>69</v>
      </c>
    </row>
    <row r="86" spans="1:76" s="1" customFormat="1" ht="10.9" customHeight="1"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3"/>
      <c r="AS86" s="75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8"/>
    </row>
    <row r="87" spans="1:76" s="4" customFormat="1" ht="32.450000000000003" customHeight="1">
      <c r="B87" s="64"/>
      <c r="C87" s="76" t="s">
        <v>70</v>
      </c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157">
        <f>ROUND(AG88,2)</f>
        <v>0</v>
      </c>
      <c r="AH87" s="157"/>
      <c r="AI87" s="157"/>
      <c r="AJ87" s="157"/>
      <c r="AK87" s="157"/>
      <c r="AL87" s="157"/>
      <c r="AM87" s="157"/>
      <c r="AN87" s="150">
        <f>SUM(AG87,AT87)</f>
        <v>0</v>
      </c>
      <c r="AO87" s="150"/>
      <c r="AP87" s="150"/>
      <c r="AQ87" s="67"/>
      <c r="AS87" s="78">
        <f>ROUND(AS88,2)</f>
        <v>0</v>
      </c>
      <c r="AT87" s="79">
        <f>ROUND(SUM(AV87:AW87),2)</f>
        <v>0</v>
      </c>
      <c r="AU87" s="80">
        <f>ROUND(AU88,5)</f>
        <v>0</v>
      </c>
      <c r="AV87" s="79">
        <f>ROUND(AZ87*L31,2)</f>
        <v>0</v>
      </c>
      <c r="AW87" s="79">
        <f>ROUND(BA87*L32,2)</f>
        <v>0</v>
      </c>
      <c r="AX87" s="79">
        <f>ROUND(BB87*L31,2)</f>
        <v>0</v>
      </c>
      <c r="AY87" s="79">
        <f>ROUND(BC87*L32,2)</f>
        <v>0</v>
      </c>
      <c r="AZ87" s="79">
        <f>ROUND(AZ88,2)</f>
        <v>0</v>
      </c>
      <c r="BA87" s="79">
        <f>ROUND(BA88,2)</f>
        <v>0</v>
      </c>
      <c r="BB87" s="79">
        <f>ROUND(BB88,2)</f>
        <v>0</v>
      </c>
      <c r="BC87" s="79">
        <f>ROUND(BC88,2)</f>
        <v>0</v>
      </c>
      <c r="BD87" s="81">
        <f>ROUND(BD88,2)</f>
        <v>0</v>
      </c>
      <c r="BS87" s="82" t="s">
        <v>71</v>
      </c>
      <c r="BT87" s="82" t="s">
        <v>72</v>
      </c>
      <c r="BV87" s="82" t="s">
        <v>14</v>
      </c>
      <c r="BW87" s="82" t="s">
        <v>73</v>
      </c>
      <c r="BX87" s="82" t="s">
        <v>74</v>
      </c>
    </row>
    <row r="88" spans="1:76" s="5" customFormat="1" ht="37.5" customHeight="1">
      <c r="A88" s="83" t="s">
        <v>75</v>
      </c>
      <c r="B88" s="84"/>
      <c r="C88" s="85"/>
      <c r="D88" s="156" t="s">
        <v>14</v>
      </c>
      <c r="E88" s="156"/>
      <c r="F88" s="156"/>
      <c r="G88" s="156"/>
      <c r="H88" s="156"/>
      <c r="I88" s="86"/>
      <c r="J88" s="156" t="s">
        <v>16</v>
      </c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6"/>
      <c r="AA88" s="156"/>
      <c r="AB88" s="156"/>
      <c r="AC88" s="156"/>
      <c r="AD88" s="156"/>
      <c r="AE88" s="156"/>
      <c r="AF88" s="156"/>
      <c r="AG88" s="154">
        <f>'IMPORT - Oprava podlahy v...'!M29</f>
        <v>0</v>
      </c>
      <c r="AH88" s="155"/>
      <c r="AI88" s="155"/>
      <c r="AJ88" s="155"/>
      <c r="AK88" s="155"/>
      <c r="AL88" s="155"/>
      <c r="AM88" s="155"/>
      <c r="AN88" s="154">
        <f>SUM(AG88,AT88)</f>
        <v>0</v>
      </c>
      <c r="AO88" s="155"/>
      <c r="AP88" s="155"/>
      <c r="AQ88" s="87"/>
      <c r="AS88" s="88">
        <f>'IMPORT - Oprava podlahy v...'!M27</f>
        <v>0</v>
      </c>
      <c r="AT88" s="89">
        <f>ROUND(SUM(AV88:AW88),2)</f>
        <v>0</v>
      </c>
      <c r="AU88" s="90">
        <f>'IMPORT - Oprava podlahy v...'!W120</f>
        <v>0</v>
      </c>
      <c r="AV88" s="89">
        <f>'IMPORT - Oprava podlahy v...'!M31</f>
        <v>0</v>
      </c>
      <c r="AW88" s="89">
        <f>'IMPORT - Oprava podlahy v...'!M32</f>
        <v>0</v>
      </c>
      <c r="AX88" s="89">
        <f>'IMPORT - Oprava podlahy v...'!M33</f>
        <v>0</v>
      </c>
      <c r="AY88" s="89">
        <f>'IMPORT - Oprava podlahy v...'!M34</f>
        <v>0</v>
      </c>
      <c r="AZ88" s="89">
        <f>'IMPORT - Oprava podlahy v...'!H31</f>
        <v>0</v>
      </c>
      <c r="BA88" s="89">
        <f>'IMPORT - Oprava podlahy v...'!H32</f>
        <v>0</v>
      </c>
      <c r="BB88" s="89">
        <f>'IMPORT - Oprava podlahy v...'!H33</f>
        <v>0</v>
      </c>
      <c r="BC88" s="89">
        <f>'IMPORT - Oprava podlahy v...'!H34</f>
        <v>0</v>
      </c>
      <c r="BD88" s="91">
        <f>'IMPORT - Oprava podlahy v...'!H35</f>
        <v>0</v>
      </c>
      <c r="BT88" s="92" t="s">
        <v>76</v>
      </c>
      <c r="BU88" s="92" t="s">
        <v>77</v>
      </c>
      <c r="BV88" s="92" t="s">
        <v>14</v>
      </c>
      <c r="BW88" s="92" t="s">
        <v>73</v>
      </c>
      <c r="BX88" s="92" t="s">
        <v>74</v>
      </c>
    </row>
    <row r="89" spans="1:76">
      <c r="B89" s="21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2"/>
    </row>
    <row r="90" spans="1:76" s="1" customFormat="1" ht="30" customHeight="1">
      <c r="B90" s="31"/>
      <c r="C90" s="76" t="s">
        <v>78</v>
      </c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150">
        <v>0</v>
      </c>
      <c r="AH90" s="150"/>
      <c r="AI90" s="150"/>
      <c r="AJ90" s="150"/>
      <c r="AK90" s="150"/>
      <c r="AL90" s="150"/>
      <c r="AM90" s="150"/>
      <c r="AN90" s="150">
        <v>0</v>
      </c>
      <c r="AO90" s="150"/>
      <c r="AP90" s="150"/>
      <c r="AQ90" s="33"/>
      <c r="AS90" s="72" t="s">
        <v>79</v>
      </c>
      <c r="AT90" s="73" t="s">
        <v>80</v>
      </c>
      <c r="AU90" s="73" t="s">
        <v>36</v>
      </c>
      <c r="AV90" s="74" t="s">
        <v>59</v>
      </c>
    </row>
    <row r="91" spans="1:76" s="1" customFormat="1" ht="10.9" customHeight="1"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3"/>
      <c r="AS91" s="93"/>
      <c r="AT91" s="52"/>
      <c r="AU91" s="52"/>
      <c r="AV91" s="54"/>
    </row>
    <row r="92" spans="1:76" s="1" customFormat="1" ht="30" customHeight="1">
      <c r="B92" s="31"/>
      <c r="C92" s="94" t="s">
        <v>81</v>
      </c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151">
        <f>ROUND(AG87+AG90,2)</f>
        <v>0</v>
      </c>
      <c r="AH92" s="151"/>
      <c r="AI92" s="151"/>
      <c r="AJ92" s="151"/>
      <c r="AK92" s="151"/>
      <c r="AL92" s="151"/>
      <c r="AM92" s="151"/>
      <c r="AN92" s="151">
        <f>AN87+AN90</f>
        <v>0</v>
      </c>
      <c r="AO92" s="151"/>
      <c r="AP92" s="151"/>
      <c r="AQ92" s="33"/>
    </row>
    <row r="93" spans="1:76" s="1" customFormat="1" ht="6.95" customHeight="1">
      <c r="B93" s="55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7"/>
    </row>
  </sheetData>
  <mergeCells count="45">
    <mergeCell ref="L31:O31"/>
    <mergeCell ref="W31:AE31"/>
    <mergeCell ref="AK31:AO31"/>
    <mergeCell ref="C2:AP2"/>
    <mergeCell ref="C4:AP4"/>
    <mergeCell ref="K5:AO5"/>
    <mergeCell ref="K6:AO6"/>
    <mergeCell ref="E23:AN23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D88:H88"/>
    <mergeCell ref="J88:AF88"/>
    <mergeCell ref="AG87:AM87"/>
    <mergeCell ref="AN87:AP87"/>
    <mergeCell ref="AS82:AT84"/>
    <mergeCell ref="AM83:AP83"/>
    <mergeCell ref="C85:G85"/>
    <mergeCell ref="I85:AF85"/>
    <mergeCell ref="AG85:AM85"/>
    <mergeCell ref="AN85:AP85"/>
    <mergeCell ref="AG90:AM90"/>
    <mergeCell ref="AN90:AP90"/>
    <mergeCell ref="AG92:AM92"/>
    <mergeCell ref="AN92:AP92"/>
    <mergeCell ref="AR2:BE2"/>
    <mergeCell ref="AN88:AP88"/>
    <mergeCell ref="AG88:AM88"/>
    <mergeCell ref="AK26:AO26"/>
    <mergeCell ref="AK27:AO27"/>
    <mergeCell ref="AK29:AO29"/>
  </mergeCells>
  <hyperlinks>
    <hyperlink ref="K1:S1" location="C2" display="1) Súhrnný list stavby"/>
    <hyperlink ref="W1:AF1" location="C87" display="2) Rekapitulácia objektov"/>
    <hyperlink ref="A88" location="'IMPORT - Oprava podlahy v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68"/>
  <sheetViews>
    <sheetView showGridLines="0" tabSelected="1" workbookViewId="0">
      <pane ySplit="1" topLeftCell="A2" activePane="bottomLeft" state="frozen"/>
      <selection pane="bottomLeft" activeCell="F78" sqref="F78:P78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96"/>
      <c r="B1" s="11"/>
      <c r="C1" s="11"/>
      <c r="D1" s="12" t="s">
        <v>1</v>
      </c>
      <c r="E1" s="11"/>
      <c r="F1" s="13" t="s">
        <v>82</v>
      </c>
      <c r="G1" s="13"/>
      <c r="H1" s="187" t="s">
        <v>83</v>
      </c>
      <c r="I1" s="187"/>
      <c r="J1" s="187"/>
      <c r="K1" s="187"/>
      <c r="L1" s="13" t="s">
        <v>84</v>
      </c>
      <c r="M1" s="11"/>
      <c r="N1" s="11"/>
      <c r="O1" s="12" t="s">
        <v>85</v>
      </c>
      <c r="P1" s="11"/>
      <c r="Q1" s="11"/>
      <c r="R1" s="11"/>
      <c r="S1" s="13" t="s">
        <v>86</v>
      </c>
      <c r="T1" s="13"/>
      <c r="U1" s="96"/>
      <c r="V1" s="96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2" t="s">
        <v>7</v>
      </c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S2" s="152" t="s">
        <v>8</v>
      </c>
      <c r="T2" s="153"/>
      <c r="U2" s="153"/>
      <c r="V2" s="153"/>
      <c r="W2" s="153"/>
      <c r="X2" s="153"/>
      <c r="Y2" s="153"/>
      <c r="Z2" s="153"/>
      <c r="AA2" s="153"/>
      <c r="AB2" s="153"/>
      <c r="AC2" s="153"/>
      <c r="AT2" s="17" t="s">
        <v>73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72</v>
      </c>
    </row>
    <row r="4" spans="1:66" ht="36.950000000000003" customHeight="1">
      <c r="B4" s="21"/>
      <c r="C4" s="171" t="s">
        <v>87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22"/>
      <c r="T4" s="23" t="s">
        <v>12</v>
      </c>
      <c r="AT4" s="17" t="s">
        <v>6</v>
      </c>
    </row>
    <row r="5" spans="1:66" ht="6.95" customHeight="1">
      <c r="B5" s="21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2"/>
    </row>
    <row r="6" spans="1:66" s="1" customFormat="1" ht="32.85" customHeight="1">
      <c r="B6" s="31"/>
      <c r="C6" s="32"/>
      <c r="D6" s="27" t="s">
        <v>15</v>
      </c>
      <c r="E6" s="32"/>
      <c r="F6" s="185" t="s">
        <v>266</v>
      </c>
      <c r="G6" s="213"/>
      <c r="H6" s="213"/>
      <c r="I6" s="213"/>
      <c r="J6" s="213"/>
      <c r="K6" s="213"/>
      <c r="L6" s="213"/>
      <c r="M6" s="213"/>
      <c r="N6" s="213"/>
      <c r="O6" s="213"/>
      <c r="P6" s="213"/>
      <c r="Q6" s="32"/>
      <c r="R6" s="33"/>
    </row>
    <row r="7" spans="1:66" s="1" customFormat="1" ht="14.45" customHeight="1">
      <c r="B7" s="31"/>
      <c r="C7" s="32"/>
      <c r="D7" s="28" t="s">
        <v>17</v>
      </c>
      <c r="E7" s="32"/>
      <c r="F7" s="26" t="s">
        <v>5</v>
      </c>
      <c r="G7" s="32"/>
      <c r="H7" s="32"/>
      <c r="I7" s="32"/>
      <c r="J7" s="32"/>
      <c r="K7" s="32"/>
      <c r="L7" s="32"/>
      <c r="M7" s="28" t="s">
        <v>18</v>
      </c>
      <c r="N7" s="32"/>
      <c r="O7" s="26" t="s">
        <v>5</v>
      </c>
      <c r="P7" s="32"/>
      <c r="Q7" s="32"/>
      <c r="R7" s="33"/>
    </row>
    <row r="8" spans="1:66" s="1" customFormat="1" ht="14.45" customHeight="1">
      <c r="B8" s="31"/>
      <c r="C8" s="32"/>
      <c r="D8" s="28" t="s">
        <v>19</v>
      </c>
      <c r="E8" s="32"/>
      <c r="F8" s="26" t="s">
        <v>20</v>
      </c>
      <c r="G8" s="32"/>
      <c r="H8" s="32"/>
      <c r="I8" s="32"/>
      <c r="J8" s="32"/>
      <c r="K8" s="32"/>
      <c r="L8" s="32"/>
      <c r="M8" s="28" t="s">
        <v>21</v>
      </c>
      <c r="N8" s="32"/>
      <c r="O8" s="214" t="str">
        <f>'Rekapitulácia stavby'!AN8</f>
        <v>16. 8. 2017</v>
      </c>
      <c r="P8" s="214"/>
      <c r="Q8" s="32"/>
      <c r="R8" s="33"/>
    </row>
    <row r="9" spans="1:66" s="1" customFormat="1" ht="10.9" customHeight="1"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3"/>
    </row>
    <row r="10" spans="1:66" s="1" customFormat="1" ht="14.45" customHeight="1">
      <c r="B10" s="31"/>
      <c r="C10" s="32"/>
      <c r="D10" s="28" t="s">
        <v>23</v>
      </c>
      <c r="E10" s="32"/>
      <c r="F10" s="32"/>
      <c r="G10" s="32"/>
      <c r="H10" s="32"/>
      <c r="I10" s="32"/>
      <c r="J10" s="32"/>
      <c r="K10" s="32"/>
      <c r="L10" s="32"/>
      <c r="M10" s="28" t="s">
        <v>24</v>
      </c>
      <c r="N10" s="32"/>
      <c r="O10" s="184" t="s">
        <v>5</v>
      </c>
      <c r="P10" s="184"/>
      <c r="Q10" s="32"/>
      <c r="R10" s="33"/>
    </row>
    <row r="11" spans="1:66" s="1" customFormat="1" ht="18" customHeight="1">
      <c r="B11" s="31"/>
      <c r="C11" s="32"/>
      <c r="D11" s="32"/>
      <c r="E11" s="26" t="s">
        <v>25</v>
      </c>
      <c r="F11" s="32"/>
      <c r="G11" s="32"/>
      <c r="H11" s="32"/>
      <c r="I11" s="32"/>
      <c r="J11" s="32"/>
      <c r="K11" s="32"/>
      <c r="L11" s="32"/>
      <c r="M11" s="28" t="s">
        <v>26</v>
      </c>
      <c r="N11" s="32"/>
      <c r="O11" s="184" t="s">
        <v>5</v>
      </c>
      <c r="P11" s="184"/>
      <c r="Q11" s="32"/>
      <c r="R11" s="33"/>
    </row>
    <row r="12" spans="1:66" s="1" customFormat="1" ht="6.95" customHeight="1"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3"/>
    </row>
    <row r="13" spans="1:66" s="1" customFormat="1" ht="14.45" customHeight="1">
      <c r="B13" s="31"/>
      <c r="C13" s="32"/>
      <c r="D13" s="28" t="s">
        <v>27</v>
      </c>
      <c r="E13" s="32"/>
      <c r="F13" s="32"/>
      <c r="G13" s="32"/>
      <c r="H13" s="32"/>
      <c r="I13" s="32"/>
      <c r="J13" s="32"/>
      <c r="K13" s="32"/>
      <c r="L13" s="32"/>
      <c r="M13" s="28" t="s">
        <v>24</v>
      </c>
      <c r="N13" s="32"/>
      <c r="O13" s="184" t="str">
        <f>IF('Rekapitulácia stavby'!AN13="","",'Rekapitulácia stavby'!AN13)</f>
        <v/>
      </c>
      <c r="P13" s="184"/>
      <c r="Q13" s="32"/>
      <c r="R13" s="33"/>
    </row>
    <row r="14" spans="1:66" s="1" customFormat="1" ht="18" customHeight="1">
      <c r="B14" s="31"/>
      <c r="C14" s="32"/>
      <c r="D14" s="32"/>
      <c r="E14" s="26" t="str">
        <f>IF('Rekapitulácia stavby'!E14="","",'Rekapitulácia stavby'!E14)</f>
        <v xml:space="preserve"> </v>
      </c>
      <c r="F14" s="32"/>
      <c r="G14" s="32"/>
      <c r="H14" s="32"/>
      <c r="I14" s="32"/>
      <c r="J14" s="32"/>
      <c r="K14" s="32"/>
      <c r="L14" s="32"/>
      <c r="M14" s="28" t="s">
        <v>26</v>
      </c>
      <c r="N14" s="32"/>
      <c r="O14" s="184" t="str">
        <f>IF('Rekapitulácia stavby'!AN14="","",'Rekapitulácia stavby'!AN14)</f>
        <v/>
      </c>
      <c r="P14" s="184"/>
      <c r="Q14" s="32"/>
      <c r="R14" s="33"/>
    </row>
    <row r="15" spans="1:66" s="1" customFormat="1" ht="6.95" customHeight="1"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3"/>
    </row>
    <row r="16" spans="1:66" s="1" customFormat="1" ht="14.45" customHeight="1">
      <c r="B16" s="31"/>
      <c r="C16" s="32"/>
      <c r="D16" s="28" t="s">
        <v>28</v>
      </c>
      <c r="E16" s="32"/>
      <c r="F16" s="32"/>
      <c r="G16" s="32"/>
      <c r="H16" s="32"/>
      <c r="I16" s="32"/>
      <c r="J16" s="32"/>
      <c r="K16" s="32"/>
      <c r="L16" s="32"/>
      <c r="M16" s="28" t="s">
        <v>24</v>
      </c>
      <c r="N16" s="32"/>
      <c r="O16" s="184" t="str">
        <f>IF('Rekapitulácia stavby'!AN16="","",'Rekapitulácia stavby'!AN16)</f>
        <v/>
      </c>
      <c r="P16" s="184"/>
      <c r="Q16" s="32"/>
      <c r="R16" s="33"/>
    </row>
    <row r="17" spans="2:18" s="1" customFormat="1" ht="18" customHeight="1">
      <c r="B17" s="31"/>
      <c r="C17" s="32"/>
      <c r="D17" s="32"/>
      <c r="E17" s="26" t="str">
        <f>IF('Rekapitulácia stavby'!E17="","",'Rekapitulácia stavby'!E17)</f>
        <v xml:space="preserve"> </v>
      </c>
      <c r="F17" s="32"/>
      <c r="G17" s="32"/>
      <c r="H17" s="32"/>
      <c r="I17" s="32"/>
      <c r="J17" s="32"/>
      <c r="K17" s="32"/>
      <c r="L17" s="32"/>
      <c r="M17" s="28" t="s">
        <v>26</v>
      </c>
      <c r="N17" s="32"/>
      <c r="O17" s="184" t="str">
        <f>IF('Rekapitulácia stavby'!AN17="","",'Rekapitulácia stavby'!AN17)</f>
        <v/>
      </c>
      <c r="P17" s="184"/>
      <c r="Q17" s="32"/>
      <c r="R17" s="33"/>
    </row>
    <row r="18" spans="2:18" s="1" customFormat="1" ht="6.95" customHeight="1">
      <c r="B18" s="31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3"/>
    </row>
    <row r="19" spans="2:18" s="1" customFormat="1" ht="14.45" customHeight="1">
      <c r="B19" s="31"/>
      <c r="C19" s="32"/>
      <c r="D19" s="28" t="s">
        <v>31</v>
      </c>
      <c r="E19" s="32"/>
      <c r="F19" s="32"/>
      <c r="G19" s="32"/>
      <c r="H19" s="32"/>
      <c r="I19" s="32"/>
      <c r="J19" s="32"/>
      <c r="K19" s="32"/>
      <c r="L19" s="32"/>
      <c r="M19" s="28" t="s">
        <v>24</v>
      </c>
      <c r="N19" s="32"/>
      <c r="O19" s="184" t="str">
        <f>IF('Rekapitulácia stavby'!AN19="","",'Rekapitulácia stavby'!AN19)</f>
        <v/>
      </c>
      <c r="P19" s="184"/>
      <c r="Q19" s="32"/>
      <c r="R19" s="33"/>
    </row>
    <row r="20" spans="2:18" s="1" customFormat="1" ht="18" customHeight="1">
      <c r="B20" s="31"/>
      <c r="C20" s="32"/>
      <c r="D20" s="32"/>
      <c r="E20" s="26" t="str">
        <f>IF('Rekapitulácia stavby'!E20="","",'Rekapitulácia stavby'!E20)</f>
        <v xml:space="preserve"> </v>
      </c>
      <c r="F20" s="32"/>
      <c r="G20" s="32"/>
      <c r="H20" s="32"/>
      <c r="I20" s="32"/>
      <c r="J20" s="32"/>
      <c r="K20" s="32"/>
      <c r="L20" s="32"/>
      <c r="M20" s="28" t="s">
        <v>26</v>
      </c>
      <c r="N20" s="32"/>
      <c r="O20" s="184" t="str">
        <f>IF('Rekapitulácia stavby'!AN20="","",'Rekapitulácia stavby'!AN20)</f>
        <v/>
      </c>
      <c r="P20" s="184"/>
      <c r="Q20" s="32"/>
      <c r="R20" s="33"/>
    </row>
    <row r="21" spans="2:18" s="1" customFormat="1" ht="6.95" customHeight="1"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3"/>
    </row>
    <row r="22" spans="2:18" s="1" customFormat="1" ht="14.45" customHeight="1">
      <c r="B22" s="31"/>
      <c r="C22" s="32"/>
      <c r="D22" s="28" t="s">
        <v>32</v>
      </c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3"/>
    </row>
    <row r="23" spans="2:18" s="1" customFormat="1" ht="22.5" customHeight="1">
      <c r="B23" s="31"/>
      <c r="C23" s="32"/>
      <c r="D23" s="32"/>
      <c r="E23" s="186" t="s">
        <v>5</v>
      </c>
      <c r="F23" s="186"/>
      <c r="G23" s="186"/>
      <c r="H23" s="186"/>
      <c r="I23" s="186"/>
      <c r="J23" s="186"/>
      <c r="K23" s="186"/>
      <c r="L23" s="186"/>
      <c r="M23" s="32"/>
      <c r="N23" s="32"/>
      <c r="O23" s="32"/>
      <c r="P23" s="32"/>
      <c r="Q23" s="32"/>
      <c r="R23" s="33"/>
    </row>
    <row r="24" spans="2:18" s="1" customFormat="1" ht="6.95" customHeight="1"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3"/>
    </row>
    <row r="25" spans="2:18" s="1" customFormat="1" ht="6.95" customHeight="1">
      <c r="B25" s="31"/>
      <c r="C25" s="32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32"/>
      <c r="R25" s="33"/>
    </row>
    <row r="26" spans="2:18" s="1" customFormat="1" ht="14.45" customHeight="1">
      <c r="B26" s="31"/>
      <c r="C26" s="32"/>
      <c r="D26" s="97" t="s">
        <v>88</v>
      </c>
      <c r="E26" s="32"/>
      <c r="F26" s="32"/>
      <c r="G26" s="32"/>
      <c r="H26" s="32"/>
      <c r="I26" s="32"/>
      <c r="J26" s="32"/>
      <c r="K26" s="32"/>
      <c r="L26" s="32"/>
      <c r="M26" s="178">
        <f>N87</f>
        <v>0</v>
      </c>
      <c r="N26" s="178"/>
      <c r="O26" s="178"/>
      <c r="P26" s="178"/>
      <c r="Q26" s="32"/>
      <c r="R26" s="33"/>
    </row>
    <row r="27" spans="2:18" s="1" customFormat="1" ht="14.45" customHeight="1">
      <c r="B27" s="31"/>
      <c r="C27" s="32"/>
      <c r="D27" s="30" t="s">
        <v>89</v>
      </c>
      <c r="E27" s="32"/>
      <c r="F27" s="32"/>
      <c r="G27" s="32"/>
      <c r="H27" s="32"/>
      <c r="I27" s="32"/>
      <c r="J27" s="32"/>
      <c r="K27" s="32"/>
      <c r="L27" s="32"/>
      <c r="M27" s="178">
        <f>N102</f>
        <v>0</v>
      </c>
      <c r="N27" s="178"/>
      <c r="O27" s="178"/>
      <c r="P27" s="178"/>
      <c r="Q27" s="32"/>
      <c r="R27" s="33"/>
    </row>
    <row r="28" spans="2:18" s="1" customFormat="1" ht="6.95" customHeight="1"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3"/>
    </row>
    <row r="29" spans="2:18" s="1" customFormat="1" ht="25.35" customHeight="1">
      <c r="B29" s="31"/>
      <c r="C29" s="32"/>
      <c r="D29" s="98" t="s">
        <v>35</v>
      </c>
      <c r="E29" s="32"/>
      <c r="F29" s="32"/>
      <c r="G29" s="32"/>
      <c r="H29" s="32"/>
      <c r="I29" s="32"/>
      <c r="J29" s="32"/>
      <c r="K29" s="32"/>
      <c r="L29" s="32"/>
      <c r="M29" s="220">
        <f>ROUND(M26+M27,2)</f>
        <v>0</v>
      </c>
      <c r="N29" s="213"/>
      <c r="O29" s="213"/>
      <c r="P29" s="213"/>
      <c r="Q29" s="32"/>
      <c r="R29" s="33"/>
    </row>
    <row r="30" spans="2:18" s="1" customFormat="1" ht="6.95" customHeight="1">
      <c r="B30" s="31"/>
      <c r="C30" s="32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32"/>
      <c r="R30" s="33"/>
    </row>
    <row r="31" spans="2:18" s="1" customFormat="1" ht="14.45" customHeight="1">
      <c r="B31" s="31"/>
      <c r="C31" s="32"/>
      <c r="D31" s="38" t="s">
        <v>36</v>
      </c>
      <c r="E31" s="38" t="s">
        <v>37</v>
      </c>
      <c r="F31" s="39">
        <v>0.2</v>
      </c>
      <c r="G31" s="99" t="s">
        <v>38</v>
      </c>
      <c r="H31" s="217">
        <f>ROUND((SUM(BE102:BE103)+SUM(BE120:BE167)), 2)</f>
        <v>0</v>
      </c>
      <c r="I31" s="213"/>
      <c r="J31" s="213"/>
      <c r="K31" s="32"/>
      <c r="L31" s="32"/>
      <c r="M31" s="217">
        <f>ROUND(ROUND((SUM(BE102:BE103)+SUM(BE120:BE167)), 2)*F31, 2)</f>
        <v>0</v>
      </c>
      <c r="N31" s="213"/>
      <c r="O31" s="213"/>
      <c r="P31" s="213"/>
      <c r="Q31" s="32"/>
      <c r="R31" s="33"/>
    </row>
    <row r="32" spans="2:18" s="1" customFormat="1" ht="14.45" customHeight="1">
      <c r="B32" s="31"/>
      <c r="C32" s="32"/>
      <c r="D32" s="32"/>
      <c r="E32" s="38" t="s">
        <v>39</v>
      </c>
      <c r="F32" s="39">
        <v>0.2</v>
      </c>
      <c r="G32" s="99" t="s">
        <v>38</v>
      </c>
      <c r="H32" s="217">
        <f>ROUND((SUM(BF102:BF103)+SUM(BF120:BF167)), 2)</f>
        <v>0</v>
      </c>
      <c r="I32" s="213"/>
      <c r="J32" s="213"/>
      <c r="K32" s="32"/>
      <c r="L32" s="32"/>
      <c r="M32" s="217">
        <f>ROUND(ROUND((SUM(BF102:BF103)+SUM(BF120:BF167)), 2)*F32, 2)</f>
        <v>0</v>
      </c>
      <c r="N32" s="213"/>
      <c r="O32" s="213"/>
      <c r="P32" s="213"/>
      <c r="Q32" s="32"/>
      <c r="R32" s="33"/>
    </row>
    <row r="33" spans="2:18" s="1" customFormat="1" ht="14.45" hidden="1" customHeight="1">
      <c r="B33" s="31"/>
      <c r="C33" s="32"/>
      <c r="D33" s="32"/>
      <c r="E33" s="38" t="s">
        <v>40</v>
      </c>
      <c r="F33" s="39">
        <v>0.2</v>
      </c>
      <c r="G33" s="99" t="s">
        <v>38</v>
      </c>
      <c r="H33" s="217">
        <f>ROUND((SUM(BG102:BG103)+SUM(BG120:BG167)), 2)</f>
        <v>0</v>
      </c>
      <c r="I33" s="213"/>
      <c r="J33" s="213"/>
      <c r="K33" s="32"/>
      <c r="L33" s="32"/>
      <c r="M33" s="217">
        <v>0</v>
      </c>
      <c r="N33" s="213"/>
      <c r="O33" s="213"/>
      <c r="P33" s="213"/>
      <c r="Q33" s="32"/>
      <c r="R33" s="33"/>
    </row>
    <row r="34" spans="2:18" s="1" customFormat="1" ht="14.45" hidden="1" customHeight="1">
      <c r="B34" s="31"/>
      <c r="C34" s="32"/>
      <c r="D34" s="32"/>
      <c r="E34" s="38" t="s">
        <v>41</v>
      </c>
      <c r="F34" s="39">
        <v>0.2</v>
      </c>
      <c r="G34" s="99" t="s">
        <v>38</v>
      </c>
      <c r="H34" s="217">
        <f>ROUND((SUM(BH102:BH103)+SUM(BH120:BH167)), 2)</f>
        <v>0</v>
      </c>
      <c r="I34" s="213"/>
      <c r="J34" s="213"/>
      <c r="K34" s="32"/>
      <c r="L34" s="32"/>
      <c r="M34" s="217">
        <v>0</v>
      </c>
      <c r="N34" s="213"/>
      <c r="O34" s="213"/>
      <c r="P34" s="213"/>
      <c r="Q34" s="32"/>
      <c r="R34" s="33"/>
    </row>
    <row r="35" spans="2:18" s="1" customFormat="1" ht="14.45" hidden="1" customHeight="1">
      <c r="B35" s="31"/>
      <c r="C35" s="32"/>
      <c r="D35" s="32"/>
      <c r="E35" s="38" t="s">
        <v>42</v>
      </c>
      <c r="F35" s="39">
        <v>0</v>
      </c>
      <c r="G35" s="99" t="s">
        <v>38</v>
      </c>
      <c r="H35" s="217">
        <f>ROUND((SUM(BI102:BI103)+SUM(BI120:BI167)), 2)</f>
        <v>0</v>
      </c>
      <c r="I35" s="213"/>
      <c r="J35" s="213"/>
      <c r="K35" s="32"/>
      <c r="L35" s="32"/>
      <c r="M35" s="217">
        <v>0</v>
      </c>
      <c r="N35" s="213"/>
      <c r="O35" s="213"/>
      <c r="P35" s="213"/>
      <c r="Q35" s="32"/>
      <c r="R35" s="33"/>
    </row>
    <row r="36" spans="2:18" s="1" customFormat="1" ht="6.95" customHeight="1"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3"/>
    </row>
    <row r="37" spans="2:18" s="1" customFormat="1" ht="25.35" customHeight="1">
      <c r="B37" s="31"/>
      <c r="C37" s="95"/>
      <c r="D37" s="100" t="s">
        <v>43</v>
      </c>
      <c r="E37" s="71"/>
      <c r="F37" s="71"/>
      <c r="G37" s="101" t="s">
        <v>44</v>
      </c>
      <c r="H37" s="102" t="s">
        <v>45</v>
      </c>
      <c r="I37" s="71"/>
      <c r="J37" s="71"/>
      <c r="K37" s="71"/>
      <c r="L37" s="218">
        <f>SUM(M29:M35)</f>
        <v>0</v>
      </c>
      <c r="M37" s="218"/>
      <c r="N37" s="218"/>
      <c r="O37" s="218"/>
      <c r="P37" s="219"/>
      <c r="Q37" s="95"/>
      <c r="R37" s="33"/>
    </row>
    <row r="38" spans="2:18" s="1" customFormat="1" ht="14.45" customHeight="1">
      <c r="B38" s="31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3"/>
    </row>
    <row r="39" spans="2:18" s="1" customFormat="1" ht="14.45" customHeight="1">
      <c r="B39" s="31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3"/>
    </row>
    <row r="40" spans="2:18">
      <c r="B40" s="21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2"/>
    </row>
    <row r="41" spans="2:18">
      <c r="B41" s="21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2"/>
    </row>
    <row r="42" spans="2:18">
      <c r="B42" s="21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2"/>
    </row>
    <row r="43" spans="2:18">
      <c r="B43" s="21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2"/>
    </row>
    <row r="44" spans="2:18">
      <c r="B44" s="21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2"/>
    </row>
    <row r="45" spans="2:18">
      <c r="B45" s="21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2"/>
    </row>
    <row r="46" spans="2:18">
      <c r="B46" s="21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2"/>
    </row>
    <row r="47" spans="2:18">
      <c r="B47" s="21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2"/>
    </row>
    <row r="48" spans="2:18">
      <c r="B48" s="21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2"/>
    </row>
    <row r="49" spans="2:18">
      <c r="B49" s="21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2"/>
    </row>
    <row r="50" spans="2:18" s="1" customFormat="1" ht="15">
      <c r="B50" s="31"/>
      <c r="C50" s="32"/>
      <c r="D50" s="46" t="s">
        <v>46</v>
      </c>
      <c r="E50" s="47"/>
      <c r="F50" s="47"/>
      <c r="G50" s="47"/>
      <c r="H50" s="48"/>
      <c r="I50" s="32"/>
      <c r="J50" s="46" t="s">
        <v>47</v>
      </c>
      <c r="K50" s="47"/>
      <c r="L50" s="47"/>
      <c r="M50" s="47"/>
      <c r="N50" s="47"/>
      <c r="O50" s="47"/>
      <c r="P50" s="48"/>
      <c r="Q50" s="32"/>
      <c r="R50" s="33"/>
    </row>
    <row r="51" spans="2:18">
      <c r="B51" s="21"/>
      <c r="C51" s="24"/>
      <c r="D51" s="49"/>
      <c r="E51" s="24"/>
      <c r="F51" s="24"/>
      <c r="G51" s="24"/>
      <c r="H51" s="50"/>
      <c r="I51" s="24"/>
      <c r="J51" s="49"/>
      <c r="K51" s="24"/>
      <c r="L51" s="24"/>
      <c r="M51" s="24"/>
      <c r="N51" s="24"/>
      <c r="O51" s="24"/>
      <c r="P51" s="50"/>
      <c r="Q51" s="24"/>
      <c r="R51" s="22"/>
    </row>
    <row r="52" spans="2:18">
      <c r="B52" s="21"/>
      <c r="C52" s="24"/>
      <c r="D52" s="49"/>
      <c r="E52" s="24"/>
      <c r="F52" s="24"/>
      <c r="G52" s="24"/>
      <c r="H52" s="50"/>
      <c r="I52" s="24"/>
      <c r="J52" s="49"/>
      <c r="K52" s="24"/>
      <c r="L52" s="24"/>
      <c r="M52" s="24"/>
      <c r="N52" s="24"/>
      <c r="O52" s="24"/>
      <c r="P52" s="50"/>
      <c r="Q52" s="24"/>
      <c r="R52" s="22"/>
    </row>
    <row r="53" spans="2:18">
      <c r="B53" s="21"/>
      <c r="C53" s="24"/>
      <c r="D53" s="49"/>
      <c r="E53" s="24"/>
      <c r="F53" s="24"/>
      <c r="G53" s="24"/>
      <c r="H53" s="50"/>
      <c r="I53" s="24"/>
      <c r="J53" s="49"/>
      <c r="K53" s="24"/>
      <c r="L53" s="24"/>
      <c r="M53" s="24"/>
      <c r="N53" s="24"/>
      <c r="O53" s="24"/>
      <c r="P53" s="50"/>
      <c r="Q53" s="24"/>
      <c r="R53" s="22"/>
    </row>
    <row r="54" spans="2:18">
      <c r="B54" s="21"/>
      <c r="C54" s="24"/>
      <c r="D54" s="49"/>
      <c r="E54" s="24"/>
      <c r="F54" s="24"/>
      <c r="G54" s="24"/>
      <c r="H54" s="50"/>
      <c r="I54" s="24"/>
      <c r="J54" s="49"/>
      <c r="K54" s="24"/>
      <c r="L54" s="24"/>
      <c r="M54" s="24"/>
      <c r="N54" s="24"/>
      <c r="O54" s="24"/>
      <c r="P54" s="50"/>
      <c r="Q54" s="24"/>
      <c r="R54" s="22"/>
    </row>
    <row r="55" spans="2:18">
      <c r="B55" s="21"/>
      <c r="C55" s="24"/>
      <c r="D55" s="49"/>
      <c r="E55" s="24"/>
      <c r="F55" s="24"/>
      <c r="G55" s="24"/>
      <c r="H55" s="50"/>
      <c r="I55" s="24"/>
      <c r="J55" s="49"/>
      <c r="K55" s="24"/>
      <c r="L55" s="24"/>
      <c r="M55" s="24"/>
      <c r="N55" s="24"/>
      <c r="O55" s="24"/>
      <c r="P55" s="50"/>
      <c r="Q55" s="24"/>
      <c r="R55" s="22"/>
    </row>
    <row r="56" spans="2:18">
      <c r="B56" s="21"/>
      <c r="C56" s="24"/>
      <c r="D56" s="49"/>
      <c r="E56" s="24"/>
      <c r="F56" s="24"/>
      <c r="G56" s="24"/>
      <c r="H56" s="50"/>
      <c r="I56" s="24"/>
      <c r="J56" s="49"/>
      <c r="K56" s="24"/>
      <c r="L56" s="24"/>
      <c r="M56" s="24"/>
      <c r="N56" s="24"/>
      <c r="O56" s="24"/>
      <c r="P56" s="50"/>
      <c r="Q56" s="24"/>
      <c r="R56" s="22"/>
    </row>
    <row r="57" spans="2:18">
      <c r="B57" s="21"/>
      <c r="C57" s="24"/>
      <c r="D57" s="49"/>
      <c r="E57" s="24"/>
      <c r="F57" s="24"/>
      <c r="G57" s="24"/>
      <c r="H57" s="50"/>
      <c r="I57" s="24"/>
      <c r="J57" s="49"/>
      <c r="K57" s="24"/>
      <c r="L57" s="24"/>
      <c r="M57" s="24"/>
      <c r="N57" s="24"/>
      <c r="O57" s="24"/>
      <c r="P57" s="50"/>
      <c r="Q57" s="24"/>
      <c r="R57" s="22"/>
    </row>
    <row r="58" spans="2:18">
      <c r="B58" s="21"/>
      <c r="C58" s="24"/>
      <c r="D58" s="49"/>
      <c r="E58" s="24"/>
      <c r="F58" s="24"/>
      <c r="G58" s="24"/>
      <c r="H58" s="50"/>
      <c r="I58" s="24"/>
      <c r="J58" s="49"/>
      <c r="K58" s="24"/>
      <c r="L58" s="24"/>
      <c r="M58" s="24"/>
      <c r="N58" s="24"/>
      <c r="O58" s="24"/>
      <c r="P58" s="50"/>
      <c r="Q58" s="24"/>
      <c r="R58" s="22"/>
    </row>
    <row r="59" spans="2:18" s="1" customFormat="1" ht="15">
      <c r="B59" s="31"/>
      <c r="C59" s="32"/>
      <c r="D59" s="51" t="s">
        <v>48</v>
      </c>
      <c r="E59" s="52"/>
      <c r="F59" s="52"/>
      <c r="G59" s="53" t="s">
        <v>49</v>
      </c>
      <c r="H59" s="54"/>
      <c r="I59" s="32"/>
      <c r="J59" s="51" t="s">
        <v>48</v>
      </c>
      <c r="K59" s="52"/>
      <c r="L59" s="52"/>
      <c r="M59" s="52"/>
      <c r="N59" s="53" t="s">
        <v>49</v>
      </c>
      <c r="O59" s="52"/>
      <c r="P59" s="54"/>
      <c r="Q59" s="32"/>
      <c r="R59" s="33"/>
    </row>
    <row r="60" spans="2:18">
      <c r="B60" s="21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2"/>
    </row>
    <row r="61" spans="2:18" s="1" customFormat="1" ht="15">
      <c r="B61" s="31"/>
      <c r="C61" s="32"/>
      <c r="D61" s="46" t="s">
        <v>50</v>
      </c>
      <c r="E61" s="47"/>
      <c r="F61" s="47"/>
      <c r="G61" s="47"/>
      <c r="H61" s="48"/>
      <c r="I61" s="32"/>
      <c r="J61" s="46" t="s">
        <v>51</v>
      </c>
      <c r="K61" s="47"/>
      <c r="L61" s="47"/>
      <c r="M61" s="47"/>
      <c r="N61" s="47"/>
      <c r="O61" s="47"/>
      <c r="P61" s="48"/>
      <c r="Q61" s="32"/>
      <c r="R61" s="33"/>
    </row>
    <row r="62" spans="2:18">
      <c r="B62" s="21"/>
      <c r="C62" s="24"/>
      <c r="D62" s="49"/>
      <c r="E62" s="24"/>
      <c r="F62" s="24"/>
      <c r="G62" s="24"/>
      <c r="H62" s="50"/>
      <c r="I62" s="24"/>
      <c r="J62" s="49"/>
      <c r="K62" s="24"/>
      <c r="L62" s="24"/>
      <c r="M62" s="24"/>
      <c r="N62" s="24"/>
      <c r="O62" s="24"/>
      <c r="P62" s="50"/>
      <c r="Q62" s="24"/>
      <c r="R62" s="22"/>
    </row>
    <row r="63" spans="2:18">
      <c r="B63" s="21"/>
      <c r="C63" s="24"/>
      <c r="D63" s="49"/>
      <c r="E63" s="24"/>
      <c r="F63" s="24"/>
      <c r="G63" s="24"/>
      <c r="H63" s="50"/>
      <c r="I63" s="24"/>
      <c r="J63" s="49"/>
      <c r="K63" s="24"/>
      <c r="L63" s="24"/>
      <c r="M63" s="24"/>
      <c r="N63" s="24"/>
      <c r="O63" s="24"/>
      <c r="P63" s="50"/>
      <c r="Q63" s="24"/>
      <c r="R63" s="22"/>
    </row>
    <row r="64" spans="2:18">
      <c r="B64" s="21"/>
      <c r="C64" s="24"/>
      <c r="D64" s="49"/>
      <c r="E64" s="24"/>
      <c r="F64" s="24"/>
      <c r="G64" s="24"/>
      <c r="H64" s="50"/>
      <c r="I64" s="24"/>
      <c r="J64" s="49"/>
      <c r="K64" s="24"/>
      <c r="L64" s="24"/>
      <c r="M64" s="24"/>
      <c r="N64" s="24"/>
      <c r="O64" s="24"/>
      <c r="P64" s="50"/>
      <c r="Q64" s="24"/>
      <c r="R64" s="22"/>
    </row>
    <row r="65" spans="2:18">
      <c r="B65" s="21"/>
      <c r="C65" s="24"/>
      <c r="D65" s="49"/>
      <c r="E65" s="24"/>
      <c r="F65" s="24"/>
      <c r="G65" s="24"/>
      <c r="H65" s="50"/>
      <c r="I65" s="24"/>
      <c r="J65" s="49"/>
      <c r="K65" s="24"/>
      <c r="L65" s="24"/>
      <c r="M65" s="24"/>
      <c r="N65" s="24"/>
      <c r="O65" s="24"/>
      <c r="P65" s="50"/>
      <c r="Q65" s="24"/>
      <c r="R65" s="22"/>
    </row>
    <row r="66" spans="2:18">
      <c r="B66" s="21"/>
      <c r="C66" s="24"/>
      <c r="D66" s="49"/>
      <c r="E66" s="24"/>
      <c r="F66" s="24"/>
      <c r="G66" s="24"/>
      <c r="H66" s="50"/>
      <c r="I66" s="24"/>
      <c r="J66" s="49"/>
      <c r="K66" s="24"/>
      <c r="L66" s="24"/>
      <c r="M66" s="24"/>
      <c r="N66" s="24"/>
      <c r="O66" s="24"/>
      <c r="P66" s="50"/>
      <c r="Q66" s="24"/>
      <c r="R66" s="22"/>
    </row>
    <row r="67" spans="2:18">
      <c r="B67" s="21"/>
      <c r="C67" s="24"/>
      <c r="D67" s="49"/>
      <c r="E67" s="24"/>
      <c r="F67" s="24"/>
      <c r="G67" s="24"/>
      <c r="H67" s="50"/>
      <c r="I67" s="24"/>
      <c r="J67" s="49"/>
      <c r="K67" s="24"/>
      <c r="L67" s="24"/>
      <c r="M67" s="24"/>
      <c r="N67" s="24"/>
      <c r="O67" s="24"/>
      <c r="P67" s="50"/>
      <c r="Q67" s="24"/>
      <c r="R67" s="22"/>
    </row>
    <row r="68" spans="2:18">
      <c r="B68" s="21"/>
      <c r="C68" s="24"/>
      <c r="D68" s="49"/>
      <c r="E68" s="24"/>
      <c r="F68" s="24"/>
      <c r="G68" s="24"/>
      <c r="H68" s="50"/>
      <c r="I68" s="24"/>
      <c r="J68" s="49"/>
      <c r="K68" s="24"/>
      <c r="L68" s="24"/>
      <c r="M68" s="24"/>
      <c r="N68" s="24"/>
      <c r="O68" s="24"/>
      <c r="P68" s="50"/>
      <c r="Q68" s="24"/>
      <c r="R68" s="22"/>
    </row>
    <row r="69" spans="2:18">
      <c r="B69" s="21"/>
      <c r="C69" s="24"/>
      <c r="D69" s="49"/>
      <c r="E69" s="24"/>
      <c r="F69" s="24"/>
      <c r="G69" s="24"/>
      <c r="H69" s="50"/>
      <c r="I69" s="24"/>
      <c r="J69" s="49"/>
      <c r="K69" s="24"/>
      <c r="L69" s="24"/>
      <c r="M69" s="24"/>
      <c r="N69" s="24"/>
      <c r="O69" s="24"/>
      <c r="P69" s="50"/>
      <c r="Q69" s="24"/>
      <c r="R69" s="22"/>
    </row>
    <row r="70" spans="2:18" s="1" customFormat="1" ht="15">
      <c r="B70" s="31"/>
      <c r="C70" s="32"/>
      <c r="D70" s="51" t="s">
        <v>48</v>
      </c>
      <c r="E70" s="52"/>
      <c r="F70" s="52"/>
      <c r="G70" s="53" t="s">
        <v>49</v>
      </c>
      <c r="H70" s="54"/>
      <c r="I70" s="32"/>
      <c r="J70" s="51" t="s">
        <v>48</v>
      </c>
      <c r="K70" s="52"/>
      <c r="L70" s="52"/>
      <c r="M70" s="52"/>
      <c r="N70" s="53" t="s">
        <v>49</v>
      </c>
      <c r="O70" s="52"/>
      <c r="P70" s="54"/>
      <c r="Q70" s="32"/>
      <c r="R70" s="33"/>
    </row>
    <row r="71" spans="2:18" s="1" customFormat="1" ht="14.45" customHeight="1">
      <c r="B71" s="55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7"/>
    </row>
    <row r="75" spans="2:18" s="1" customFormat="1" ht="6.95" customHeight="1">
      <c r="B75" s="58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60"/>
    </row>
    <row r="76" spans="2:18" s="1" customFormat="1" ht="36.950000000000003" customHeight="1">
      <c r="B76" s="31"/>
      <c r="C76" s="171" t="s">
        <v>90</v>
      </c>
      <c r="D76" s="172"/>
      <c r="E76" s="172"/>
      <c r="F76" s="172"/>
      <c r="G76" s="172"/>
      <c r="H76" s="172"/>
      <c r="I76" s="172"/>
      <c r="J76" s="172"/>
      <c r="K76" s="172"/>
      <c r="L76" s="172"/>
      <c r="M76" s="172"/>
      <c r="N76" s="172"/>
      <c r="O76" s="172"/>
      <c r="P76" s="172"/>
      <c r="Q76" s="172"/>
      <c r="R76" s="33"/>
    </row>
    <row r="77" spans="2:18" s="1" customFormat="1" ht="6.95" customHeight="1"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3"/>
    </row>
    <row r="78" spans="2:18" s="1" customFormat="1" ht="36.950000000000003" customHeight="1">
      <c r="B78" s="31"/>
      <c r="C78" s="65" t="s">
        <v>15</v>
      </c>
      <c r="D78" s="32"/>
      <c r="E78" s="32"/>
      <c r="F78" s="173" t="str">
        <f>F6</f>
        <v>Oprava podlahy ŠJ MŠ  Malinovského - 2.časť</v>
      </c>
      <c r="G78" s="213"/>
      <c r="H78" s="213"/>
      <c r="I78" s="213"/>
      <c r="J78" s="213"/>
      <c r="K78" s="213"/>
      <c r="L78" s="213"/>
      <c r="M78" s="213"/>
      <c r="N78" s="213"/>
      <c r="O78" s="213"/>
      <c r="P78" s="213"/>
      <c r="Q78" s="32"/>
      <c r="R78" s="33"/>
    </row>
    <row r="79" spans="2:18" s="1" customFormat="1" ht="6.95" customHeight="1"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3"/>
    </row>
    <row r="80" spans="2:18" s="1" customFormat="1" ht="18" customHeight="1">
      <c r="B80" s="31"/>
      <c r="C80" s="28" t="s">
        <v>19</v>
      </c>
      <c r="D80" s="32"/>
      <c r="E80" s="32"/>
      <c r="F80" s="26" t="str">
        <f>F8</f>
        <v xml:space="preserve"> </v>
      </c>
      <c r="G80" s="32"/>
      <c r="H80" s="32"/>
      <c r="I80" s="32"/>
      <c r="J80" s="32"/>
      <c r="K80" s="28" t="s">
        <v>21</v>
      </c>
      <c r="L80" s="32"/>
      <c r="M80" s="214" t="str">
        <f>IF(O8="","",O8)</f>
        <v>16. 8. 2017</v>
      </c>
      <c r="N80" s="214"/>
      <c r="O80" s="214"/>
      <c r="P80" s="214"/>
      <c r="Q80" s="32"/>
      <c r="R80" s="33"/>
    </row>
    <row r="81" spans="2:47" s="1" customFormat="1" ht="6.95" customHeight="1"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3"/>
    </row>
    <row r="82" spans="2:47" s="1" customFormat="1" ht="15">
      <c r="B82" s="31"/>
      <c r="C82" s="28" t="s">
        <v>23</v>
      </c>
      <c r="D82" s="32"/>
      <c r="E82" s="32"/>
      <c r="F82" s="26" t="str">
        <f>E11</f>
        <v>Mesto Partizánske</v>
      </c>
      <c r="G82" s="32"/>
      <c r="H82" s="32"/>
      <c r="I82" s="32"/>
      <c r="J82" s="32"/>
      <c r="K82" s="28" t="s">
        <v>28</v>
      </c>
      <c r="L82" s="32"/>
      <c r="M82" s="184" t="str">
        <f>E17</f>
        <v xml:space="preserve"> </v>
      </c>
      <c r="N82" s="184"/>
      <c r="O82" s="184"/>
      <c r="P82" s="184"/>
      <c r="Q82" s="184"/>
      <c r="R82" s="33"/>
    </row>
    <row r="83" spans="2:47" s="1" customFormat="1" ht="14.45" customHeight="1">
      <c r="B83" s="31"/>
      <c r="C83" s="28" t="s">
        <v>27</v>
      </c>
      <c r="D83" s="32"/>
      <c r="E83" s="32"/>
      <c r="F83" s="26" t="str">
        <f>IF(E14="","",E14)</f>
        <v xml:space="preserve"> </v>
      </c>
      <c r="G83" s="32"/>
      <c r="H83" s="32"/>
      <c r="I83" s="32"/>
      <c r="J83" s="32"/>
      <c r="K83" s="28" t="s">
        <v>31</v>
      </c>
      <c r="L83" s="32"/>
      <c r="M83" s="184" t="str">
        <f>E20</f>
        <v xml:space="preserve"> </v>
      </c>
      <c r="N83" s="184"/>
      <c r="O83" s="184"/>
      <c r="P83" s="184"/>
      <c r="Q83" s="184"/>
      <c r="R83" s="33"/>
    </row>
    <row r="84" spans="2:47" s="1" customFormat="1" ht="10.35" customHeight="1">
      <c r="B84" s="31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3"/>
    </row>
    <row r="85" spans="2:47" s="1" customFormat="1" ht="29.25" customHeight="1">
      <c r="B85" s="31"/>
      <c r="C85" s="215" t="s">
        <v>91</v>
      </c>
      <c r="D85" s="216"/>
      <c r="E85" s="216"/>
      <c r="F85" s="216"/>
      <c r="G85" s="216"/>
      <c r="H85" s="95"/>
      <c r="I85" s="95"/>
      <c r="J85" s="95"/>
      <c r="K85" s="95"/>
      <c r="L85" s="95"/>
      <c r="M85" s="95"/>
      <c r="N85" s="215" t="s">
        <v>92</v>
      </c>
      <c r="O85" s="216"/>
      <c r="P85" s="216"/>
      <c r="Q85" s="216"/>
      <c r="R85" s="33"/>
    </row>
    <row r="86" spans="2:47" s="1" customFormat="1" ht="10.35" customHeight="1"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3"/>
    </row>
    <row r="87" spans="2:47" s="1" customFormat="1" ht="29.25" customHeight="1">
      <c r="B87" s="31"/>
      <c r="C87" s="103" t="s">
        <v>93</v>
      </c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150">
        <f>N120</f>
        <v>0</v>
      </c>
      <c r="O87" s="211"/>
      <c r="P87" s="211"/>
      <c r="Q87" s="211"/>
      <c r="R87" s="33"/>
      <c r="AU87" s="17" t="s">
        <v>94</v>
      </c>
    </row>
    <row r="88" spans="2:47" s="6" customFormat="1" ht="24.95" customHeight="1">
      <c r="B88" s="104"/>
      <c r="C88" s="105"/>
      <c r="D88" s="106" t="s">
        <v>95</v>
      </c>
      <c r="E88" s="105"/>
      <c r="F88" s="105"/>
      <c r="G88" s="105"/>
      <c r="H88" s="105"/>
      <c r="I88" s="105"/>
      <c r="J88" s="105"/>
      <c r="K88" s="105"/>
      <c r="L88" s="105"/>
      <c r="M88" s="105"/>
      <c r="N88" s="209">
        <f>N121</f>
        <v>0</v>
      </c>
      <c r="O88" s="210"/>
      <c r="P88" s="210"/>
      <c r="Q88" s="210"/>
      <c r="R88" s="107"/>
    </row>
    <row r="89" spans="2:47" s="7" customFormat="1" ht="19.899999999999999" customHeight="1">
      <c r="B89" s="108"/>
      <c r="C89" s="109"/>
      <c r="D89" s="110" t="s">
        <v>96</v>
      </c>
      <c r="E89" s="109"/>
      <c r="F89" s="109"/>
      <c r="G89" s="109"/>
      <c r="H89" s="109"/>
      <c r="I89" s="109"/>
      <c r="J89" s="109"/>
      <c r="K89" s="109"/>
      <c r="L89" s="109"/>
      <c r="M89" s="109"/>
      <c r="N89" s="207">
        <f>N122</f>
        <v>0</v>
      </c>
      <c r="O89" s="208"/>
      <c r="P89" s="208"/>
      <c r="Q89" s="208"/>
      <c r="R89" s="111"/>
    </row>
    <row r="90" spans="2:47" s="7" customFormat="1" ht="19.899999999999999" customHeight="1">
      <c r="B90" s="108"/>
      <c r="C90" s="109"/>
      <c r="D90" s="110" t="s">
        <v>97</v>
      </c>
      <c r="E90" s="109"/>
      <c r="F90" s="109"/>
      <c r="G90" s="109"/>
      <c r="H90" s="109"/>
      <c r="I90" s="109"/>
      <c r="J90" s="109"/>
      <c r="K90" s="109"/>
      <c r="L90" s="109"/>
      <c r="M90" s="109"/>
      <c r="N90" s="207">
        <f>N125</f>
        <v>0</v>
      </c>
      <c r="O90" s="208"/>
      <c r="P90" s="208"/>
      <c r="Q90" s="208"/>
      <c r="R90" s="111"/>
    </row>
    <row r="91" spans="2:47" s="7" customFormat="1" ht="19.899999999999999" customHeight="1">
      <c r="B91" s="108"/>
      <c r="C91" s="109"/>
      <c r="D91" s="110" t="s">
        <v>98</v>
      </c>
      <c r="E91" s="109"/>
      <c r="F91" s="109"/>
      <c r="G91" s="109"/>
      <c r="H91" s="109"/>
      <c r="I91" s="109"/>
      <c r="J91" s="109"/>
      <c r="K91" s="109"/>
      <c r="L91" s="109"/>
      <c r="M91" s="109"/>
      <c r="N91" s="207">
        <f>N128</f>
        <v>0</v>
      </c>
      <c r="O91" s="208"/>
      <c r="P91" s="208"/>
      <c r="Q91" s="208"/>
      <c r="R91" s="111"/>
    </row>
    <row r="92" spans="2:47" s="7" customFormat="1" ht="19.899999999999999" customHeight="1">
      <c r="B92" s="108"/>
      <c r="C92" s="109"/>
      <c r="D92" s="110" t="s">
        <v>99</v>
      </c>
      <c r="E92" s="109"/>
      <c r="F92" s="109"/>
      <c r="G92" s="109"/>
      <c r="H92" s="109"/>
      <c r="I92" s="109"/>
      <c r="J92" s="109"/>
      <c r="K92" s="109"/>
      <c r="L92" s="109"/>
      <c r="M92" s="109"/>
      <c r="N92" s="207">
        <f>N132</f>
        <v>0</v>
      </c>
      <c r="O92" s="208"/>
      <c r="P92" s="208"/>
      <c r="Q92" s="208"/>
      <c r="R92" s="111"/>
    </row>
    <row r="93" spans="2:47" s="7" customFormat="1" ht="19.899999999999999" customHeight="1">
      <c r="B93" s="108"/>
      <c r="C93" s="109"/>
      <c r="D93" s="110" t="s">
        <v>100</v>
      </c>
      <c r="E93" s="109"/>
      <c r="F93" s="109"/>
      <c r="G93" s="109"/>
      <c r="H93" s="109"/>
      <c r="I93" s="109"/>
      <c r="J93" s="109"/>
      <c r="K93" s="109"/>
      <c r="L93" s="109"/>
      <c r="M93" s="109"/>
      <c r="N93" s="207">
        <f>N146</f>
        <v>0</v>
      </c>
      <c r="O93" s="208"/>
      <c r="P93" s="208"/>
      <c r="Q93" s="208"/>
      <c r="R93" s="111"/>
    </row>
    <row r="94" spans="2:47" s="6" customFormat="1" ht="24.95" customHeight="1">
      <c r="B94" s="104"/>
      <c r="C94" s="105"/>
      <c r="D94" s="106" t="s">
        <v>101</v>
      </c>
      <c r="E94" s="105"/>
      <c r="F94" s="105"/>
      <c r="G94" s="105"/>
      <c r="H94" s="105"/>
      <c r="I94" s="105"/>
      <c r="J94" s="105"/>
      <c r="K94" s="105"/>
      <c r="L94" s="105"/>
      <c r="M94" s="105"/>
      <c r="N94" s="209">
        <f>N148</f>
        <v>0</v>
      </c>
      <c r="O94" s="210"/>
      <c r="P94" s="210"/>
      <c r="Q94" s="210"/>
      <c r="R94" s="107"/>
    </row>
    <row r="95" spans="2:47" s="7" customFormat="1" ht="19.899999999999999" customHeight="1">
      <c r="B95" s="108"/>
      <c r="C95" s="109"/>
      <c r="D95" s="110" t="s">
        <v>102</v>
      </c>
      <c r="E95" s="109"/>
      <c r="F95" s="109"/>
      <c r="G95" s="109"/>
      <c r="H95" s="109"/>
      <c r="I95" s="109"/>
      <c r="J95" s="109"/>
      <c r="K95" s="109"/>
      <c r="L95" s="109"/>
      <c r="M95" s="109"/>
      <c r="N95" s="207">
        <f>N149</f>
        <v>0</v>
      </c>
      <c r="O95" s="208"/>
      <c r="P95" s="208"/>
      <c r="Q95" s="208"/>
      <c r="R95" s="111"/>
    </row>
    <row r="96" spans="2:47" s="7" customFormat="1" ht="19.899999999999999" customHeight="1">
      <c r="B96" s="108"/>
      <c r="C96" s="109"/>
      <c r="D96" s="110" t="s">
        <v>103</v>
      </c>
      <c r="E96" s="109"/>
      <c r="F96" s="109"/>
      <c r="G96" s="109"/>
      <c r="H96" s="109"/>
      <c r="I96" s="109"/>
      <c r="J96" s="109"/>
      <c r="K96" s="109"/>
      <c r="L96" s="109"/>
      <c r="M96" s="109"/>
      <c r="N96" s="207">
        <f>N152</f>
        <v>0</v>
      </c>
      <c r="O96" s="208"/>
      <c r="P96" s="208"/>
      <c r="Q96" s="208"/>
      <c r="R96" s="111"/>
    </row>
    <row r="97" spans="2:21" s="7" customFormat="1" ht="19.899999999999999" customHeight="1">
      <c r="B97" s="108"/>
      <c r="C97" s="109"/>
      <c r="D97" s="110" t="s">
        <v>104</v>
      </c>
      <c r="E97" s="109"/>
      <c r="F97" s="109"/>
      <c r="G97" s="109"/>
      <c r="H97" s="109"/>
      <c r="I97" s="109"/>
      <c r="J97" s="109"/>
      <c r="K97" s="109"/>
      <c r="L97" s="109"/>
      <c r="M97" s="109"/>
      <c r="N97" s="207">
        <f>N155</f>
        <v>0</v>
      </c>
      <c r="O97" s="208"/>
      <c r="P97" s="208"/>
      <c r="Q97" s="208"/>
      <c r="R97" s="111"/>
    </row>
    <row r="98" spans="2:21" s="7" customFormat="1" ht="19.899999999999999" customHeight="1">
      <c r="B98" s="108"/>
      <c r="C98" s="109"/>
      <c r="D98" s="110" t="s">
        <v>105</v>
      </c>
      <c r="E98" s="109"/>
      <c r="F98" s="109"/>
      <c r="G98" s="109"/>
      <c r="H98" s="109"/>
      <c r="I98" s="109"/>
      <c r="J98" s="109"/>
      <c r="K98" s="109"/>
      <c r="L98" s="109"/>
      <c r="M98" s="109"/>
      <c r="N98" s="207">
        <f>N158</f>
        <v>0</v>
      </c>
      <c r="O98" s="208"/>
      <c r="P98" s="208"/>
      <c r="Q98" s="208"/>
      <c r="R98" s="111"/>
    </row>
    <row r="99" spans="2:21" s="7" customFormat="1" ht="19.899999999999999" customHeight="1">
      <c r="B99" s="108"/>
      <c r="C99" s="109"/>
      <c r="D99" s="110" t="s">
        <v>106</v>
      </c>
      <c r="E99" s="109"/>
      <c r="F99" s="109"/>
      <c r="G99" s="109"/>
      <c r="H99" s="109"/>
      <c r="I99" s="109"/>
      <c r="J99" s="109"/>
      <c r="K99" s="109"/>
      <c r="L99" s="109"/>
      <c r="M99" s="109"/>
      <c r="N99" s="207">
        <f>N162</f>
        <v>0</v>
      </c>
      <c r="O99" s="208"/>
      <c r="P99" s="208"/>
      <c r="Q99" s="208"/>
      <c r="R99" s="111"/>
    </row>
    <row r="100" spans="2:21" s="6" customFormat="1" ht="24.95" customHeight="1">
      <c r="B100" s="104"/>
      <c r="C100" s="105"/>
      <c r="D100" s="106" t="s">
        <v>107</v>
      </c>
      <c r="E100" s="105"/>
      <c r="F100" s="105"/>
      <c r="G100" s="105"/>
      <c r="H100" s="105"/>
      <c r="I100" s="105"/>
      <c r="J100" s="105"/>
      <c r="K100" s="105"/>
      <c r="L100" s="105"/>
      <c r="M100" s="105"/>
      <c r="N100" s="209">
        <f>N166</f>
        <v>0</v>
      </c>
      <c r="O100" s="210"/>
      <c r="P100" s="210"/>
      <c r="Q100" s="210"/>
      <c r="R100" s="107"/>
    </row>
    <row r="101" spans="2:21" s="1" customFormat="1" ht="21.75" customHeight="1">
      <c r="B101" s="31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3"/>
    </row>
    <row r="102" spans="2:21" s="1" customFormat="1" ht="29.25" customHeight="1">
      <c r="B102" s="31"/>
      <c r="C102" s="103" t="s">
        <v>108</v>
      </c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211">
        <v>0</v>
      </c>
      <c r="O102" s="212"/>
      <c r="P102" s="212"/>
      <c r="Q102" s="212"/>
      <c r="R102" s="33"/>
      <c r="T102" s="112"/>
      <c r="U102" s="113" t="s">
        <v>36</v>
      </c>
    </row>
    <row r="103" spans="2:21" s="1" customFormat="1" ht="18" customHeight="1"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3"/>
    </row>
    <row r="104" spans="2:21" s="1" customFormat="1" ht="29.25" customHeight="1">
      <c r="B104" s="31"/>
      <c r="C104" s="94" t="s">
        <v>81</v>
      </c>
      <c r="D104" s="95"/>
      <c r="E104" s="95"/>
      <c r="F104" s="95"/>
      <c r="G104" s="95"/>
      <c r="H104" s="95"/>
      <c r="I104" s="95"/>
      <c r="J104" s="95"/>
      <c r="K104" s="95"/>
      <c r="L104" s="151">
        <f>ROUND(SUM(N87+N102),2)</f>
        <v>0</v>
      </c>
      <c r="M104" s="151"/>
      <c r="N104" s="151"/>
      <c r="O104" s="151"/>
      <c r="P104" s="151"/>
      <c r="Q104" s="151"/>
      <c r="R104" s="33"/>
    </row>
    <row r="105" spans="2:21" s="1" customFormat="1" ht="6.95" customHeight="1">
      <c r="B105" s="55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7"/>
    </row>
    <row r="109" spans="2:21" s="1" customFormat="1" ht="6.95" customHeight="1">
      <c r="B109" s="58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60"/>
    </row>
    <row r="110" spans="2:21" s="1" customFormat="1" ht="36.950000000000003" customHeight="1">
      <c r="B110" s="31"/>
      <c r="C110" s="171" t="s">
        <v>109</v>
      </c>
      <c r="D110" s="213"/>
      <c r="E110" s="213"/>
      <c r="F110" s="213"/>
      <c r="G110" s="213"/>
      <c r="H110" s="213"/>
      <c r="I110" s="213"/>
      <c r="J110" s="213"/>
      <c r="K110" s="213"/>
      <c r="L110" s="213"/>
      <c r="M110" s="213"/>
      <c r="N110" s="213"/>
      <c r="O110" s="213"/>
      <c r="P110" s="213"/>
      <c r="Q110" s="213"/>
      <c r="R110" s="33"/>
    </row>
    <row r="111" spans="2:21" s="1" customFormat="1" ht="6.95" customHeight="1"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3"/>
    </row>
    <row r="112" spans="2:21" s="1" customFormat="1" ht="36.950000000000003" customHeight="1">
      <c r="B112" s="31"/>
      <c r="C112" s="65" t="s">
        <v>15</v>
      </c>
      <c r="D112" s="32"/>
      <c r="E112" s="32"/>
      <c r="F112" s="173" t="str">
        <f>F6</f>
        <v>Oprava podlahy ŠJ MŠ  Malinovského - 2.časť</v>
      </c>
      <c r="G112" s="213"/>
      <c r="H112" s="213"/>
      <c r="I112" s="213"/>
      <c r="J112" s="213"/>
      <c r="K112" s="213"/>
      <c r="L112" s="213"/>
      <c r="M112" s="213"/>
      <c r="N112" s="213"/>
      <c r="O112" s="213"/>
      <c r="P112" s="213"/>
      <c r="Q112" s="32"/>
      <c r="R112" s="33"/>
    </row>
    <row r="113" spans="2:65" s="1" customFormat="1" ht="6.95" customHeight="1">
      <c r="B113" s="31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3"/>
    </row>
    <row r="114" spans="2:65" s="1" customFormat="1" ht="18" customHeight="1">
      <c r="B114" s="31"/>
      <c r="C114" s="28" t="s">
        <v>19</v>
      </c>
      <c r="D114" s="32"/>
      <c r="E114" s="32"/>
      <c r="F114" s="26" t="str">
        <f>F8</f>
        <v xml:space="preserve"> </v>
      </c>
      <c r="G114" s="32"/>
      <c r="H114" s="32"/>
      <c r="I114" s="32"/>
      <c r="J114" s="32"/>
      <c r="K114" s="28" t="s">
        <v>21</v>
      </c>
      <c r="L114" s="32"/>
      <c r="M114" s="214" t="str">
        <f>IF(O8="","",O8)</f>
        <v>16. 8. 2017</v>
      </c>
      <c r="N114" s="214"/>
      <c r="O114" s="214"/>
      <c r="P114" s="214"/>
      <c r="Q114" s="32"/>
      <c r="R114" s="33"/>
    </row>
    <row r="115" spans="2:65" s="1" customFormat="1" ht="6.95" customHeight="1">
      <c r="B115" s="31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3"/>
    </row>
    <row r="116" spans="2:65" s="1" customFormat="1" ht="15">
      <c r="B116" s="31"/>
      <c r="C116" s="28" t="s">
        <v>23</v>
      </c>
      <c r="D116" s="32"/>
      <c r="E116" s="32"/>
      <c r="F116" s="26" t="str">
        <f>E11</f>
        <v>Mesto Partizánske</v>
      </c>
      <c r="G116" s="32"/>
      <c r="H116" s="32"/>
      <c r="I116" s="32"/>
      <c r="J116" s="32"/>
      <c r="K116" s="28" t="s">
        <v>28</v>
      </c>
      <c r="L116" s="32"/>
      <c r="M116" s="184" t="str">
        <f>E17</f>
        <v xml:space="preserve"> </v>
      </c>
      <c r="N116" s="184"/>
      <c r="O116" s="184"/>
      <c r="P116" s="184"/>
      <c r="Q116" s="184"/>
      <c r="R116" s="33"/>
    </row>
    <row r="117" spans="2:65" s="1" customFormat="1" ht="14.45" customHeight="1">
      <c r="B117" s="31"/>
      <c r="C117" s="28" t="s">
        <v>27</v>
      </c>
      <c r="D117" s="32"/>
      <c r="E117" s="32"/>
      <c r="F117" s="26" t="str">
        <f>IF(E14="","",E14)</f>
        <v xml:space="preserve"> </v>
      </c>
      <c r="G117" s="32"/>
      <c r="H117" s="32"/>
      <c r="I117" s="32"/>
      <c r="J117" s="32"/>
      <c r="K117" s="28" t="s">
        <v>31</v>
      </c>
      <c r="L117" s="32"/>
      <c r="M117" s="184" t="str">
        <f>E20</f>
        <v xml:space="preserve"> </v>
      </c>
      <c r="N117" s="184"/>
      <c r="O117" s="184"/>
      <c r="P117" s="184"/>
      <c r="Q117" s="184"/>
      <c r="R117" s="33"/>
    </row>
    <row r="118" spans="2:65" s="1" customFormat="1" ht="10.35" customHeight="1">
      <c r="B118" s="31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3"/>
    </row>
    <row r="119" spans="2:65" s="8" customFormat="1" ht="29.25" customHeight="1">
      <c r="B119" s="114"/>
      <c r="C119" s="115" t="s">
        <v>110</v>
      </c>
      <c r="D119" s="116" t="s">
        <v>111</v>
      </c>
      <c r="E119" s="116" t="s">
        <v>54</v>
      </c>
      <c r="F119" s="204" t="s">
        <v>112</v>
      </c>
      <c r="G119" s="204"/>
      <c r="H119" s="204"/>
      <c r="I119" s="204"/>
      <c r="J119" s="116" t="s">
        <v>113</v>
      </c>
      <c r="K119" s="116" t="s">
        <v>114</v>
      </c>
      <c r="L119" s="205" t="s">
        <v>115</v>
      </c>
      <c r="M119" s="205"/>
      <c r="N119" s="204" t="s">
        <v>92</v>
      </c>
      <c r="O119" s="204"/>
      <c r="P119" s="204"/>
      <c r="Q119" s="206"/>
      <c r="R119" s="117"/>
      <c r="T119" s="72" t="s">
        <v>116</v>
      </c>
      <c r="U119" s="73" t="s">
        <v>36</v>
      </c>
      <c r="V119" s="73" t="s">
        <v>117</v>
      </c>
      <c r="W119" s="73" t="s">
        <v>118</v>
      </c>
      <c r="X119" s="73" t="s">
        <v>119</v>
      </c>
      <c r="Y119" s="73" t="s">
        <v>120</v>
      </c>
      <c r="Z119" s="73" t="s">
        <v>121</v>
      </c>
      <c r="AA119" s="74" t="s">
        <v>122</v>
      </c>
    </row>
    <row r="120" spans="2:65" s="1" customFormat="1" ht="29.25" customHeight="1">
      <c r="B120" s="31"/>
      <c r="C120" s="76" t="s">
        <v>88</v>
      </c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190">
        <f>BK120</f>
        <v>0</v>
      </c>
      <c r="O120" s="191"/>
      <c r="P120" s="191"/>
      <c r="Q120" s="191"/>
      <c r="R120" s="33"/>
      <c r="T120" s="75"/>
      <c r="U120" s="47"/>
      <c r="V120" s="47"/>
      <c r="W120" s="118">
        <f>W121+W148+W166</f>
        <v>0</v>
      </c>
      <c r="X120" s="47"/>
      <c r="Y120" s="118">
        <f>Y121+Y148+Y166</f>
        <v>0</v>
      </c>
      <c r="Z120" s="47"/>
      <c r="AA120" s="119">
        <f>AA121+AA148+AA166</f>
        <v>0</v>
      </c>
      <c r="AT120" s="17" t="s">
        <v>71</v>
      </c>
      <c r="AU120" s="17" t="s">
        <v>94</v>
      </c>
      <c r="BK120" s="120">
        <f>BK121+BK148+BK166</f>
        <v>0</v>
      </c>
    </row>
    <row r="121" spans="2:65" s="9" customFormat="1" ht="37.35" customHeight="1">
      <c r="B121" s="121"/>
      <c r="C121" s="122"/>
      <c r="D121" s="123" t="s">
        <v>95</v>
      </c>
      <c r="E121" s="123"/>
      <c r="F121" s="123"/>
      <c r="G121" s="123"/>
      <c r="H121" s="123"/>
      <c r="I121" s="123"/>
      <c r="J121" s="123"/>
      <c r="K121" s="123"/>
      <c r="L121" s="123"/>
      <c r="M121" s="123"/>
      <c r="N121" s="192">
        <f>BK121</f>
        <v>0</v>
      </c>
      <c r="O121" s="193"/>
      <c r="P121" s="193"/>
      <c r="Q121" s="193"/>
      <c r="R121" s="124"/>
      <c r="T121" s="125"/>
      <c r="U121" s="122"/>
      <c r="V121" s="122"/>
      <c r="W121" s="126">
        <f>W122+W125+W128+W132+W146</f>
        <v>0</v>
      </c>
      <c r="X121" s="122"/>
      <c r="Y121" s="126">
        <f>Y122+Y125+Y128+Y132+Y146</f>
        <v>0</v>
      </c>
      <c r="Z121" s="122"/>
      <c r="AA121" s="127">
        <f>AA122+AA125+AA128+AA132+AA146</f>
        <v>0</v>
      </c>
      <c r="AR121" s="128" t="s">
        <v>76</v>
      </c>
      <c r="AT121" s="129" t="s">
        <v>71</v>
      </c>
      <c r="AU121" s="129" t="s">
        <v>72</v>
      </c>
      <c r="AY121" s="128" t="s">
        <v>123</v>
      </c>
      <c r="BK121" s="130">
        <f>BK122+BK125+BK128+BK132+BK146</f>
        <v>0</v>
      </c>
    </row>
    <row r="122" spans="2:65" s="9" customFormat="1" ht="19.899999999999999" customHeight="1">
      <c r="B122" s="121"/>
      <c r="C122" s="122"/>
      <c r="D122" s="131" t="s">
        <v>96</v>
      </c>
      <c r="E122" s="131"/>
      <c r="F122" s="131"/>
      <c r="G122" s="131"/>
      <c r="H122" s="131"/>
      <c r="I122" s="131"/>
      <c r="J122" s="131"/>
      <c r="K122" s="131"/>
      <c r="L122" s="131"/>
      <c r="M122" s="131"/>
      <c r="N122" s="194">
        <f>BK122</f>
        <v>0</v>
      </c>
      <c r="O122" s="195"/>
      <c r="P122" s="195"/>
      <c r="Q122" s="195"/>
      <c r="R122" s="124"/>
      <c r="T122" s="125"/>
      <c r="U122" s="122"/>
      <c r="V122" s="122"/>
      <c r="W122" s="126">
        <f>SUM(W123:W124)</f>
        <v>0</v>
      </c>
      <c r="X122" s="122"/>
      <c r="Y122" s="126">
        <f>SUM(Y123:Y124)</f>
        <v>0</v>
      </c>
      <c r="Z122" s="122"/>
      <c r="AA122" s="127">
        <f>SUM(AA123:AA124)</f>
        <v>0</v>
      </c>
      <c r="AR122" s="128" t="s">
        <v>76</v>
      </c>
      <c r="AT122" s="129" t="s">
        <v>71</v>
      </c>
      <c r="AU122" s="129" t="s">
        <v>76</v>
      </c>
      <c r="AY122" s="128" t="s">
        <v>123</v>
      </c>
      <c r="BK122" s="130">
        <f>SUM(BK123:BK124)</f>
        <v>0</v>
      </c>
    </row>
    <row r="123" spans="2:65" s="1" customFormat="1" ht="31.5" customHeight="1">
      <c r="B123" s="132"/>
      <c r="C123" s="133" t="s">
        <v>76</v>
      </c>
      <c r="D123" s="133" t="s">
        <v>124</v>
      </c>
      <c r="E123" s="134" t="s">
        <v>125</v>
      </c>
      <c r="F123" s="188" t="s">
        <v>126</v>
      </c>
      <c r="G123" s="188"/>
      <c r="H123" s="188"/>
      <c r="I123" s="188"/>
      <c r="J123" s="135" t="s">
        <v>127</v>
      </c>
      <c r="K123" s="136">
        <v>1.2</v>
      </c>
      <c r="L123" s="189">
        <v>0</v>
      </c>
      <c r="M123" s="189"/>
      <c r="N123" s="189">
        <f>ROUND(L123*K123,3)</f>
        <v>0</v>
      </c>
      <c r="O123" s="189"/>
      <c r="P123" s="189"/>
      <c r="Q123" s="189"/>
      <c r="R123" s="137"/>
      <c r="T123" s="138" t="s">
        <v>5</v>
      </c>
      <c r="U123" s="40" t="s">
        <v>39</v>
      </c>
      <c r="V123" s="139">
        <v>0</v>
      </c>
      <c r="W123" s="139">
        <f>V123*K123</f>
        <v>0</v>
      </c>
      <c r="X123" s="139">
        <v>0</v>
      </c>
      <c r="Y123" s="139">
        <f>X123*K123</f>
        <v>0</v>
      </c>
      <c r="Z123" s="139">
        <v>0</v>
      </c>
      <c r="AA123" s="140">
        <f>Z123*K123</f>
        <v>0</v>
      </c>
      <c r="AR123" s="17" t="s">
        <v>128</v>
      </c>
      <c r="AT123" s="17" t="s">
        <v>124</v>
      </c>
      <c r="AU123" s="17" t="s">
        <v>129</v>
      </c>
      <c r="AY123" s="17" t="s">
        <v>123</v>
      </c>
      <c r="BE123" s="141">
        <f>IF(U123="základná",N123,0)</f>
        <v>0</v>
      </c>
      <c r="BF123" s="141">
        <f>IF(U123="znížená",N123,0)</f>
        <v>0</v>
      </c>
      <c r="BG123" s="141">
        <f>IF(U123="zákl. prenesená",N123,0)</f>
        <v>0</v>
      </c>
      <c r="BH123" s="141">
        <f>IF(U123="zníž. prenesená",N123,0)</f>
        <v>0</v>
      </c>
      <c r="BI123" s="141">
        <f>IF(U123="nulová",N123,0)</f>
        <v>0</v>
      </c>
      <c r="BJ123" s="17" t="s">
        <v>129</v>
      </c>
      <c r="BK123" s="142">
        <f>ROUND(L123*K123,3)</f>
        <v>0</v>
      </c>
      <c r="BL123" s="17" t="s">
        <v>128</v>
      </c>
      <c r="BM123" s="17" t="s">
        <v>130</v>
      </c>
    </row>
    <row r="124" spans="2:65" s="1" customFormat="1" ht="31.5" customHeight="1">
      <c r="B124" s="132"/>
      <c r="C124" s="133" t="s">
        <v>129</v>
      </c>
      <c r="D124" s="133" t="s">
        <v>124</v>
      </c>
      <c r="E124" s="134" t="s">
        <v>131</v>
      </c>
      <c r="F124" s="188" t="s">
        <v>132</v>
      </c>
      <c r="G124" s="188"/>
      <c r="H124" s="188"/>
      <c r="I124" s="188"/>
      <c r="J124" s="135" t="s">
        <v>127</v>
      </c>
      <c r="K124" s="136">
        <v>1.2</v>
      </c>
      <c r="L124" s="189">
        <v>0</v>
      </c>
      <c r="M124" s="189"/>
      <c r="N124" s="189">
        <f>ROUND(L124*K124,3)</f>
        <v>0</v>
      </c>
      <c r="O124" s="189"/>
      <c r="P124" s="189"/>
      <c r="Q124" s="189"/>
      <c r="R124" s="137"/>
      <c r="T124" s="138" t="s">
        <v>5</v>
      </c>
      <c r="U124" s="40" t="s">
        <v>39</v>
      </c>
      <c r="V124" s="139">
        <v>0</v>
      </c>
      <c r="W124" s="139">
        <f>V124*K124</f>
        <v>0</v>
      </c>
      <c r="X124" s="139">
        <v>0</v>
      </c>
      <c r="Y124" s="139">
        <f>X124*K124</f>
        <v>0</v>
      </c>
      <c r="Z124" s="139">
        <v>0</v>
      </c>
      <c r="AA124" s="140">
        <f>Z124*K124</f>
        <v>0</v>
      </c>
      <c r="AR124" s="17" t="s">
        <v>128</v>
      </c>
      <c r="AT124" s="17" t="s">
        <v>124</v>
      </c>
      <c r="AU124" s="17" t="s">
        <v>129</v>
      </c>
      <c r="AY124" s="17" t="s">
        <v>123</v>
      </c>
      <c r="BE124" s="141">
        <f>IF(U124="základná",N124,0)</f>
        <v>0</v>
      </c>
      <c r="BF124" s="141">
        <f>IF(U124="znížená",N124,0)</f>
        <v>0</v>
      </c>
      <c r="BG124" s="141">
        <f>IF(U124="zákl. prenesená",N124,0)</f>
        <v>0</v>
      </c>
      <c r="BH124" s="141">
        <f>IF(U124="zníž. prenesená",N124,0)</f>
        <v>0</v>
      </c>
      <c r="BI124" s="141">
        <f>IF(U124="nulová",N124,0)</f>
        <v>0</v>
      </c>
      <c r="BJ124" s="17" t="s">
        <v>129</v>
      </c>
      <c r="BK124" s="142">
        <f>ROUND(L124*K124,3)</f>
        <v>0</v>
      </c>
      <c r="BL124" s="17" t="s">
        <v>128</v>
      </c>
      <c r="BM124" s="17" t="s">
        <v>133</v>
      </c>
    </row>
    <row r="125" spans="2:65" s="9" customFormat="1" ht="29.85" customHeight="1">
      <c r="B125" s="121"/>
      <c r="C125" s="122"/>
      <c r="D125" s="131" t="s">
        <v>97</v>
      </c>
      <c r="E125" s="131"/>
      <c r="F125" s="131"/>
      <c r="G125" s="131"/>
      <c r="H125" s="131"/>
      <c r="I125" s="131"/>
      <c r="J125" s="131"/>
      <c r="K125" s="131"/>
      <c r="L125" s="131"/>
      <c r="M125" s="131"/>
      <c r="N125" s="196">
        <f>BK125</f>
        <v>0</v>
      </c>
      <c r="O125" s="197"/>
      <c r="P125" s="197"/>
      <c r="Q125" s="197"/>
      <c r="R125" s="124"/>
      <c r="T125" s="125"/>
      <c r="U125" s="122"/>
      <c r="V125" s="122"/>
      <c r="W125" s="126">
        <f>SUM(W126:W127)</f>
        <v>0</v>
      </c>
      <c r="X125" s="122"/>
      <c r="Y125" s="126">
        <f>SUM(Y126:Y127)</f>
        <v>0</v>
      </c>
      <c r="Z125" s="122"/>
      <c r="AA125" s="127">
        <f>SUM(AA126:AA127)</f>
        <v>0</v>
      </c>
      <c r="AR125" s="128" t="s">
        <v>76</v>
      </c>
      <c r="AT125" s="129" t="s">
        <v>71</v>
      </c>
      <c r="AU125" s="129" t="s">
        <v>76</v>
      </c>
      <c r="AY125" s="128" t="s">
        <v>123</v>
      </c>
      <c r="BK125" s="130">
        <f>SUM(BK126:BK127)</f>
        <v>0</v>
      </c>
    </row>
    <row r="126" spans="2:65" s="1" customFormat="1" ht="31.5" customHeight="1">
      <c r="B126" s="132"/>
      <c r="C126" s="133" t="s">
        <v>134</v>
      </c>
      <c r="D126" s="133" t="s">
        <v>124</v>
      </c>
      <c r="E126" s="134" t="s">
        <v>135</v>
      </c>
      <c r="F126" s="188" t="s">
        <v>136</v>
      </c>
      <c r="G126" s="188"/>
      <c r="H126" s="188"/>
      <c r="I126" s="188"/>
      <c r="J126" s="135" t="s">
        <v>137</v>
      </c>
      <c r="K126" s="136">
        <v>34.51</v>
      </c>
      <c r="L126" s="189">
        <v>0</v>
      </c>
      <c r="M126" s="189"/>
      <c r="N126" s="189">
        <f>ROUND(L126*K126,3)</f>
        <v>0</v>
      </c>
      <c r="O126" s="189"/>
      <c r="P126" s="189"/>
      <c r="Q126" s="189"/>
      <c r="R126" s="137"/>
      <c r="T126" s="138" t="s">
        <v>5</v>
      </c>
      <c r="U126" s="40" t="s">
        <v>39</v>
      </c>
      <c r="V126" s="139">
        <v>0</v>
      </c>
      <c r="W126" s="139">
        <f>V126*K126</f>
        <v>0</v>
      </c>
      <c r="X126" s="139">
        <v>0</v>
      </c>
      <c r="Y126" s="139">
        <f>X126*K126</f>
        <v>0</v>
      </c>
      <c r="Z126" s="139">
        <v>0</v>
      </c>
      <c r="AA126" s="140">
        <f>Z126*K126</f>
        <v>0</v>
      </c>
      <c r="AR126" s="17" t="s">
        <v>128</v>
      </c>
      <c r="AT126" s="17" t="s">
        <v>124</v>
      </c>
      <c r="AU126" s="17" t="s">
        <v>129</v>
      </c>
      <c r="AY126" s="17" t="s">
        <v>123</v>
      </c>
      <c r="BE126" s="141">
        <f>IF(U126="základná",N126,0)</f>
        <v>0</v>
      </c>
      <c r="BF126" s="141">
        <f>IF(U126="znížená",N126,0)</f>
        <v>0</v>
      </c>
      <c r="BG126" s="141">
        <f>IF(U126="zákl. prenesená",N126,0)</f>
        <v>0</v>
      </c>
      <c r="BH126" s="141">
        <f>IF(U126="zníž. prenesená",N126,0)</f>
        <v>0</v>
      </c>
      <c r="BI126" s="141">
        <f>IF(U126="nulová",N126,0)</f>
        <v>0</v>
      </c>
      <c r="BJ126" s="17" t="s">
        <v>129</v>
      </c>
      <c r="BK126" s="142">
        <f>ROUND(L126*K126,3)</f>
        <v>0</v>
      </c>
      <c r="BL126" s="17" t="s">
        <v>128</v>
      </c>
      <c r="BM126" s="17" t="s">
        <v>138</v>
      </c>
    </row>
    <row r="127" spans="2:65" s="1" customFormat="1" ht="31.5" customHeight="1">
      <c r="B127" s="132"/>
      <c r="C127" s="133" t="s">
        <v>128</v>
      </c>
      <c r="D127" s="133" t="s">
        <v>124</v>
      </c>
      <c r="E127" s="134" t="s">
        <v>139</v>
      </c>
      <c r="F127" s="188" t="s">
        <v>140</v>
      </c>
      <c r="G127" s="188"/>
      <c r="H127" s="188"/>
      <c r="I127" s="188"/>
      <c r="J127" s="135" t="s">
        <v>127</v>
      </c>
      <c r="K127" s="136">
        <v>1.2</v>
      </c>
      <c r="L127" s="189">
        <v>0</v>
      </c>
      <c r="M127" s="189"/>
      <c r="N127" s="189">
        <f>ROUND(L127*K127,3)</f>
        <v>0</v>
      </c>
      <c r="O127" s="189"/>
      <c r="P127" s="189"/>
      <c r="Q127" s="189"/>
      <c r="R127" s="137"/>
      <c r="T127" s="138" t="s">
        <v>5</v>
      </c>
      <c r="U127" s="40" t="s">
        <v>39</v>
      </c>
      <c r="V127" s="139">
        <v>0</v>
      </c>
      <c r="W127" s="139">
        <f>V127*K127</f>
        <v>0</v>
      </c>
      <c r="X127" s="139">
        <v>0</v>
      </c>
      <c r="Y127" s="139">
        <f>X127*K127</f>
        <v>0</v>
      </c>
      <c r="Z127" s="139">
        <v>0</v>
      </c>
      <c r="AA127" s="140">
        <f>Z127*K127</f>
        <v>0</v>
      </c>
      <c r="AR127" s="17" t="s">
        <v>128</v>
      </c>
      <c r="AT127" s="17" t="s">
        <v>124</v>
      </c>
      <c r="AU127" s="17" t="s">
        <v>129</v>
      </c>
      <c r="AY127" s="17" t="s">
        <v>123</v>
      </c>
      <c r="BE127" s="141">
        <f>IF(U127="základná",N127,0)</f>
        <v>0</v>
      </c>
      <c r="BF127" s="141">
        <f>IF(U127="znížená",N127,0)</f>
        <v>0</v>
      </c>
      <c r="BG127" s="141">
        <f>IF(U127="zákl. prenesená",N127,0)</f>
        <v>0</v>
      </c>
      <c r="BH127" s="141">
        <f>IF(U127="zníž. prenesená",N127,0)</f>
        <v>0</v>
      </c>
      <c r="BI127" s="141">
        <f>IF(U127="nulová",N127,0)</f>
        <v>0</v>
      </c>
      <c r="BJ127" s="17" t="s">
        <v>129</v>
      </c>
      <c r="BK127" s="142">
        <f>ROUND(L127*K127,3)</f>
        <v>0</v>
      </c>
      <c r="BL127" s="17" t="s">
        <v>128</v>
      </c>
      <c r="BM127" s="17" t="s">
        <v>141</v>
      </c>
    </row>
    <row r="128" spans="2:65" s="9" customFormat="1" ht="29.85" customHeight="1">
      <c r="B128" s="121"/>
      <c r="C128" s="122"/>
      <c r="D128" s="131" t="s">
        <v>98</v>
      </c>
      <c r="E128" s="131"/>
      <c r="F128" s="131"/>
      <c r="G128" s="131"/>
      <c r="H128" s="131"/>
      <c r="I128" s="131"/>
      <c r="J128" s="131"/>
      <c r="K128" s="131"/>
      <c r="L128" s="131"/>
      <c r="M128" s="131"/>
      <c r="N128" s="196">
        <f>BK128</f>
        <v>0</v>
      </c>
      <c r="O128" s="197"/>
      <c r="P128" s="197"/>
      <c r="Q128" s="197"/>
      <c r="R128" s="124"/>
      <c r="T128" s="125"/>
      <c r="U128" s="122"/>
      <c r="V128" s="122"/>
      <c r="W128" s="126">
        <f>SUM(W129:W131)</f>
        <v>0</v>
      </c>
      <c r="X128" s="122"/>
      <c r="Y128" s="126">
        <f>SUM(Y129:Y131)</f>
        <v>0</v>
      </c>
      <c r="Z128" s="122"/>
      <c r="AA128" s="127">
        <f>SUM(AA129:AA131)</f>
        <v>0</v>
      </c>
      <c r="AR128" s="128" t="s">
        <v>76</v>
      </c>
      <c r="AT128" s="129" t="s">
        <v>71</v>
      </c>
      <c r="AU128" s="129" t="s">
        <v>76</v>
      </c>
      <c r="AY128" s="128" t="s">
        <v>123</v>
      </c>
      <c r="BK128" s="130">
        <f>SUM(BK129:BK131)</f>
        <v>0</v>
      </c>
    </row>
    <row r="129" spans="2:65" s="1" customFormat="1" ht="31.5" customHeight="1">
      <c r="B129" s="132"/>
      <c r="C129" s="133" t="s">
        <v>142</v>
      </c>
      <c r="D129" s="133" t="s">
        <v>124</v>
      </c>
      <c r="E129" s="134" t="s">
        <v>143</v>
      </c>
      <c r="F129" s="188" t="s">
        <v>144</v>
      </c>
      <c r="G129" s="188"/>
      <c r="H129" s="188"/>
      <c r="I129" s="188"/>
      <c r="J129" s="135" t="s">
        <v>127</v>
      </c>
      <c r="K129" s="136">
        <v>0.68</v>
      </c>
      <c r="L129" s="189">
        <v>0</v>
      </c>
      <c r="M129" s="189"/>
      <c r="N129" s="189">
        <f>ROUND(L129*K129,3)</f>
        <v>0</v>
      </c>
      <c r="O129" s="189"/>
      <c r="P129" s="189"/>
      <c r="Q129" s="189"/>
      <c r="R129" s="137"/>
      <c r="T129" s="138" t="s">
        <v>5</v>
      </c>
      <c r="U129" s="40" t="s">
        <v>39</v>
      </c>
      <c r="V129" s="139">
        <v>0</v>
      </c>
      <c r="W129" s="139">
        <f>V129*K129</f>
        <v>0</v>
      </c>
      <c r="X129" s="139">
        <v>0</v>
      </c>
      <c r="Y129" s="139">
        <f>X129*K129</f>
        <v>0</v>
      </c>
      <c r="Z129" s="139">
        <v>0</v>
      </c>
      <c r="AA129" s="140">
        <f>Z129*K129</f>
        <v>0</v>
      </c>
      <c r="AR129" s="17" t="s">
        <v>128</v>
      </c>
      <c r="AT129" s="17" t="s">
        <v>124</v>
      </c>
      <c r="AU129" s="17" t="s">
        <v>129</v>
      </c>
      <c r="AY129" s="17" t="s">
        <v>123</v>
      </c>
      <c r="BE129" s="141">
        <f>IF(U129="základná",N129,0)</f>
        <v>0</v>
      </c>
      <c r="BF129" s="141">
        <f>IF(U129="znížená",N129,0)</f>
        <v>0</v>
      </c>
      <c r="BG129" s="141">
        <f>IF(U129="zákl. prenesená",N129,0)</f>
        <v>0</v>
      </c>
      <c r="BH129" s="141">
        <f>IF(U129="zníž. prenesená",N129,0)</f>
        <v>0</v>
      </c>
      <c r="BI129" s="141">
        <f>IF(U129="nulová",N129,0)</f>
        <v>0</v>
      </c>
      <c r="BJ129" s="17" t="s">
        <v>129</v>
      </c>
      <c r="BK129" s="142">
        <f>ROUND(L129*K129,3)</f>
        <v>0</v>
      </c>
      <c r="BL129" s="17" t="s">
        <v>128</v>
      </c>
      <c r="BM129" s="17" t="s">
        <v>145</v>
      </c>
    </row>
    <row r="130" spans="2:65" s="1" customFormat="1" ht="22.5" customHeight="1">
      <c r="B130" s="132"/>
      <c r="C130" s="133" t="s">
        <v>146</v>
      </c>
      <c r="D130" s="133" t="s">
        <v>124</v>
      </c>
      <c r="E130" s="134" t="s">
        <v>147</v>
      </c>
      <c r="F130" s="188" t="s">
        <v>148</v>
      </c>
      <c r="G130" s="188"/>
      <c r="H130" s="188"/>
      <c r="I130" s="188"/>
      <c r="J130" s="135" t="s">
        <v>137</v>
      </c>
      <c r="K130" s="136">
        <v>34.51</v>
      </c>
      <c r="L130" s="189">
        <v>0</v>
      </c>
      <c r="M130" s="189"/>
      <c r="N130" s="189">
        <f>ROUND(L130*K130,3)</f>
        <v>0</v>
      </c>
      <c r="O130" s="189"/>
      <c r="P130" s="189"/>
      <c r="Q130" s="189"/>
      <c r="R130" s="137"/>
      <c r="T130" s="138" t="s">
        <v>5</v>
      </c>
      <c r="U130" s="40" t="s">
        <v>39</v>
      </c>
      <c r="V130" s="139">
        <v>0</v>
      </c>
      <c r="W130" s="139">
        <f>V130*K130</f>
        <v>0</v>
      </c>
      <c r="X130" s="139">
        <v>0</v>
      </c>
      <c r="Y130" s="139">
        <f>X130*K130</f>
        <v>0</v>
      </c>
      <c r="Z130" s="139">
        <v>0</v>
      </c>
      <c r="AA130" s="140">
        <f>Z130*K130</f>
        <v>0</v>
      </c>
      <c r="AR130" s="17" t="s">
        <v>128</v>
      </c>
      <c r="AT130" s="17" t="s">
        <v>124</v>
      </c>
      <c r="AU130" s="17" t="s">
        <v>129</v>
      </c>
      <c r="AY130" s="17" t="s">
        <v>123</v>
      </c>
      <c r="BE130" s="141">
        <f>IF(U130="základná",N130,0)</f>
        <v>0</v>
      </c>
      <c r="BF130" s="141">
        <f>IF(U130="znížená",N130,0)</f>
        <v>0</v>
      </c>
      <c r="BG130" s="141">
        <f>IF(U130="zákl. prenesená",N130,0)</f>
        <v>0</v>
      </c>
      <c r="BH130" s="141">
        <f>IF(U130="zníž. prenesená",N130,0)</f>
        <v>0</v>
      </c>
      <c r="BI130" s="141">
        <f>IF(U130="nulová",N130,0)</f>
        <v>0</v>
      </c>
      <c r="BJ130" s="17" t="s">
        <v>129</v>
      </c>
      <c r="BK130" s="142">
        <f>ROUND(L130*K130,3)</f>
        <v>0</v>
      </c>
      <c r="BL130" s="17" t="s">
        <v>128</v>
      </c>
      <c r="BM130" s="17" t="s">
        <v>149</v>
      </c>
    </row>
    <row r="131" spans="2:65" s="1" customFormat="1" ht="22.5" customHeight="1">
      <c r="B131" s="132"/>
      <c r="C131" s="133" t="s">
        <v>150</v>
      </c>
      <c r="D131" s="133" t="s">
        <v>124</v>
      </c>
      <c r="E131" s="134" t="s">
        <v>151</v>
      </c>
      <c r="F131" s="188" t="s">
        <v>152</v>
      </c>
      <c r="G131" s="188"/>
      <c r="H131" s="188"/>
      <c r="I131" s="188"/>
      <c r="J131" s="135" t="s">
        <v>137</v>
      </c>
      <c r="K131" s="136">
        <v>34.51</v>
      </c>
      <c r="L131" s="189">
        <v>0</v>
      </c>
      <c r="M131" s="189"/>
      <c r="N131" s="189">
        <f>ROUND(L131*K131,3)</f>
        <v>0</v>
      </c>
      <c r="O131" s="189"/>
      <c r="P131" s="189"/>
      <c r="Q131" s="189"/>
      <c r="R131" s="137"/>
      <c r="T131" s="138" t="s">
        <v>5</v>
      </c>
      <c r="U131" s="40" t="s">
        <v>39</v>
      </c>
      <c r="V131" s="139">
        <v>0</v>
      </c>
      <c r="W131" s="139">
        <f>V131*K131</f>
        <v>0</v>
      </c>
      <c r="X131" s="139">
        <v>0</v>
      </c>
      <c r="Y131" s="139">
        <f>X131*K131</f>
        <v>0</v>
      </c>
      <c r="Z131" s="139">
        <v>0</v>
      </c>
      <c r="AA131" s="140">
        <f>Z131*K131</f>
        <v>0</v>
      </c>
      <c r="AR131" s="17" t="s">
        <v>128</v>
      </c>
      <c r="AT131" s="17" t="s">
        <v>124</v>
      </c>
      <c r="AU131" s="17" t="s">
        <v>129</v>
      </c>
      <c r="AY131" s="17" t="s">
        <v>123</v>
      </c>
      <c r="BE131" s="141">
        <f>IF(U131="základná",N131,0)</f>
        <v>0</v>
      </c>
      <c r="BF131" s="141">
        <f>IF(U131="znížená",N131,0)</f>
        <v>0</v>
      </c>
      <c r="BG131" s="141">
        <f>IF(U131="zákl. prenesená",N131,0)</f>
        <v>0</v>
      </c>
      <c r="BH131" s="141">
        <f>IF(U131="zníž. prenesená",N131,0)</f>
        <v>0</v>
      </c>
      <c r="BI131" s="141">
        <f>IF(U131="nulová",N131,0)</f>
        <v>0</v>
      </c>
      <c r="BJ131" s="17" t="s">
        <v>129</v>
      </c>
      <c r="BK131" s="142">
        <f>ROUND(L131*K131,3)</f>
        <v>0</v>
      </c>
      <c r="BL131" s="17" t="s">
        <v>128</v>
      </c>
      <c r="BM131" s="17" t="s">
        <v>153</v>
      </c>
    </row>
    <row r="132" spans="2:65" s="9" customFormat="1" ht="29.85" customHeight="1">
      <c r="B132" s="121"/>
      <c r="C132" s="122"/>
      <c r="D132" s="131" t="s">
        <v>99</v>
      </c>
      <c r="E132" s="131"/>
      <c r="F132" s="131"/>
      <c r="G132" s="131"/>
      <c r="H132" s="131"/>
      <c r="I132" s="131"/>
      <c r="J132" s="131"/>
      <c r="K132" s="131"/>
      <c r="L132" s="131"/>
      <c r="M132" s="131"/>
      <c r="N132" s="196">
        <f>BK132</f>
        <v>0</v>
      </c>
      <c r="O132" s="197"/>
      <c r="P132" s="197"/>
      <c r="Q132" s="197"/>
      <c r="R132" s="124"/>
      <c r="T132" s="125"/>
      <c r="U132" s="122"/>
      <c r="V132" s="122"/>
      <c r="W132" s="126">
        <f>SUM(W133:W145)</f>
        <v>0</v>
      </c>
      <c r="X132" s="122"/>
      <c r="Y132" s="126">
        <f>SUM(Y133:Y145)</f>
        <v>0</v>
      </c>
      <c r="Z132" s="122"/>
      <c r="AA132" s="127">
        <f>SUM(AA133:AA145)</f>
        <v>0</v>
      </c>
      <c r="AR132" s="128" t="s">
        <v>76</v>
      </c>
      <c r="AT132" s="129" t="s">
        <v>71</v>
      </c>
      <c r="AU132" s="129" t="s">
        <v>76</v>
      </c>
      <c r="AY132" s="128" t="s">
        <v>123</v>
      </c>
      <c r="BK132" s="130">
        <f>SUM(BK133:BK145)</f>
        <v>0</v>
      </c>
    </row>
    <row r="133" spans="2:65" s="1" customFormat="1" ht="44.25" customHeight="1">
      <c r="B133" s="132"/>
      <c r="C133" s="133" t="s">
        <v>154</v>
      </c>
      <c r="D133" s="133" t="s">
        <v>124</v>
      </c>
      <c r="E133" s="134" t="s">
        <v>155</v>
      </c>
      <c r="F133" s="188" t="s">
        <v>156</v>
      </c>
      <c r="G133" s="188"/>
      <c r="H133" s="188"/>
      <c r="I133" s="188"/>
      <c r="J133" s="135" t="s">
        <v>127</v>
      </c>
      <c r="K133" s="136">
        <v>3.4510000000000001</v>
      </c>
      <c r="L133" s="189">
        <v>0</v>
      </c>
      <c r="M133" s="189"/>
      <c r="N133" s="189">
        <f t="shared" ref="N133:N145" si="0">ROUND(L133*K133,3)</f>
        <v>0</v>
      </c>
      <c r="O133" s="189"/>
      <c r="P133" s="189"/>
      <c r="Q133" s="189"/>
      <c r="R133" s="137"/>
      <c r="T133" s="138" t="s">
        <v>5</v>
      </c>
      <c r="U133" s="40" t="s">
        <v>39</v>
      </c>
      <c r="V133" s="139">
        <v>0</v>
      </c>
      <c r="W133" s="139">
        <f t="shared" ref="W133:W145" si="1">V133*K133</f>
        <v>0</v>
      </c>
      <c r="X133" s="139">
        <v>0</v>
      </c>
      <c r="Y133" s="139">
        <f t="shared" ref="Y133:Y145" si="2">X133*K133</f>
        <v>0</v>
      </c>
      <c r="Z133" s="139">
        <v>0</v>
      </c>
      <c r="AA133" s="140">
        <f t="shared" ref="AA133:AA145" si="3">Z133*K133</f>
        <v>0</v>
      </c>
      <c r="AR133" s="17" t="s">
        <v>128</v>
      </c>
      <c r="AT133" s="17" t="s">
        <v>124</v>
      </c>
      <c r="AU133" s="17" t="s">
        <v>129</v>
      </c>
      <c r="AY133" s="17" t="s">
        <v>123</v>
      </c>
      <c r="BE133" s="141">
        <f t="shared" ref="BE133:BE145" si="4">IF(U133="základná",N133,0)</f>
        <v>0</v>
      </c>
      <c r="BF133" s="141">
        <f t="shared" ref="BF133:BF145" si="5">IF(U133="znížená",N133,0)</f>
        <v>0</v>
      </c>
      <c r="BG133" s="141">
        <f t="shared" ref="BG133:BG145" si="6">IF(U133="zákl. prenesená",N133,0)</f>
        <v>0</v>
      </c>
      <c r="BH133" s="141">
        <f t="shared" ref="BH133:BH145" si="7">IF(U133="zníž. prenesená",N133,0)</f>
        <v>0</v>
      </c>
      <c r="BI133" s="141">
        <f t="shared" ref="BI133:BI145" si="8">IF(U133="nulová",N133,0)</f>
        <v>0</v>
      </c>
      <c r="BJ133" s="17" t="s">
        <v>129</v>
      </c>
      <c r="BK133" s="142">
        <f t="shared" ref="BK133:BK145" si="9">ROUND(L133*K133,3)</f>
        <v>0</v>
      </c>
      <c r="BL133" s="17" t="s">
        <v>128</v>
      </c>
      <c r="BM133" s="17" t="s">
        <v>157</v>
      </c>
    </row>
    <row r="134" spans="2:65" s="1" customFormat="1" ht="44.25" customHeight="1">
      <c r="B134" s="132"/>
      <c r="C134" s="133" t="s">
        <v>158</v>
      </c>
      <c r="D134" s="133" t="s">
        <v>124</v>
      </c>
      <c r="E134" s="134" t="s">
        <v>159</v>
      </c>
      <c r="F134" s="188" t="s">
        <v>160</v>
      </c>
      <c r="G134" s="188"/>
      <c r="H134" s="188"/>
      <c r="I134" s="188"/>
      <c r="J134" s="135" t="s">
        <v>127</v>
      </c>
      <c r="K134" s="136">
        <v>3.4510000000000001</v>
      </c>
      <c r="L134" s="189">
        <v>0</v>
      </c>
      <c r="M134" s="189"/>
      <c r="N134" s="189">
        <f t="shared" si="0"/>
        <v>0</v>
      </c>
      <c r="O134" s="189"/>
      <c r="P134" s="189"/>
      <c r="Q134" s="189"/>
      <c r="R134" s="137"/>
      <c r="T134" s="138" t="s">
        <v>5</v>
      </c>
      <c r="U134" s="40" t="s">
        <v>39</v>
      </c>
      <c r="V134" s="139">
        <v>0</v>
      </c>
      <c r="W134" s="139">
        <f t="shared" si="1"/>
        <v>0</v>
      </c>
      <c r="X134" s="139">
        <v>0</v>
      </c>
      <c r="Y134" s="139">
        <f t="shared" si="2"/>
        <v>0</v>
      </c>
      <c r="Z134" s="139">
        <v>0</v>
      </c>
      <c r="AA134" s="140">
        <f t="shared" si="3"/>
        <v>0</v>
      </c>
      <c r="AR134" s="17" t="s">
        <v>128</v>
      </c>
      <c r="AT134" s="17" t="s">
        <v>124</v>
      </c>
      <c r="AU134" s="17" t="s">
        <v>129</v>
      </c>
      <c r="AY134" s="17" t="s">
        <v>123</v>
      </c>
      <c r="BE134" s="141">
        <f t="shared" si="4"/>
        <v>0</v>
      </c>
      <c r="BF134" s="141">
        <f t="shared" si="5"/>
        <v>0</v>
      </c>
      <c r="BG134" s="141">
        <f t="shared" si="6"/>
        <v>0</v>
      </c>
      <c r="BH134" s="141">
        <f t="shared" si="7"/>
        <v>0</v>
      </c>
      <c r="BI134" s="141">
        <f t="shared" si="8"/>
        <v>0</v>
      </c>
      <c r="BJ134" s="17" t="s">
        <v>129</v>
      </c>
      <c r="BK134" s="142">
        <f t="shared" si="9"/>
        <v>0</v>
      </c>
      <c r="BL134" s="17" t="s">
        <v>128</v>
      </c>
      <c r="BM134" s="17" t="s">
        <v>161</v>
      </c>
    </row>
    <row r="135" spans="2:65" s="1" customFormat="1" ht="44.25" customHeight="1">
      <c r="B135" s="132"/>
      <c r="C135" s="133" t="s">
        <v>162</v>
      </c>
      <c r="D135" s="133" t="s">
        <v>124</v>
      </c>
      <c r="E135" s="134" t="s">
        <v>163</v>
      </c>
      <c r="F135" s="188" t="s">
        <v>164</v>
      </c>
      <c r="G135" s="188"/>
      <c r="H135" s="188"/>
      <c r="I135" s="188"/>
      <c r="J135" s="135" t="s">
        <v>137</v>
      </c>
      <c r="K135" s="136">
        <v>34.51</v>
      </c>
      <c r="L135" s="189">
        <v>0</v>
      </c>
      <c r="M135" s="189"/>
      <c r="N135" s="189">
        <f t="shared" si="0"/>
        <v>0</v>
      </c>
      <c r="O135" s="189"/>
      <c r="P135" s="189"/>
      <c r="Q135" s="189"/>
      <c r="R135" s="137"/>
      <c r="T135" s="138" t="s">
        <v>5</v>
      </c>
      <c r="U135" s="40" t="s">
        <v>39</v>
      </c>
      <c r="V135" s="139">
        <v>0</v>
      </c>
      <c r="W135" s="139">
        <f t="shared" si="1"/>
        <v>0</v>
      </c>
      <c r="X135" s="139">
        <v>0</v>
      </c>
      <c r="Y135" s="139">
        <f t="shared" si="2"/>
        <v>0</v>
      </c>
      <c r="Z135" s="139">
        <v>0</v>
      </c>
      <c r="AA135" s="140">
        <f t="shared" si="3"/>
        <v>0</v>
      </c>
      <c r="AR135" s="17" t="s">
        <v>128</v>
      </c>
      <c r="AT135" s="17" t="s">
        <v>124</v>
      </c>
      <c r="AU135" s="17" t="s">
        <v>129</v>
      </c>
      <c r="AY135" s="17" t="s">
        <v>123</v>
      </c>
      <c r="BE135" s="141">
        <f t="shared" si="4"/>
        <v>0</v>
      </c>
      <c r="BF135" s="141">
        <f t="shared" si="5"/>
        <v>0</v>
      </c>
      <c r="BG135" s="141">
        <f t="shared" si="6"/>
        <v>0</v>
      </c>
      <c r="BH135" s="141">
        <f t="shared" si="7"/>
        <v>0</v>
      </c>
      <c r="BI135" s="141">
        <f t="shared" si="8"/>
        <v>0</v>
      </c>
      <c r="BJ135" s="17" t="s">
        <v>129</v>
      </c>
      <c r="BK135" s="142">
        <f t="shared" si="9"/>
        <v>0</v>
      </c>
      <c r="BL135" s="17" t="s">
        <v>128</v>
      </c>
      <c r="BM135" s="17" t="s">
        <v>165</v>
      </c>
    </row>
    <row r="136" spans="2:65" s="1" customFormat="1" ht="44.25" customHeight="1">
      <c r="B136" s="132"/>
      <c r="C136" s="133" t="s">
        <v>166</v>
      </c>
      <c r="D136" s="133" t="s">
        <v>124</v>
      </c>
      <c r="E136" s="134" t="s">
        <v>167</v>
      </c>
      <c r="F136" s="188" t="s">
        <v>168</v>
      </c>
      <c r="G136" s="188"/>
      <c r="H136" s="188"/>
      <c r="I136" s="188"/>
      <c r="J136" s="135" t="s">
        <v>169</v>
      </c>
      <c r="K136" s="136">
        <v>1</v>
      </c>
      <c r="L136" s="189">
        <v>0</v>
      </c>
      <c r="M136" s="189"/>
      <c r="N136" s="189">
        <f t="shared" si="0"/>
        <v>0</v>
      </c>
      <c r="O136" s="189"/>
      <c r="P136" s="189"/>
      <c r="Q136" s="189"/>
      <c r="R136" s="137"/>
      <c r="T136" s="138" t="s">
        <v>5</v>
      </c>
      <c r="U136" s="40" t="s">
        <v>39</v>
      </c>
      <c r="V136" s="139">
        <v>0</v>
      </c>
      <c r="W136" s="139">
        <f t="shared" si="1"/>
        <v>0</v>
      </c>
      <c r="X136" s="139">
        <v>0</v>
      </c>
      <c r="Y136" s="139">
        <f t="shared" si="2"/>
        <v>0</v>
      </c>
      <c r="Z136" s="139">
        <v>0</v>
      </c>
      <c r="AA136" s="140">
        <f t="shared" si="3"/>
        <v>0</v>
      </c>
      <c r="AR136" s="17" t="s">
        <v>128</v>
      </c>
      <c r="AT136" s="17" t="s">
        <v>124</v>
      </c>
      <c r="AU136" s="17" t="s">
        <v>129</v>
      </c>
      <c r="AY136" s="17" t="s">
        <v>123</v>
      </c>
      <c r="BE136" s="141">
        <f t="shared" si="4"/>
        <v>0</v>
      </c>
      <c r="BF136" s="141">
        <f t="shared" si="5"/>
        <v>0</v>
      </c>
      <c r="BG136" s="141">
        <f t="shared" si="6"/>
        <v>0</v>
      </c>
      <c r="BH136" s="141">
        <f t="shared" si="7"/>
        <v>0</v>
      </c>
      <c r="BI136" s="141">
        <f t="shared" si="8"/>
        <v>0</v>
      </c>
      <c r="BJ136" s="17" t="s">
        <v>129</v>
      </c>
      <c r="BK136" s="142">
        <f t="shared" si="9"/>
        <v>0</v>
      </c>
      <c r="BL136" s="17" t="s">
        <v>128</v>
      </c>
      <c r="BM136" s="17" t="s">
        <v>170</v>
      </c>
    </row>
    <row r="137" spans="2:65" s="1" customFormat="1" ht="44.25" customHeight="1">
      <c r="B137" s="132"/>
      <c r="C137" s="133" t="s">
        <v>171</v>
      </c>
      <c r="D137" s="133" t="s">
        <v>124</v>
      </c>
      <c r="E137" s="134" t="s">
        <v>172</v>
      </c>
      <c r="F137" s="188" t="s">
        <v>173</v>
      </c>
      <c r="G137" s="188"/>
      <c r="H137" s="188"/>
      <c r="I137" s="188"/>
      <c r="J137" s="135" t="s">
        <v>169</v>
      </c>
      <c r="K137" s="136">
        <v>1</v>
      </c>
      <c r="L137" s="189">
        <v>0</v>
      </c>
      <c r="M137" s="189"/>
      <c r="N137" s="189">
        <f t="shared" si="0"/>
        <v>0</v>
      </c>
      <c r="O137" s="189"/>
      <c r="P137" s="189"/>
      <c r="Q137" s="189"/>
      <c r="R137" s="137"/>
      <c r="T137" s="138" t="s">
        <v>5</v>
      </c>
      <c r="U137" s="40" t="s">
        <v>39</v>
      </c>
      <c r="V137" s="139">
        <v>0</v>
      </c>
      <c r="W137" s="139">
        <f t="shared" si="1"/>
        <v>0</v>
      </c>
      <c r="X137" s="139">
        <v>0</v>
      </c>
      <c r="Y137" s="139">
        <f t="shared" si="2"/>
        <v>0</v>
      </c>
      <c r="Z137" s="139">
        <v>0</v>
      </c>
      <c r="AA137" s="140">
        <f t="shared" si="3"/>
        <v>0</v>
      </c>
      <c r="AR137" s="17" t="s">
        <v>128</v>
      </c>
      <c r="AT137" s="17" t="s">
        <v>124</v>
      </c>
      <c r="AU137" s="17" t="s">
        <v>129</v>
      </c>
      <c r="AY137" s="17" t="s">
        <v>123</v>
      </c>
      <c r="BE137" s="141">
        <f t="shared" si="4"/>
        <v>0</v>
      </c>
      <c r="BF137" s="141">
        <f t="shared" si="5"/>
        <v>0</v>
      </c>
      <c r="BG137" s="141">
        <f t="shared" si="6"/>
        <v>0</v>
      </c>
      <c r="BH137" s="141">
        <f t="shared" si="7"/>
        <v>0</v>
      </c>
      <c r="BI137" s="141">
        <f t="shared" si="8"/>
        <v>0</v>
      </c>
      <c r="BJ137" s="17" t="s">
        <v>129</v>
      </c>
      <c r="BK137" s="142">
        <f t="shared" si="9"/>
        <v>0</v>
      </c>
      <c r="BL137" s="17" t="s">
        <v>128</v>
      </c>
      <c r="BM137" s="17" t="s">
        <v>174</v>
      </c>
    </row>
    <row r="138" spans="2:65" s="1" customFormat="1" ht="31.5" customHeight="1">
      <c r="B138" s="132"/>
      <c r="C138" s="133" t="s">
        <v>175</v>
      </c>
      <c r="D138" s="133" t="s">
        <v>124</v>
      </c>
      <c r="E138" s="134" t="s">
        <v>176</v>
      </c>
      <c r="F138" s="188" t="s">
        <v>177</v>
      </c>
      <c r="G138" s="188"/>
      <c r="H138" s="188"/>
      <c r="I138" s="188"/>
      <c r="J138" s="135" t="s">
        <v>178</v>
      </c>
      <c r="K138" s="136">
        <v>12</v>
      </c>
      <c r="L138" s="189">
        <v>0</v>
      </c>
      <c r="M138" s="189"/>
      <c r="N138" s="189">
        <f t="shared" si="0"/>
        <v>0</v>
      </c>
      <c r="O138" s="189"/>
      <c r="P138" s="189"/>
      <c r="Q138" s="189"/>
      <c r="R138" s="137"/>
      <c r="T138" s="138" t="s">
        <v>5</v>
      </c>
      <c r="U138" s="40" t="s">
        <v>39</v>
      </c>
      <c r="V138" s="139">
        <v>0</v>
      </c>
      <c r="W138" s="139">
        <f t="shared" si="1"/>
        <v>0</v>
      </c>
      <c r="X138" s="139">
        <v>0</v>
      </c>
      <c r="Y138" s="139">
        <f t="shared" si="2"/>
        <v>0</v>
      </c>
      <c r="Z138" s="139">
        <v>0</v>
      </c>
      <c r="AA138" s="140">
        <f t="shared" si="3"/>
        <v>0</v>
      </c>
      <c r="AR138" s="17" t="s">
        <v>128</v>
      </c>
      <c r="AT138" s="17" t="s">
        <v>124</v>
      </c>
      <c r="AU138" s="17" t="s">
        <v>129</v>
      </c>
      <c r="AY138" s="17" t="s">
        <v>123</v>
      </c>
      <c r="BE138" s="141">
        <f t="shared" si="4"/>
        <v>0</v>
      </c>
      <c r="BF138" s="141">
        <f t="shared" si="5"/>
        <v>0</v>
      </c>
      <c r="BG138" s="141">
        <f t="shared" si="6"/>
        <v>0</v>
      </c>
      <c r="BH138" s="141">
        <f t="shared" si="7"/>
        <v>0</v>
      </c>
      <c r="BI138" s="141">
        <f t="shared" si="8"/>
        <v>0</v>
      </c>
      <c r="BJ138" s="17" t="s">
        <v>129</v>
      </c>
      <c r="BK138" s="142">
        <f t="shared" si="9"/>
        <v>0</v>
      </c>
      <c r="BL138" s="17" t="s">
        <v>128</v>
      </c>
      <c r="BM138" s="17" t="s">
        <v>179</v>
      </c>
    </row>
    <row r="139" spans="2:65" s="1" customFormat="1" ht="31.5" customHeight="1">
      <c r="B139" s="132"/>
      <c r="C139" s="133" t="s">
        <v>180</v>
      </c>
      <c r="D139" s="133" t="s">
        <v>124</v>
      </c>
      <c r="E139" s="134" t="s">
        <v>181</v>
      </c>
      <c r="F139" s="188" t="s">
        <v>182</v>
      </c>
      <c r="G139" s="188"/>
      <c r="H139" s="188"/>
      <c r="I139" s="188"/>
      <c r="J139" s="135" t="s">
        <v>183</v>
      </c>
      <c r="K139" s="136">
        <v>11.334</v>
      </c>
      <c r="L139" s="189">
        <v>0</v>
      </c>
      <c r="M139" s="189"/>
      <c r="N139" s="189">
        <f t="shared" si="0"/>
        <v>0</v>
      </c>
      <c r="O139" s="189"/>
      <c r="P139" s="189"/>
      <c r="Q139" s="189"/>
      <c r="R139" s="137"/>
      <c r="T139" s="138" t="s">
        <v>5</v>
      </c>
      <c r="U139" s="40" t="s">
        <v>39</v>
      </c>
      <c r="V139" s="139">
        <v>0</v>
      </c>
      <c r="W139" s="139">
        <f t="shared" si="1"/>
        <v>0</v>
      </c>
      <c r="X139" s="139">
        <v>0</v>
      </c>
      <c r="Y139" s="139">
        <f t="shared" si="2"/>
        <v>0</v>
      </c>
      <c r="Z139" s="139">
        <v>0</v>
      </c>
      <c r="AA139" s="140">
        <f t="shared" si="3"/>
        <v>0</v>
      </c>
      <c r="AR139" s="17" t="s">
        <v>128</v>
      </c>
      <c r="AT139" s="17" t="s">
        <v>124</v>
      </c>
      <c r="AU139" s="17" t="s">
        <v>129</v>
      </c>
      <c r="AY139" s="17" t="s">
        <v>123</v>
      </c>
      <c r="BE139" s="141">
        <f t="shared" si="4"/>
        <v>0</v>
      </c>
      <c r="BF139" s="141">
        <f t="shared" si="5"/>
        <v>0</v>
      </c>
      <c r="BG139" s="141">
        <f t="shared" si="6"/>
        <v>0</v>
      </c>
      <c r="BH139" s="141">
        <f t="shared" si="7"/>
        <v>0</v>
      </c>
      <c r="BI139" s="141">
        <f t="shared" si="8"/>
        <v>0</v>
      </c>
      <c r="BJ139" s="17" t="s">
        <v>129</v>
      </c>
      <c r="BK139" s="142">
        <f t="shared" si="9"/>
        <v>0</v>
      </c>
      <c r="BL139" s="17" t="s">
        <v>128</v>
      </c>
      <c r="BM139" s="17" t="s">
        <v>184</v>
      </c>
    </row>
    <row r="140" spans="2:65" s="1" customFormat="1" ht="31.5" customHeight="1">
      <c r="B140" s="132"/>
      <c r="C140" s="133" t="s">
        <v>185</v>
      </c>
      <c r="D140" s="133" t="s">
        <v>124</v>
      </c>
      <c r="E140" s="134" t="s">
        <v>186</v>
      </c>
      <c r="F140" s="188" t="s">
        <v>187</v>
      </c>
      <c r="G140" s="188"/>
      <c r="H140" s="188"/>
      <c r="I140" s="188"/>
      <c r="J140" s="135" t="s">
        <v>183</v>
      </c>
      <c r="K140" s="136">
        <v>11.334</v>
      </c>
      <c r="L140" s="189">
        <v>0</v>
      </c>
      <c r="M140" s="189"/>
      <c r="N140" s="189">
        <f t="shared" si="0"/>
        <v>0</v>
      </c>
      <c r="O140" s="189"/>
      <c r="P140" s="189"/>
      <c r="Q140" s="189"/>
      <c r="R140" s="137"/>
      <c r="T140" s="138" t="s">
        <v>5</v>
      </c>
      <c r="U140" s="40" t="s">
        <v>39</v>
      </c>
      <c r="V140" s="139">
        <v>0</v>
      </c>
      <c r="W140" s="139">
        <f t="shared" si="1"/>
        <v>0</v>
      </c>
      <c r="X140" s="139">
        <v>0</v>
      </c>
      <c r="Y140" s="139">
        <f t="shared" si="2"/>
        <v>0</v>
      </c>
      <c r="Z140" s="139">
        <v>0</v>
      </c>
      <c r="AA140" s="140">
        <f t="shared" si="3"/>
        <v>0</v>
      </c>
      <c r="AR140" s="17" t="s">
        <v>128</v>
      </c>
      <c r="AT140" s="17" t="s">
        <v>124</v>
      </c>
      <c r="AU140" s="17" t="s">
        <v>129</v>
      </c>
      <c r="AY140" s="17" t="s">
        <v>123</v>
      </c>
      <c r="BE140" s="141">
        <f t="shared" si="4"/>
        <v>0</v>
      </c>
      <c r="BF140" s="141">
        <f t="shared" si="5"/>
        <v>0</v>
      </c>
      <c r="BG140" s="141">
        <f t="shared" si="6"/>
        <v>0</v>
      </c>
      <c r="BH140" s="141">
        <f t="shared" si="7"/>
        <v>0</v>
      </c>
      <c r="BI140" s="141">
        <f t="shared" si="8"/>
        <v>0</v>
      </c>
      <c r="BJ140" s="17" t="s">
        <v>129</v>
      </c>
      <c r="BK140" s="142">
        <f t="shared" si="9"/>
        <v>0</v>
      </c>
      <c r="BL140" s="17" t="s">
        <v>128</v>
      </c>
      <c r="BM140" s="17" t="s">
        <v>188</v>
      </c>
    </row>
    <row r="141" spans="2:65" s="1" customFormat="1" ht="31.5" customHeight="1">
      <c r="B141" s="132"/>
      <c r="C141" s="133" t="s">
        <v>189</v>
      </c>
      <c r="D141" s="133" t="s">
        <v>124</v>
      </c>
      <c r="E141" s="134" t="s">
        <v>190</v>
      </c>
      <c r="F141" s="188" t="s">
        <v>191</v>
      </c>
      <c r="G141" s="188"/>
      <c r="H141" s="188"/>
      <c r="I141" s="188"/>
      <c r="J141" s="135" t="s">
        <v>183</v>
      </c>
      <c r="K141" s="136">
        <v>102.006</v>
      </c>
      <c r="L141" s="189">
        <v>0</v>
      </c>
      <c r="M141" s="189"/>
      <c r="N141" s="189">
        <f t="shared" si="0"/>
        <v>0</v>
      </c>
      <c r="O141" s="189"/>
      <c r="P141" s="189"/>
      <c r="Q141" s="189"/>
      <c r="R141" s="137"/>
      <c r="T141" s="138" t="s">
        <v>5</v>
      </c>
      <c r="U141" s="40" t="s">
        <v>39</v>
      </c>
      <c r="V141" s="139">
        <v>0</v>
      </c>
      <c r="W141" s="139">
        <f t="shared" si="1"/>
        <v>0</v>
      </c>
      <c r="X141" s="139">
        <v>0</v>
      </c>
      <c r="Y141" s="139">
        <f t="shared" si="2"/>
        <v>0</v>
      </c>
      <c r="Z141" s="139">
        <v>0</v>
      </c>
      <c r="AA141" s="140">
        <f t="shared" si="3"/>
        <v>0</v>
      </c>
      <c r="AR141" s="17" t="s">
        <v>128</v>
      </c>
      <c r="AT141" s="17" t="s">
        <v>124</v>
      </c>
      <c r="AU141" s="17" t="s">
        <v>129</v>
      </c>
      <c r="AY141" s="17" t="s">
        <v>123</v>
      </c>
      <c r="BE141" s="141">
        <f t="shared" si="4"/>
        <v>0</v>
      </c>
      <c r="BF141" s="141">
        <f t="shared" si="5"/>
        <v>0</v>
      </c>
      <c r="BG141" s="141">
        <f t="shared" si="6"/>
        <v>0</v>
      </c>
      <c r="BH141" s="141">
        <f t="shared" si="7"/>
        <v>0</v>
      </c>
      <c r="BI141" s="141">
        <f t="shared" si="8"/>
        <v>0</v>
      </c>
      <c r="BJ141" s="17" t="s">
        <v>129</v>
      </c>
      <c r="BK141" s="142">
        <f t="shared" si="9"/>
        <v>0</v>
      </c>
      <c r="BL141" s="17" t="s">
        <v>128</v>
      </c>
      <c r="BM141" s="17" t="s">
        <v>192</v>
      </c>
    </row>
    <row r="142" spans="2:65" s="1" customFormat="1" ht="31.5" customHeight="1">
      <c r="B142" s="132"/>
      <c r="C142" s="133" t="s">
        <v>193</v>
      </c>
      <c r="D142" s="133" t="s">
        <v>124</v>
      </c>
      <c r="E142" s="134" t="s">
        <v>194</v>
      </c>
      <c r="F142" s="188" t="s">
        <v>195</v>
      </c>
      <c r="G142" s="188"/>
      <c r="H142" s="188"/>
      <c r="I142" s="188"/>
      <c r="J142" s="135" t="s">
        <v>183</v>
      </c>
      <c r="K142" s="136">
        <v>11.334</v>
      </c>
      <c r="L142" s="189">
        <v>0</v>
      </c>
      <c r="M142" s="189"/>
      <c r="N142" s="189">
        <f t="shared" si="0"/>
        <v>0</v>
      </c>
      <c r="O142" s="189"/>
      <c r="P142" s="189"/>
      <c r="Q142" s="189"/>
      <c r="R142" s="137"/>
      <c r="T142" s="138" t="s">
        <v>5</v>
      </c>
      <c r="U142" s="40" t="s">
        <v>39</v>
      </c>
      <c r="V142" s="139">
        <v>0</v>
      </c>
      <c r="W142" s="139">
        <f t="shared" si="1"/>
        <v>0</v>
      </c>
      <c r="X142" s="139">
        <v>0</v>
      </c>
      <c r="Y142" s="139">
        <f t="shared" si="2"/>
        <v>0</v>
      </c>
      <c r="Z142" s="139">
        <v>0</v>
      </c>
      <c r="AA142" s="140">
        <f t="shared" si="3"/>
        <v>0</v>
      </c>
      <c r="AR142" s="17" t="s">
        <v>128</v>
      </c>
      <c r="AT142" s="17" t="s">
        <v>124</v>
      </c>
      <c r="AU142" s="17" t="s">
        <v>129</v>
      </c>
      <c r="AY142" s="17" t="s">
        <v>123</v>
      </c>
      <c r="BE142" s="141">
        <f t="shared" si="4"/>
        <v>0</v>
      </c>
      <c r="BF142" s="141">
        <f t="shared" si="5"/>
        <v>0</v>
      </c>
      <c r="BG142" s="141">
        <f t="shared" si="6"/>
        <v>0</v>
      </c>
      <c r="BH142" s="141">
        <f t="shared" si="7"/>
        <v>0</v>
      </c>
      <c r="BI142" s="141">
        <f t="shared" si="8"/>
        <v>0</v>
      </c>
      <c r="BJ142" s="17" t="s">
        <v>129</v>
      </c>
      <c r="BK142" s="142">
        <f t="shared" si="9"/>
        <v>0</v>
      </c>
      <c r="BL142" s="17" t="s">
        <v>128</v>
      </c>
      <c r="BM142" s="17" t="s">
        <v>196</v>
      </c>
    </row>
    <row r="143" spans="2:65" s="1" customFormat="1" ht="31.5" customHeight="1">
      <c r="B143" s="132"/>
      <c r="C143" s="133" t="s">
        <v>197</v>
      </c>
      <c r="D143" s="133" t="s">
        <v>124</v>
      </c>
      <c r="E143" s="134" t="s">
        <v>198</v>
      </c>
      <c r="F143" s="188" t="s">
        <v>199</v>
      </c>
      <c r="G143" s="188"/>
      <c r="H143" s="188"/>
      <c r="I143" s="188"/>
      <c r="J143" s="135" t="s">
        <v>183</v>
      </c>
      <c r="K143" s="136">
        <v>16.478000000000002</v>
      </c>
      <c r="L143" s="189">
        <v>0</v>
      </c>
      <c r="M143" s="189"/>
      <c r="N143" s="189">
        <f t="shared" si="0"/>
        <v>0</v>
      </c>
      <c r="O143" s="189"/>
      <c r="P143" s="189"/>
      <c r="Q143" s="189"/>
      <c r="R143" s="137"/>
      <c r="T143" s="138" t="s">
        <v>5</v>
      </c>
      <c r="U143" s="40" t="s">
        <v>39</v>
      </c>
      <c r="V143" s="139">
        <v>0</v>
      </c>
      <c r="W143" s="139">
        <f t="shared" si="1"/>
        <v>0</v>
      </c>
      <c r="X143" s="139">
        <v>0</v>
      </c>
      <c r="Y143" s="139">
        <f t="shared" si="2"/>
        <v>0</v>
      </c>
      <c r="Z143" s="139">
        <v>0</v>
      </c>
      <c r="AA143" s="140">
        <f t="shared" si="3"/>
        <v>0</v>
      </c>
      <c r="AR143" s="17" t="s">
        <v>128</v>
      </c>
      <c r="AT143" s="17" t="s">
        <v>124</v>
      </c>
      <c r="AU143" s="17" t="s">
        <v>129</v>
      </c>
      <c r="AY143" s="17" t="s">
        <v>123</v>
      </c>
      <c r="BE143" s="141">
        <f t="shared" si="4"/>
        <v>0</v>
      </c>
      <c r="BF143" s="141">
        <f t="shared" si="5"/>
        <v>0</v>
      </c>
      <c r="BG143" s="141">
        <f t="shared" si="6"/>
        <v>0</v>
      </c>
      <c r="BH143" s="141">
        <f t="shared" si="7"/>
        <v>0</v>
      </c>
      <c r="BI143" s="141">
        <f t="shared" si="8"/>
        <v>0</v>
      </c>
      <c r="BJ143" s="17" t="s">
        <v>129</v>
      </c>
      <c r="BK143" s="142">
        <f t="shared" si="9"/>
        <v>0</v>
      </c>
      <c r="BL143" s="17" t="s">
        <v>128</v>
      </c>
      <c r="BM143" s="17" t="s">
        <v>200</v>
      </c>
    </row>
    <row r="144" spans="2:65" s="1" customFormat="1" ht="31.5" customHeight="1">
      <c r="B144" s="132"/>
      <c r="C144" s="133" t="s">
        <v>201</v>
      </c>
      <c r="D144" s="133" t="s">
        <v>124</v>
      </c>
      <c r="E144" s="134" t="s">
        <v>202</v>
      </c>
      <c r="F144" s="188" t="s">
        <v>203</v>
      </c>
      <c r="G144" s="188"/>
      <c r="H144" s="188"/>
      <c r="I144" s="188"/>
      <c r="J144" s="135" t="s">
        <v>183</v>
      </c>
      <c r="K144" s="136">
        <v>11.334</v>
      </c>
      <c r="L144" s="189">
        <v>0</v>
      </c>
      <c r="M144" s="189"/>
      <c r="N144" s="189">
        <f t="shared" si="0"/>
        <v>0</v>
      </c>
      <c r="O144" s="189"/>
      <c r="P144" s="189"/>
      <c r="Q144" s="189"/>
      <c r="R144" s="137"/>
      <c r="T144" s="138" t="s">
        <v>5</v>
      </c>
      <c r="U144" s="40" t="s">
        <v>39</v>
      </c>
      <c r="V144" s="139">
        <v>0</v>
      </c>
      <c r="W144" s="139">
        <f t="shared" si="1"/>
        <v>0</v>
      </c>
      <c r="X144" s="139">
        <v>0</v>
      </c>
      <c r="Y144" s="139">
        <f t="shared" si="2"/>
        <v>0</v>
      </c>
      <c r="Z144" s="139">
        <v>0</v>
      </c>
      <c r="AA144" s="140">
        <f t="shared" si="3"/>
        <v>0</v>
      </c>
      <c r="AR144" s="17" t="s">
        <v>128</v>
      </c>
      <c r="AT144" s="17" t="s">
        <v>124</v>
      </c>
      <c r="AU144" s="17" t="s">
        <v>129</v>
      </c>
      <c r="AY144" s="17" t="s">
        <v>123</v>
      </c>
      <c r="BE144" s="141">
        <f t="shared" si="4"/>
        <v>0</v>
      </c>
      <c r="BF144" s="141">
        <f t="shared" si="5"/>
        <v>0</v>
      </c>
      <c r="BG144" s="141">
        <f t="shared" si="6"/>
        <v>0</v>
      </c>
      <c r="BH144" s="141">
        <f t="shared" si="7"/>
        <v>0</v>
      </c>
      <c r="BI144" s="141">
        <f t="shared" si="8"/>
        <v>0</v>
      </c>
      <c r="BJ144" s="17" t="s">
        <v>129</v>
      </c>
      <c r="BK144" s="142">
        <f t="shared" si="9"/>
        <v>0</v>
      </c>
      <c r="BL144" s="17" t="s">
        <v>128</v>
      </c>
      <c r="BM144" s="17" t="s">
        <v>204</v>
      </c>
    </row>
    <row r="145" spans="2:65" s="1" customFormat="1" ht="22.5" customHeight="1">
      <c r="B145" s="132"/>
      <c r="C145" s="133" t="s">
        <v>10</v>
      </c>
      <c r="D145" s="133" t="s">
        <v>124</v>
      </c>
      <c r="E145" s="134" t="s">
        <v>205</v>
      </c>
      <c r="F145" s="188" t="s">
        <v>206</v>
      </c>
      <c r="G145" s="188"/>
      <c r="H145" s="188"/>
      <c r="I145" s="188"/>
      <c r="J145" s="135" t="s">
        <v>183</v>
      </c>
      <c r="K145" s="136">
        <v>11.334</v>
      </c>
      <c r="L145" s="189">
        <v>0</v>
      </c>
      <c r="M145" s="189"/>
      <c r="N145" s="189">
        <f t="shared" si="0"/>
        <v>0</v>
      </c>
      <c r="O145" s="189"/>
      <c r="P145" s="189"/>
      <c r="Q145" s="189"/>
      <c r="R145" s="137"/>
      <c r="T145" s="138" t="s">
        <v>5</v>
      </c>
      <c r="U145" s="40" t="s">
        <v>39</v>
      </c>
      <c r="V145" s="139">
        <v>0</v>
      </c>
      <c r="W145" s="139">
        <f t="shared" si="1"/>
        <v>0</v>
      </c>
      <c r="X145" s="139">
        <v>0</v>
      </c>
      <c r="Y145" s="139">
        <f t="shared" si="2"/>
        <v>0</v>
      </c>
      <c r="Z145" s="139">
        <v>0</v>
      </c>
      <c r="AA145" s="140">
        <f t="shared" si="3"/>
        <v>0</v>
      </c>
      <c r="AR145" s="17" t="s">
        <v>128</v>
      </c>
      <c r="AT145" s="17" t="s">
        <v>124</v>
      </c>
      <c r="AU145" s="17" t="s">
        <v>129</v>
      </c>
      <c r="AY145" s="17" t="s">
        <v>123</v>
      </c>
      <c r="BE145" s="141">
        <f t="shared" si="4"/>
        <v>0</v>
      </c>
      <c r="BF145" s="141">
        <f t="shared" si="5"/>
        <v>0</v>
      </c>
      <c r="BG145" s="141">
        <f t="shared" si="6"/>
        <v>0</v>
      </c>
      <c r="BH145" s="141">
        <f t="shared" si="7"/>
        <v>0</v>
      </c>
      <c r="BI145" s="141">
        <f t="shared" si="8"/>
        <v>0</v>
      </c>
      <c r="BJ145" s="17" t="s">
        <v>129</v>
      </c>
      <c r="BK145" s="142">
        <f t="shared" si="9"/>
        <v>0</v>
      </c>
      <c r="BL145" s="17" t="s">
        <v>128</v>
      </c>
      <c r="BM145" s="17" t="s">
        <v>207</v>
      </c>
    </row>
    <row r="146" spans="2:65" s="9" customFormat="1" ht="29.85" customHeight="1">
      <c r="B146" s="121"/>
      <c r="C146" s="122"/>
      <c r="D146" s="131" t="s">
        <v>100</v>
      </c>
      <c r="E146" s="131"/>
      <c r="F146" s="131"/>
      <c r="G146" s="131"/>
      <c r="H146" s="131"/>
      <c r="I146" s="131"/>
      <c r="J146" s="131"/>
      <c r="K146" s="131"/>
      <c r="L146" s="131"/>
      <c r="M146" s="131"/>
      <c r="N146" s="196">
        <f>BK146</f>
        <v>0</v>
      </c>
      <c r="O146" s="197"/>
      <c r="P146" s="197"/>
      <c r="Q146" s="197"/>
      <c r="R146" s="124"/>
      <c r="T146" s="125"/>
      <c r="U146" s="122"/>
      <c r="V146" s="122"/>
      <c r="W146" s="126">
        <f>W147</f>
        <v>0</v>
      </c>
      <c r="X146" s="122"/>
      <c r="Y146" s="126">
        <f>Y147</f>
        <v>0</v>
      </c>
      <c r="Z146" s="122"/>
      <c r="AA146" s="127">
        <f>AA147</f>
        <v>0</v>
      </c>
      <c r="AR146" s="128" t="s">
        <v>76</v>
      </c>
      <c r="AT146" s="129" t="s">
        <v>71</v>
      </c>
      <c r="AU146" s="129" t="s">
        <v>76</v>
      </c>
      <c r="AY146" s="128" t="s">
        <v>123</v>
      </c>
      <c r="BK146" s="130">
        <f>BK147</f>
        <v>0</v>
      </c>
    </row>
    <row r="147" spans="2:65" s="1" customFormat="1" ht="44.25" customHeight="1">
      <c r="B147" s="132"/>
      <c r="C147" s="133" t="s">
        <v>208</v>
      </c>
      <c r="D147" s="133" t="s">
        <v>124</v>
      </c>
      <c r="E147" s="134" t="s">
        <v>209</v>
      </c>
      <c r="F147" s="188" t="s">
        <v>210</v>
      </c>
      <c r="G147" s="188"/>
      <c r="H147" s="188"/>
      <c r="I147" s="188"/>
      <c r="J147" s="135" t="s">
        <v>183</v>
      </c>
      <c r="K147" s="136">
        <v>49.478000000000002</v>
      </c>
      <c r="L147" s="189">
        <v>0</v>
      </c>
      <c r="M147" s="189"/>
      <c r="N147" s="189">
        <f>ROUND(L147*K147,3)</f>
        <v>0</v>
      </c>
      <c r="O147" s="189"/>
      <c r="P147" s="189"/>
      <c r="Q147" s="189"/>
      <c r="R147" s="137"/>
      <c r="T147" s="138" t="s">
        <v>5</v>
      </c>
      <c r="U147" s="40" t="s">
        <v>39</v>
      </c>
      <c r="V147" s="139">
        <v>0</v>
      </c>
      <c r="W147" s="139">
        <f>V147*K147</f>
        <v>0</v>
      </c>
      <c r="X147" s="139">
        <v>0</v>
      </c>
      <c r="Y147" s="139">
        <f>X147*K147</f>
        <v>0</v>
      </c>
      <c r="Z147" s="139">
        <v>0</v>
      </c>
      <c r="AA147" s="140">
        <f>Z147*K147</f>
        <v>0</v>
      </c>
      <c r="AR147" s="17" t="s">
        <v>128</v>
      </c>
      <c r="AT147" s="17" t="s">
        <v>124</v>
      </c>
      <c r="AU147" s="17" t="s">
        <v>129</v>
      </c>
      <c r="AY147" s="17" t="s">
        <v>123</v>
      </c>
      <c r="BE147" s="141">
        <f>IF(U147="základná",N147,0)</f>
        <v>0</v>
      </c>
      <c r="BF147" s="141">
        <f>IF(U147="znížená",N147,0)</f>
        <v>0</v>
      </c>
      <c r="BG147" s="141">
        <f>IF(U147="zákl. prenesená",N147,0)</f>
        <v>0</v>
      </c>
      <c r="BH147" s="141">
        <f>IF(U147="zníž. prenesená",N147,0)</f>
        <v>0</v>
      </c>
      <c r="BI147" s="141">
        <f>IF(U147="nulová",N147,0)</f>
        <v>0</v>
      </c>
      <c r="BJ147" s="17" t="s">
        <v>129</v>
      </c>
      <c r="BK147" s="142">
        <f>ROUND(L147*K147,3)</f>
        <v>0</v>
      </c>
      <c r="BL147" s="17" t="s">
        <v>128</v>
      </c>
      <c r="BM147" s="17" t="s">
        <v>211</v>
      </c>
    </row>
    <row r="148" spans="2:65" s="9" customFormat="1" ht="37.35" customHeight="1">
      <c r="B148" s="121"/>
      <c r="C148" s="122"/>
      <c r="D148" s="123" t="s">
        <v>101</v>
      </c>
      <c r="E148" s="123"/>
      <c r="F148" s="123"/>
      <c r="G148" s="123"/>
      <c r="H148" s="123"/>
      <c r="I148" s="123"/>
      <c r="J148" s="123"/>
      <c r="K148" s="123"/>
      <c r="L148" s="123"/>
      <c r="M148" s="123"/>
      <c r="N148" s="198">
        <f>BK148</f>
        <v>0</v>
      </c>
      <c r="O148" s="199"/>
      <c r="P148" s="199"/>
      <c r="Q148" s="199"/>
      <c r="R148" s="124"/>
      <c r="T148" s="125"/>
      <c r="U148" s="122"/>
      <c r="V148" s="122"/>
      <c r="W148" s="126">
        <f>W149+W152+W155+W158+W162</f>
        <v>0</v>
      </c>
      <c r="X148" s="122"/>
      <c r="Y148" s="126">
        <f>Y149+Y152+Y155+Y158+Y162</f>
        <v>0</v>
      </c>
      <c r="Z148" s="122"/>
      <c r="AA148" s="127">
        <f>AA149+AA152+AA155+AA158+AA162</f>
        <v>0</v>
      </c>
      <c r="AR148" s="128" t="s">
        <v>76</v>
      </c>
      <c r="AT148" s="129" t="s">
        <v>71</v>
      </c>
      <c r="AU148" s="129" t="s">
        <v>72</v>
      </c>
      <c r="AY148" s="128" t="s">
        <v>123</v>
      </c>
      <c r="BK148" s="130">
        <f>BK149+BK152+BK155+BK158+BK162</f>
        <v>0</v>
      </c>
    </row>
    <row r="149" spans="2:65" s="9" customFormat="1" ht="19.899999999999999" customHeight="1">
      <c r="B149" s="121"/>
      <c r="C149" s="122"/>
      <c r="D149" s="131" t="s">
        <v>102</v>
      </c>
      <c r="E149" s="131"/>
      <c r="F149" s="131"/>
      <c r="G149" s="131"/>
      <c r="H149" s="131"/>
      <c r="I149" s="131"/>
      <c r="J149" s="131"/>
      <c r="K149" s="131"/>
      <c r="L149" s="131"/>
      <c r="M149" s="131"/>
      <c r="N149" s="194">
        <f>BK149</f>
        <v>0</v>
      </c>
      <c r="O149" s="195"/>
      <c r="P149" s="195"/>
      <c r="Q149" s="195"/>
      <c r="R149" s="124"/>
      <c r="T149" s="125"/>
      <c r="U149" s="122"/>
      <c r="V149" s="122"/>
      <c r="W149" s="126">
        <f>SUM(W150:W151)</f>
        <v>0</v>
      </c>
      <c r="X149" s="122"/>
      <c r="Y149" s="126">
        <f>SUM(Y150:Y151)</f>
        <v>0</v>
      </c>
      <c r="Z149" s="122"/>
      <c r="AA149" s="127">
        <f>SUM(AA150:AA151)</f>
        <v>0</v>
      </c>
      <c r="AR149" s="128" t="s">
        <v>76</v>
      </c>
      <c r="AT149" s="129" t="s">
        <v>71</v>
      </c>
      <c r="AU149" s="129" t="s">
        <v>76</v>
      </c>
      <c r="AY149" s="128" t="s">
        <v>123</v>
      </c>
      <c r="BK149" s="130">
        <f>SUM(BK150:BK151)</f>
        <v>0</v>
      </c>
    </row>
    <row r="150" spans="2:65" s="1" customFormat="1" ht="31.5" customHeight="1">
      <c r="B150" s="132"/>
      <c r="C150" s="133" t="s">
        <v>212</v>
      </c>
      <c r="D150" s="133" t="s">
        <v>124</v>
      </c>
      <c r="E150" s="134" t="s">
        <v>213</v>
      </c>
      <c r="F150" s="188" t="s">
        <v>214</v>
      </c>
      <c r="G150" s="188"/>
      <c r="H150" s="188"/>
      <c r="I150" s="188"/>
      <c r="J150" s="135" t="s">
        <v>137</v>
      </c>
      <c r="K150" s="136">
        <v>34.51</v>
      </c>
      <c r="L150" s="189">
        <v>0</v>
      </c>
      <c r="M150" s="189"/>
      <c r="N150" s="189">
        <f>ROUND(L150*K150,3)</f>
        <v>0</v>
      </c>
      <c r="O150" s="189"/>
      <c r="P150" s="189"/>
      <c r="Q150" s="189"/>
      <c r="R150" s="137"/>
      <c r="T150" s="138" t="s">
        <v>5</v>
      </c>
      <c r="U150" s="40" t="s">
        <v>39</v>
      </c>
      <c r="V150" s="139">
        <v>0</v>
      </c>
      <c r="W150" s="139">
        <f>V150*K150</f>
        <v>0</v>
      </c>
      <c r="X150" s="139">
        <v>0</v>
      </c>
      <c r="Y150" s="139">
        <f>X150*K150</f>
        <v>0</v>
      </c>
      <c r="Z150" s="139">
        <v>0</v>
      </c>
      <c r="AA150" s="140">
        <f>Z150*K150</f>
        <v>0</v>
      </c>
      <c r="AR150" s="17" t="s">
        <v>128</v>
      </c>
      <c r="AT150" s="17" t="s">
        <v>124</v>
      </c>
      <c r="AU150" s="17" t="s">
        <v>129</v>
      </c>
      <c r="AY150" s="17" t="s">
        <v>123</v>
      </c>
      <c r="BE150" s="141">
        <f>IF(U150="základná",N150,0)</f>
        <v>0</v>
      </c>
      <c r="BF150" s="141">
        <f>IF(U150="znížená",N150,0)</f>
        <v>0</v>
      </c>
      <c r="BG150" s="141">
        <f>IF(U150="zákl. prenesená",N150,0)</f>
        <v>0</v>
      </c>
      <c r="BH150" s="141">
        <f>IF(U150="zníž. prenesená",N150,0)</f>
        <v>0</v>
      </c>
      <c r="BI150" s="141">
        <f>IF(U150="nulová",N150,0)</f>
        <v>0</v>
      </c>
      <c r="BJ150" s="17" t="s">
        <v>129</v>
      </c>
      <c r="BK150" s="142">
        <f>ROUND(L150*K150,3)</f>
        <v>0</v>
      </c>
      <c r="BL150" s="17" t="s">
        <v>128</v>
      </c>
      <c r="BM150" s="17" t="s">
        <v>215</v>
      </c>
    </row>
    <row r="151" spans="2:65" s="1" customFormat="1" ht="31.5" customHeight="1">
      <c r="B151" s="132"/>
      <c r="C151" s="143" t="s">
        <v>216</v>
      </c>
      <c r="D151" s="143" t="s">
        <v>217</v>
      </c>
      <c r="E151" s="144" t="s">
        <v>218</v>
      </c>
      <c r="F151" s="202" t="s">
        <v>219</v>
      </c>
      <c r="G151" s="202"/>
      <c r="H151" s="202"/>
      <c r="I151" s="202"/>
      <c r="J151" s="145" t="s">
        <v>183</v>
      </c>
      <c r="K151" s="146">
        <v>3.4000000000000002E-2</v>
      </c>
      <c r="L151" s="203">
        <v>0</v>
      </c>
      <c r="M151" s="203"/>
      <c r="N151" s="203">
        <f>ROUND(L151*K151,3)</f>
        <v>0</v>
      </c>
      <c r="O151" s="189"/>
      <c r="P151" s="189"/>
      <c r="Q151" s="189"/>
      <c r="R151" s="137"/>
      <c r="T151" s="138" t="s">
        <v>5</v>
      </c>
      <c r="U151" s="40" t="s">
        <v>39</v>
      </c>
      <c r="V151" s="139">
        <v>0</v>
      </c>
      <c r="W151" s="139">
        <f>V151*K151</f>
        <v>0</v>
      </c>
      <c r="X151" s="139">
        <v>0</v>
      </c>
      <c r="Y151" s="139">
        <f>X151*K151</f>
        <v>0</v>
      </c>
      <c r="Z151" s="139">
        <v>0</v>
      </c>
      <c r="AA151" s="140">
        <f>Z151*K151</f>
        <v>0</v>
      </c>
      <c r="AR151" s="17" t="s">
        <v>154</v>
      </c>
      <c r="AT151" s="17" t="s">
        <v>217</v>
      </c>
      <c r="AU151" s="17" t="s">
        <v>129</v>
      </c>
      <c r="AY151" s="17" t="s">
        <v>123</v>
      </c>
      <c r="BE151" s="141">
        <f>IF(U151="základná",N151,0)</f>
        <v>0</v>
      </c>
      <c r="BF151" s="141">
        <f>IF(U151="znížená",N151,0)</f>
        <v>0</v>
      </c>
      <c r="BG151" s="141">
        <f>IF(U151="zákl. prenesená",N151,0)</f>
        <v>0</v>
      </c>
      <c r="BH151" s="141">
        <f>IF(U151="zníž. prenesená",N151,0)</f>
        <v>0</v>
      </c>
      <c r="BI151" s="141">
        <f>IF(U151="nulová",N151,0)</f>
        <v>0</v>
      </c>
      <c r="BJ151" s="17" t="s">
        <v>129</v>
      </c>
      <c r="BK151" s="142">
        <f>ROUND(L151*K151,3)</f>
        <v>0</v>
      </c>
      <c r="BL151" s="17" t="s">
        <v>128</v>
      </c>
      <c r="BM151" s="17" t="s">
        <v>220</v>
      </c>
    </row>
    <row r="152" spans="2:65" s="9" customFormat="1" ht="29.85" customHeight="1">
      <c r="B152" s="121"/>
      <c r="C152" s="122"/>
      <c r="D152" s="131" t="s">
        <v>103</v>
      </c>
      <c r="E152" s="131"/>
      <c r="F152" s="131"/>
      <c r="G152" s="131"/>
      <c r="H152" s="131"/>
      <c r="I152" s="131"/>
      <c r="J152" s="131"/>
      <c r="K152" s="131"/>
      <c r="L152" s="131"/>
      <c r="M152" s="131"/>
      <c r="N152" s="196">
        <f>BK152</f>
        <v>0</v>
      </c>
      <c r="O152" s="197"/>
      <c r="P152" s="197"/>
      <c r="Q152" s="197"/>
      <c r="R152" s="124"/>
      <c r="T152" s="125"/>
      <c r="U152" s="122"/>
      <c r="V152" s="122"/>
      <c r="W152" s="126">
        <f>SUM(W153:W154)</f>
        <v>0</v>
      </c>
      <c r="X152" s="122"/>
      <c r="Y152" s="126">
        <f>SUM(Y153:Y154)</f>
        <v>0</v>
      </c>
      <c r="Z152" s="122"/>
      <c r="AA152" s="127">
        <f>SUM(AA153:AA154)</f>
        <v>0</v>
      </c>
      <c r="AR152" s="128" t="s">
        <v>76</v>
      </c>
      <c r="AT152" s="129" t="s">
        <v>71</v>
      </c>
      <c r="AU152" s="129" t="s">
        <v>76</v>
      </c>
      <c r="AY152" s="128" t="s">
        <v>123</v>
      </c>
      <c r="BK152" s="130">
        <f>SUM(BK153:BK154)</f>
        <v>0</v>
      </c>
    </row>
    <row r="153" spans="2:65" s="1" customFormat="1" ht="31.5" customHeight="1">
      <c r="B153" s="132"/>
      <c r="C153" s="133" t="s">
        <v>221</v>
      </c>
      <c r="D153" s="133" t="s">
        <v>124</v>
      </c>
      <c r="E153" s="134" t="s">
        <v>222</v>
      </c>
      <c r="F153" s="188" t="s">
        <v>223</v>
      </c>
      <c r="G153" s="188"/>
      <c r="H153" s="188"/>
      <c r="I153" s="188"/>
      <c r="J153" s="135" t="s">
        <v>169</v>
      </c>
      <c r="K153" s="136">
        <v>1</v>
      </c>
      <c r="L153" s="189">
        <v>0</v>
      </c>
      <c r="M153" s="189"/>
      <c r="N153" s="189">
        <f>ROUND(L153*K153,3)</f>
        <v>0</v>
      </c>
      <c r="O153" s="189"/>
      <c r="P153" s="189"/>
      <c r="Q153" s="189"/>
      <c r="R153" s="137"/>
      <c r="T153" s="138" t="s">
        <v>5</v>
      </c>
      <c r="U153" s="40" t="s">
        <v>39</v>
      </c>
      <c r="V153" s="139">
        <v>0</v>
      </c>
      <c r="W153" s="139">
        <f>V153*K153</f>
        <v>0</v>
      </c>
      <c r="X153" s="139">
        <v>0</v>
      </c>
      <c r="Y153" s="139">
        <f>X153*K153</f>
        <v>0</v>
      </c>
      <c r="Z153" s="139">
        <v>0</v>
      </c>
      <c r="AA153" s="140">
        <f>Z153*K153</f>
        <v>0</v>
      </c>
      <c r="AR153" s="17" t="s">
        <v>128</v>
      </c>
      <c r="AT153" s="17" t="s">
        <v>124</v>
      </c>
      <c r="AU153" s="17" t="s">
        <v>129</v>
      </c>
      <c r="AY153" s="17" t="s">
        <v>123</v>
      </c>
      <c r="BE153" s="141">
        <f>IF(U153="základná",N153,0)</f>
        <v>0</v>
      </c>
      <c r="BF153" s="141">
        <f>IF(U153="znížená",N153,0)</f>
        <v>0</v>
      </c>
      <c r="BG153" s="141">
        <f>IF(U153="zákl. prenesená",N153,0)</f>
        <v>0</v>
      </c>
      <c r="BH153" s="141">
        <f>IF(U153="zníž. prenesená",N153,0)</f>
        <v>0</v>
      </c>
      <c r="BI153" s="141">
        <f>IF(U153="nulová",N153,0)</f>
        <v>0</v>
      </c>
      <c r="BJ153" s="17" t="s">
        <v>129</v>
      </c>
      <c r="BK153" s="142">
        <f>ROUND(L153*K153,3)</f>
        <v>0</v>
      </c>
      <c r="BL153" s="17" t="s">
        <v>128</v>
      </c>
      <c r="BM153" s="17" t="s">
        <v>224</v>
      </c>
    </row>
    <row r="154" spans="2:65" s="1" customFormat="1" ht="31.5" customHeight="1">
      <c r="B154" s="132"/>
      <c r="C154" s="133" t="s">
        <v>225</v>
      </c>
      <c r="D154" s="133" t="s">
        <v>124</v>
      </c>
      <c r="E154" s="134" t="s">
        <v>226</v>
      </c>
      <c r="F154" s="188" t="s">
        <v>227</v>
      </c>
      <c r="G154" s="188"/>
      <c r="H154" s="188"/>
      <c r="I154" s="188"/>
      <c r="J154" s="135" t="s">
        <v>178</v>
      </c>
      <c r="K154" s="136">
        <v>12</v>
      </c>
      <c r="L154" s="189">
        <v>0</v>
      </c>
      <c r="M154" s="189"/>
      <c r="N154" s="189">
        <f>ROUND(L154*K154,3)</f>
        <v>0</v>
      </c>
      <c r="O154" s="189"/>
      <c r="P154" s="189"/>
      <c r="Q154" s="189"/>
      <c r="R154" s="137"/>
      <c r="T154" s="138" t="s">
        <v>5</v>
      </c>
      <c r="U154" s="40" t="s">
        <v>39</v>
      </c>
      <c r="V154" s="139">
        <v>0</v>
      </c>
      <c r="W154" s="139">
        <f>V154*K154</f>
        <v>0</v>
      </c>
      <c r="X154" s="139">
        <v>0</v>
      </c>
      <c r="Y154" s="139">
        <f>X154*K154</f>
        <v>0</v>
      </c>
      <c r="Z154" s="139">
        <v>0</v>
      </c>
      <c r="AA154" s="140">
        <f>Z154*K154</f>
        <v>0</v>
      </c>
      <c r="AR154" s="17" t="s">
        <v>128</v>
      </c>
      <c r="AT154" s="17" t="s">
        <v>124</v>
      </c>
      <c r="AU154" s="17" t="s">
        <v>129</v>
      </c>
      <c r="AY154" s="17" t="s">
        <v>123</v>
      </c>
      <c r="BE154" s="141">
        <f>IF(U154="základná",N154,0)</f>
        <v>0</v>
      </c>
      <c r="BF154" s="141">
        <f>IF(U154="znížená",N154,0)</f>
        <v>0</v>
      </c>
      <c r="BG154" s="141">
        <f>IF(U154="zákl. prenesená",N154,0)</f>
        <v>0</v>
      </c>
      <c r="BH154" s="141">
        <f>IF(U154="zníž. prenesená",N154,0)</f>
        <v>0</v>
      </c>
      <c r="BI154" s="141">
        <f>IF(U154="nulová",N154,0)</f>
        <v>0</v>
      </c>
      <c r="BJ154" s="17" t="s">
        <v>129</v>
      </c>
      <c r="BK154" s="142">
        <f>ROUND(L154*K154,3)</f>
        <v>0</v>
      </c>
      <c r="BL154" s="17" t="s">
        <v>128</v>
      </c>
      <c r="BM154" s="17" t="s">
        <v>228</v>
      </c>
    </row>
    <row r="155" spans="2:65" s="9" customFormat="1" ht="29.85" customHeight="1">
      <c r="B155" s="121"/>
      <c r="C155" s="122"/>
      <c r="D155" s="131" t="s">
        <v>104</v>
      </c>
      <c r="E155" s="131"/>
      <c r="F155" s="131"/>
      <c r="G155" s="131"/>
      <c r="H155" s="131"/>
      <c r="I155" s="131"/>
      <c r="J155" s="131"/>
      <c r="K155" s="131"/>
      <c r="L155" s="131"/>
      <c r="M155" s="131"/>
      <c r="N155" s="196">
        <f>BK155</f>
        <v>0</v>
      </c>
      <c r="O155" s="197"/>
      <c r="P155" s="197"/>
      <c r="Q155" s="197"/>
      <c r="R155" s="124"/>
      <c r="T155" s="125"/>
      <c r="U155" s="122"/>
      <c r="V155" s="122"/>
      <c r="W155" s="126">
        <f>SUM(W156:W157)</f>
        <v>0</v>
      </c>
      <c r="X155" s="122"/>
      <c r="Y155" s="126">
        <f>SUM(Y156:Y157)</f>
        <v>0</v>
      </c>
      <c r="Z155" s="122"/>
      <c r="AA155" s="127">
        <f>SUM(AA156:AA157)</f>
        <v>0</v>
      </c>
      <c r="AR155" s="128" t="s">
        <v>76</v>
      </c>
      <c r="AT155" s="129" t="s">
        <v>71</v>
      </c>
      <c r="AU155" s="129" t="s">
        <v>76</v>
      </c>
      <c r="AY155" s="128" t="s">
        <v>123</v>
      </c>
      <c r="BK155" s="130">
        <f>SUM(BK156:BK157)</f>
        <v>0</v>
      </c>
    </row>
    <row r="156" spans="2:65" s="1" customFormat="1" ht="22.5" customHeight="1">
      <c r="B156" s="132"/>
      <c r="C156" s="133" t="s">
        <v>229</v>
      </c>
      <c r="D156" s="133" t="s">
        <v>124</v>
      </c>
      <c r="E156" s="134" t="s">
        <v>230</v>
      </c>
      <c r="F156" s="188" t="s">
        <v>231</v>
      </c>
      <c r="G156" s="188"/>
      <c r="H156" s="188"/>
      <c r="I156" s="188"/>
      <c r="J156" s="135" t="s">
        <v>169</v>
      </c>
      <c r="K156" s="136">
        <v>1</v>
      </c>
      <c r="L156" s="189">
        <v>0</v>
      </c>
      <c r="M156" s="189"/>
      <c r="N156" s="189">
        <f>ROUND(L156*K156,3)</f>
        <v>0</v>
      </c>
      <c r="O156" s="189"/>
      <c r="P156" s="189"/>
      <c r="Q156" s="189"/>
      <c r="R156" s="137"/>
      <c r="T156" s="138" t="s">
        <v>5</v>
      </c>
      <c r="U156" s="40" t="s">
        <v>39</v>
      </c>
      <c r="V156" s="139">
        <v>0</v>
      </c>
      <c r="W156" s="139">
        <f>V156*K156</f>
        <v>0</v>
      </c>
      <c r="X156" s="139">
        <v>0</v>
      </c>
      <c r="Y156" s="139">
        <f>X156*K156</f>
        <v>0</v>
      </c>
      <c r="Z156" s="139">
        <v>0</v>
      </c>
      <c r="AA156" s="140">
        <f>Z156*K156</f>
        <v>0</v>
      </c>
      <c r="AR156" s="17" t="s">
        <v>128</v>
      </c>
      <c r="AT156" s="17" t="s">
        <v>124</v>
      </c>
      <c r="AU156" s="17" t="s">
        <v>129</v>
      </c>
      <c r="AY156" s="17" t="s">
        <v>123</v>
      </c>
      <c r="BE156" s="141">
        <f>IF(U156="základná",N156,0)</f>
        <v>0</v>
      </c>
      <c r="BF156" s="141">
        <f>IF(U156="znížená",N156,0)</f>
        <v>0</v>
      </c>
      <c r="BG156" s="141">
        <f>IF(U156="zákl. prenesená",N156,0)</f>
        <v>0</v>
      </c>
      <c r="BH156" s="141">
        <f>IF(U156="zníž. prenesená",N156,0)</f>
        <v>0</v>
      </c>
      <c r="BI156" s="141">
        <f>IF(U156="nulová",N156,0)</f>
        <v>0</v>
      </c>
      <c r="BJ156" s="17" t="s">
        <v>129</v>
      </c>
      <c r="BK156" s="142">
        <f>ROUND(L156*K156,3)</f>
        <v>0</v>
      </c>
      <c r="BL156" s="17" t="s">
        <v>128</v>
      </c>
      <c r="BM156" s="17" t="s">
        <v>232</v>
      </c>
    </row>
    <row r="157" spans="2:65" s="1" customFormat="1" ht="22.5" customHeight="1">
      <c r="B157" s="132"/>
      <c r="C157" s="143" t="s">
        <v>233</v>
      </c>
      <c r="D157" s="143" t="s">
        <v>217</v>
      </c>
      <c r="E157" s="144" t="s">
        <v>234</v>
      </c>
      <c r="F157" s="202" t="s">
        <v>235</v>
      </c>
      <c r="G157" s="202"/>
      <c r="H157" s="202"/>
      <c r="I157" s="202"/>
      <c r="J157" s="145" t="s">
        <v>169</v>
      </c>
      <c r="K157" s="146">
        <v>1</v>
      </c>
      <c r="L157" s="203">
        <v>0</v>
      </c>
      <c r="M157" s="203"/>
      <c r="N157" s="203">
        <f>ROUND(L157*K157,3)</f>
        <v>0</v>
      </c>
      <c r="O157" s="189"/>
      <c r="P157" s="189"/>
      <c r="Q157" s="189"/>
      <c r="R157" s="137"/>
      <c r="T157" s="138" t="s">
        <v>5</v>
      </c>
      <c r="U157" s="40" t="s">
        <v>39</v>
      </c>
      <c r="V157" s="139">
        <v>0</v>
      </c>
      <c r="W157" s="139">
        <f>V157*K157</f>
        <v>0</v>
      </c>
      <c r="X157" s="139">
        <v>0</v>
      </c>
      <c r="Y157" s="139">
        <f>X157*K157</f>
        <v>0</v>
      </c>
      <c r="Z157" s="139">
        <v>0</v>
      </c>
      <c r="AA157" s="140">
        <f>Z157*K157</f>
        <v>0</v>
      </c>
      <c r="AR157" s="17" t="s">
        <v>154</v>
      </c>
      <c r="AT157" s="17" t="s">
        <v>217</v>
      </c>
      <c r="AU157" s="17" t="s">
        <v>129</v>
      </c>
      <c r="AY157" s="17" t="s">
        <v>123</v>
      </c>
      <c r="BE157" s="141">
        <f>IF(U157="základná",N157,0)</f>
        <v>0</v>
      </c>
      <c r="BF157" s="141">
        <f>IF(U157="znížená",N157,0)</f>
        <v>0</v>
      </c>
      <c r="BG157" s="141">
        <f>IF(U157="zákl. prenesená",N157,0)</f>
        <v>0</v>
      </c>
      <c r="BH157" s="141">
        <f>IF(U157="zníž. prenesená",N157,0)</f>
        <v>0</v>
      </c>
      <c r="BI157" s="141">
        <f>IF(U157="nulová",N157,0)</f>
        <v>0</v>
      </c>
      <c r="BJ157" s="17" t="s">
        <v>129</v>
      </c>
      <c r="BK157" s="142">
        <f>ROUND(L157*K157,3)</f>
        <v>0</v>
      </c>
      <c r="BL157" s="17" t="s">
        <v>128</v>
      </c>
      <c r="BM157" s="17" t="s">
        <v>236</v>
      </c>
    </row>
    <row r="158" spans="2:65" s="9" customFormat="1" ht="29.85" customHeight="1">
      <c r="B158" s="121"/>
      <c r="C158" s="122"/>
      <c r="D158" s="131" t="s">
        <v>105</v>
      </c>
      <c r="E158" s="131"/>
      <c r="F158" s="131"/>
      <c r="G158" s="131"/>
      <c r="H158" s="131"/>
      <c r="I158" s="131"/>
      <c r="J158" s="131"/>
      <c r="K158" s="131"/>
      <c r="L158" s="131"/>
      <c r="M158" s="131"/>
      <c r="N158" s="196">
        <f>BK158</f>
        <v>0</v>
      </c>
      <c r="O158" s="197"/>
      <c r="P158" s="197"/>
      <c r="Q158" s="197"/>
      <c r="R158" s="124"/>
      <c r="T158" s="125"/>
      <c r="U158" s="122"/>
      <c r="V158" s="122"/>
      <c r="W158" s="126">
        <f>SUM(W159:W161)</f>
        <v>0</v>
      </c>
      <c r="X158" s="122"/>
      <c r="Y158" s="126">
        <f>SUM(Y159:Y161)</f>
        <v>0</v>
      </c>
      <c r="Z158" s="122"/>
      <c r="AA158" s="127">
        <f>SUM(AA159:AA161)</f>
        <v>0</v>
      </c>
      <c r="AR158" s="128" t="s">
        <v>76</v>
      </c>
      <c r="AT158" s="129" t="s">
        <v>71</v>
      </c>
      <c r="AU158" s="129" t="s">
        <v>76</v>
      </c>
      <c r="AY158" s="128" t="s">
        <v>123</v>
      </c>
      <c r="BK158" s="130">
        <f>SUM(BK159:BK161)</f>
        <v>0</v>
      </c>
    </row>
    <row r="159" spans="2:65" s="1" customFormat="1" ht="44.25" customHeight="1">
      <c r="B159" s="132"/>
      <c r="C159" s="133" t="s">
        <v>237</v>
      </c>
      <c r="D159" s="133" t="s">
        <v>124</v>
      </c>
      <c r="E159" s="134" t="s">
        <v>238</v>
      </c>
      <c r="F159" s="188" t="s">
        <v>239</v>
      </c>
      <c r="G159" s="188"/>
      <c r="H159" s="188"/>
      <c r="I159" s="188"/>
      <c r="J159" s="135" t="s">
        <v>137</v>
      </c>
      <c r="K159" s="136">
        <v>34.51</v>
      </c>
      <c r="L159" s="189">
        <v>0</v>
      </c>
      <c r="M159" s="189"/>
      <c r="N159" s="189">
        <f>ROUND(L159*K159,3)</f>
        <v>0</v>
      </c>
      <c r="O159" s="189"/>
      <c r="P159" s="189"/>
      <c r="Q159" s="189"/>
      <c r="R159" s="137"/>
      <c r="T159" s="138" t="s">
        <v>5</v>
      </c>
      <c r="U159" s="40" t="s">
        <v>39</v>
      </c>
      <c r="V159" s="139">
        <v>0</v>
      </c>
      <c r="W159" s="139">
        <f>V159*K159</f>
        <v>0</v>
      </c>
      <c r="X159" s="139">
        <v>0</v>
      </c>
      <c r="Y159" s="139">
        <f>X159*K159</f>
        <v>0</v>
      </c>
      <c r="Z159" s="139">
        <v>0</v>
      </c>
      <c r="AA159" s="140">
        <f>Z159*K159</f>
        <v>0</v>
      </c>
      <c r="AR159" s="17" t="s">
        <v>128</v>
      </c>
      <c r="AT159" s="17" t="s">
        <v>124</v>
      </c>
      <c r="AU159" s="17" t="s">
        <v>129</v>
      </c>
      <c r="AY159" s="17" t="s">
        <v>123</v>
      </c>
      <c r="BE159" s="141">
        <f>IF(U159="základná",N159,0)</f>
        <v>0</v>
      </c>
      <c r="BF159" s="141">
        <f>IF(U159="znížená",N159,0)</f>
        <v>0</v>
      </c>
      <c r="BG159" s="141">
        <f>IF(U159="zákl. prenesená",N159,0)</f>
        <v>0</v>
      </c>
      <c r="BH159" s="141">
        <f>IF(U159="zníž. prenesená",N159,0)</f>
        <v>0</v>
      </c>
      <c r="BI159" s="141">
        <f>IF(U159="nulová",N159,0)</f>
        <v>0</v>
      </c>
      <c r="BJ159" s="17" t="s">
        <v>129</v>
      </c>
      <c r="BK159" s="142">
        <f>ROUND(L159*K159,3)</f>
        <v>0</v>
      </c>
      <c r="BL159" s="17" t="s">
        <v>128</v>
      </c>
      <c r="BM159" s="17" t="s">
        <v>240</v>
      </c>
    </row>
    <row r="160" spans="2:65" s="1" customFormat="1" ht="31.5" customHeight="1">
      <c r="B160" s="132"/>
      <c r="C160" s="143" t="s">
        <v>241</v>
      </c>
      <c r="D160" s="143" t="s">
        <v>217</v>
      </c>
      <c r="E160" s="144" t="s">
        <v>242</v>
      </c>
      <c r="F160" s="202" t="s">
        <v>243</v>
      </c>
      <c r="G160" s="202"/>
      <c r="H160" s="202"/>
      <c r="I160" s="202"/>
      <c r="J160" s="145" t="s">
        <v>137</v>
      </c>
      <c r="K160" s="146">
        <v>35.200000000000003</v>
      </c>
      <c r="L160" s="203">
        <v>0</v>
      </c>
      <c r="M160" s="203"/>
      <c r="N160" s="203">
        <f>ROUND(L160*K160,3)</f>
        <v>0</v>
      </c>
      <c r="O160" s="189"/>
      <c r="P160" s="189"/>
      <c r="Q160" s="189"/>
      <c r="R160" s="137"/>
      <c r="T160" s="138" t="s">
        <v>5</v>
      </c>
      <c r="U160" s="40" t="s">
        <v>39</v>
      </c>
      <c r="V160" s="139">
        <v>0</v>
      </c>
      <c r="W160" s="139">
        <f>V160*K160</f>
        <v>0</v>
      </c>
      <c r="X160" s="139">
        <v>0</v>
      </c>
      <c r="Y160" s="139">
        <f>X160*K160</f>
        <v>0</v>
      </c>
      <c r="Z160" s="139">
        <v>0</v>
      </c>
      <c r="AA160" s="140">
        <f>Z160*K160</f>
        <v>0</v>
      </c>
      <c r="AR160" s="17" t="s">
        <v>154</v>
      </c>
      <c r="AT160" s="17" t="s">
        <v>217</v>
      </c>
      <c r="AU160" s="17" t="s">
        <v>129</v>
      </c>
      <c r="AY160" s="17" t="s">
        <v>123</v>
      </c>
      <c r="BE160" s="141">
        <f>IF(U160="základná",N160,0)</f>
        <v>0</v>
      </c>
      <c r="BF160" s="141">
        <f>IF(U160="znížená",N160,0)</f>
        <v>0</v>
      </c>
      <c r="BG160" s="141">
        <f>IF(U160="zákl. prenesená",N160,0)</f>
        <v>0</v>
      </c>
      <c r="BH160" s="141">
        <f>IF(U160="zníž. prenesená",N160,0)</f>
        <v>0</v>
      </c>
      <c r="BI160" s="141">
        <f>IF(U160="nulová",N160,0)</f>
        <v>0</v>
      </c>
      <c r="BJ160" s="17" t="s">
        <v>129</v>
      </c>
      <c r="BK160" s="142">
        <f>ROUND(L160*K160,3)</f>
        <v>0</v>
      </c>
      <c r="BL160" s="17" t="s">
        <v>128</v>
      </c>
      <c r="BM160" s="17" t="s">
        <v>244</v>
      </c>
    </row>
    <row r="161" spans="2:65" s="1" customFormat="1" ht="31.5" customHeight="1">
      <c r="B161" s="132"/>
      <c r="C161" s="133" t="s">
        <v>245</v>
      </c>
      <c r="D161" s="133" t="s">
        <v>124</v>
      </c>
      <c r="E161" s="134" t="s">
        <v>246</v>
      </c>
      <c r="F161" s="188" t="s">
        <v>247</v>
      </c>
      <c r="G161" s="188"/>
      <c r="H161" s="188"/>
      <c r="I161" s="188"/>
      <c r="J161" s="135" t="s">
        <v>183</v>
      </c>
      <c r="K161" s="136">
        <v>0.86099999999999999</v>
      </c>
      <c r="L161" s="189">
        <v>0</v>
      </c>
      <c r="M161" s="189"/>
      <c r="N161" s="189">
        <f>ROUND(L161*K161,3)</f>
        <v>0</v>
      </c>
      <c r="O161" s="189"/>
      <c r="P161" s="189"/>
      <c r="Q161" s="189"/>
      <c r="R161" s="137"/>
      <c r="T161" s="138" t="s">
        <v>5</v>
      </c>
      <c r="U161" s="40" t="s">
        <v>39</v>
      </c>
      <c r="V161" s="139">
        <v>0</v>
      </c>
      <c r="W161" s="139">
        <f>V161*K161</f>
        <v>0</v>
      </c>
      <c r="X161" s="139">
        <v>0</v>
      </c>
      <c r="Y161" s="139">
        <f>X161*K161</f>
        <v>0</v>
      </c>
      <c r="Z161" s="139">
        <v>0</v>
      </c>
      <c r="AA161" s="140">
        <f>Z161*K161</f>
        <v>0</v>
      </c>
      <c r="AR161" s="17" t="s">
        <v>128</v>
      </c>
      <c r="AT161" s="17" t="s">
        <v>124</v>
      </c>
      <c r="AU161" s="17" t="s">
        <v>129</v>
      </c>
      <c r="AY161" s="17" t="s">
        <v>123</v>
      </c>
      <c r="BE161" s="141">
        <f>IF(U161="základná",N161,0)</f>
        <v>0</v>
      </c>
      <c r="BF161" s="141">
        <f>IF(U161="znížená",N161,0)</f>
        <v>0</v>
      </c>
      <c r="BG161" s="141">
        <f>IF(U161="zákl. prenesená",N161,0)</f>
        <v>0</v>
      </c>
      <c r="BH161" s="141">
        <f>IF(U161="zníž. prenesená",N161,0)</f>
        <v>0</v>
      </c>
      <c r="BI161" s="141">
        <f>IF(U161="nulová",N161,0)</f>
        <v>0</v>
      </c>
      <c r="BJ161" s="17" t="s">
        <v>129</v>
      </c>
      <c r="BK161" s="142">
        <f>ROUND(L161*K161,3)</f>
        <v>0</v>
      </c>
      <c r="BL161" s="17" t="s">
        <v>128</v>
      </c>
      <c r="BM161" s="17" t="s">
        <v>248</v>
      </c>
    </row>
    <row r="162" spans="2:65" s="9" customFormat="1" ht="29.85" customHeight="1">
      <c r="B162" s="121"/>
      <c r="C162" s="122"/>
      <c r="D162" s="131" t="s">
        <v>106</v>
      </c>
      <c r="E162" s="131"/>
      <c r="F162" s="131"/>
      <c r="G162" s="131"/>
      <c r="H162" s="131"/>
      <c r="I162" s="131"/>
      <c r="J162" s="131"/>
      <c r="K162" s="131"/>
      <c r="L162" s="131"/>
      <c r="M162" s="131"/>
      <c r="N162" s="196">
        <f>BK162</f>
        <v>0</v>
      </c>
      <c r="O162" s="197"/>
      <c r="P162" s="197"/>
      <c r="Q162" s="197"/>
      <c r="R162" s="124"/>
      <c r="T162" s="125"/>
      <c r="U162" s="122"/>
      <c r="V162" s="122"/>
      <c r="W162" s="126">
        <f>SUM(W163:W165)</f>
        <v>0</v>
      </c>
      <c r="X162" s="122"/>
      <c r="Y162" s="126">
        <f>SUM(Y163:Y165)</f>
        <v>0</v>
      </c>
      <c r="Z162" s="122"/>
      <c r="AA162" s="127">
        <f>SUM(AA163:AA165)</f>
        <v>0</v>
      </c>
      <c r="AR162" s="128" t="s">
        <v>76</v>
      </c>
      <c r="AT162" s="129" t="s">
        <v>71</v>
      </c>
      <c r="AU162" s="129" t="s">
        <v>76</v>
      </c>
      <c r="AY162" s="128" t="s">
        <v>123</v>
      </c>
      <c r="BK162" s="130">
        <f>SUM(BK163:BK165)</f>
        <v>0</v>
      </c>
    </row>
    <row r="163" spans="2:65" s="1" customFormat="1" ht="22.5" customHeight="1">
      <c r="B163" s="132"/>
      <c r="C163" s="133" t="s">
        <v>249</v>
      </c>
      <c r="D163" s="133" t="s">
        <v>124</v>
      </c>
      <c r="E163" s="134" t="s">
        <v>250</v>
      </c>
      <c r="F163" s="188" t="s">
        <v>251</v>
      </c>
      <c r="G163" s="188"/>
      <c r="H163" s="188"/>
      <c r="I163" s="188"/>
      <c r="J163" s="135" t="s">
        <v>178</v>
      </c>
      <c r="K163" s="136">
        <v>14.7</v>
      </c>
      <c r="L163" s="189">
        <v>0</v>
      </c>
      <c r="M163" s="189"/>
      <c r="N163" s="189">
        <f>ROUND(L163*K163,3)</f>
        <v>0</v>
      </c>
      <c r="O163" s="189"/>
      <c r="P163" s="189"/>
      <c r="Q163" s="189"/>
      <c r="R163" s="137"/>
      <c r="T163" s="138" t="s">
        <v>5</v>
      </c>
      <c r="U163" s="40" t="s">
        <v>39</v>
      </c>
      <c r="V163" s="139">
        <v>0</v>
      </c>
      <c r="W163" s="139">
        <f>V163*K163</f>
        <v>0</v>
      </c>
      <c r="X163" s="139">
        <v>0</v>
      </c>
      <c r="Y163" s="139">
        <f>X163*K163</f>
        <v>0</v>
      </c>
      <c r="Z163" s="139">
        <v>0</v>
      </c>
      <c r="AA163" s="140">
        <f>Z163*K163</f>
        <v>0</v>
      </c>
      <c r="AR163" s="17" t="s">
        <v>128</v>
      </c>
      <c r="AT163" s="17" t="s">
        <v>124</v>
      </c>
      <c r="AU163" s="17" t="s">
        <v>129</v>
      </c>
      <c r="AY163" s="17" t="s">
        <v>123</v>
      </c>
      <c r="BE163" s="141">
        <f>IF(U163="základná",N163,0)</f>
        <v>0</v>
      </c>
      <c r="BF163" s="141">
        <f>IF(U163="znížená",N163,0)</f>
        <v>0</v>
      </c>
      <c r="BG163" s="141">
        <f>IF(U163="zákl. prenesená",N163,0)</f>
        <v>0</v>
      </c>
      <c r="BH163" s="141">
        <f>IF(U163="zníž. prenesená",N163,0)</f>
        <v>0</v>
      </c>
      <c r="BI163" s="141">
        <f>IF(U163="nulová",N163,0)</f>
        <v>0</v>
      </c>
      <c r="BJ163" s="17" t="s">
        <v>129</v>
      </c>
      <c r="BK163" s="142">
        <f>ROUND(L163*K163,3)</f>
        <v>0</v>
      </c>
      <c r="BL163" s="17" t="s">
        <v>128</v>
      </c>
      <c r="BM163" s="17" t="s">
        <v>252</v>
      </c>
    </row>
    <row r="164" spans="2:65" s="1" customFormat="1" ht="31.5" customHeight="1">
      <c r="B164" s="132"/>
      <c r="C164" s="133" t="s">
        <v>253</v>
      </c>
      <c r="D164" s="133" t="s">
        <v>124</v>
      </c>
      <c r="E164" s="134" t="s">
        <v>254</v>
      </c>
      <c r="F164" s="188" t="s">
        <v>255</v>
      </c>
      <c r="G164" s="188"/>
      <c r="H164" s="188"/>
      <c r="I164" s="188"/>
      <c r="J164" s="135" t="s">
        <v>178</v>
      </c>
      <c r="K164" s="136">
        <v>5.3</v>
      </c>
      <c r="L164" s="189">
        <v>0</v>
      </c>
      <c r="M164" s="189"/>
      <c r="N164" s="189">
        <f>ROUND(L164*K164,3)</f>
        <v>0</v>
      </c>
      <c r="O164" s="189"/>
      <c r="P164" s="189"/>
      <c r="Q164" s="189"/>
      <c r="R164" s="137"/>
      <c r="T164" s="138" t="s">
        <v>5</v>
      </c>
      <c r="U164" s="40" t="s">
        <v>39</v>
      </c>
      <c r="V164" s="139">
        <v>0</v>
      </c>
      <c r="W164" s="139">
        <f>V164*K164</f>
        <v>0</v>
      </c>
      <c r="X164" s="139">
        <v>0</v>
      </c>
      <c r="Y164" s="139">
        <f>X164*K164</f>
        <v>0</v>
      </c>
      <c r="Z164" s="139">
        <v>0</v>
      </c>
      <c r="AA164" s="140">
        <f>Z164*K164</f>
        <v>0</v>
      </c>
      <c r="AR164" s="17" t="s">
        <v>128</v>
      </c>
      <c r="AT164" s="17" t="s">
        <v>124</v>
      </c>
      <c r="AU164" s="17" t="s">
        <v>129</v>
      </c>
      <c r="AY164" s="17" t="s">
        <v>123</v>
      </c>
      <c r="BE164" s="141">
        <f>IF(U164="základná",N164,0)</f>
        <v>0</v>
      </c>
      <c r="BF164" s="141">
        <f>IF(U164="znížená",N164,0)</f>
        <v>0</v>
      </c>
      <c r="BG164" s="141">
        <f>IF(U164="zákl. prenesená",N164,0)</f>
        <v>0</v>
      </c>
      <c r="BH164" s="141">
        <f>IF(U164="zníž. prenesená",N164,0)</f>
        <v>0</v>
      </c>
      <c r="BI164" s="141">
        <f>IF(U164="nulová",N164,0)</f>
        <v>0</v>
      </c>
      <c r="BJ164" s="17" t="s">
        <v>129</v>
      </c>
      <c r="BK164" s="142">
        <f>ROUND(L164*K164,3)</f>
        <v>0</v>
      </c>
      <c r="BL164" s="17" t="s">
        <v>128</v>
      </c>
      <c r="BM164" s="17" t="s">
        <v>256</v>
      </c>
    </row>
    <row r="165" spans="2:65" s="1" customFormat="1" ht="22.5" customHeight="1">
      <c r="B165" s="132"/>
      <c r="C165" s="133" t="s">
        <v>257</v>
      </c>
      <c r="D165" s="133" t="s">
        <v>124</v>
      </c>
      <c r="E165" s="134" t="s">
        <v>258</v>
      </c>
      <c r="F165" s="188" t="s">
        <v>259</v>
      </c>
      <c r="G165" s="188"/>
      <c r="H165" s="188"/>
      <c r="I165" s="188"/>
      <c r="J165" s="135" t="s">
        <v>178</v>
      </c>
      <c r="K165" s="136">
        <v>4</v>
      </c>
      <c r="L165" s="189">
        <v>0</v>
      </c>
      <c r="M165" s="189"/>
      <c r="N165" s="189">
        <f>ROUND(L165*K165,3)</f>
        <v>0</v>
      </c>
      <c r="O165" s="189"/>
      <c r="P165" s="189"/>
      <c r="Q165" s="189"/>
      <c r="R165" s="137"/>
      <c r="T165" s="138" t="s">
        <v>5</v>
      </c>
      <c r="U165" s="40" t="s">
        <v>39</v>
      </c>
      <c r="V165" s="139">
        <v>0</v>
      </c>
      <c r="W165" s="139">
        <f>V165*K165</f>
        <v>0</v>
      </c>
      <c r="X165" s="139">
        <v>0</v>
      </c>
      <c r="Y165" s="139">
        <f>X165*K165</f>
        <v>0</v>
      </c>
      <c r="Z165" s="139">
        <v>0</v>
      </c>
      <c r="AA165" s="140">
        <f>Z165*K165</f>
        <v>0</v>
      </c>
      <c r="AR165" s="17" t="s">
        <v>128</v>
      </c>
      <c r="AT165" s="17" t="s">
        <v>124</v>
      </c>
      <c r="AU165" s="17" t="s">
        <v>129</v>
      </c>
      <c r="AY165" s="17" t="s">
        <v>123</v>
      </c>
      <c r="BE165" s="141">
        <f>IF(U165="základná",N165,0)</f>
        <v>0</v>
      </c>
      <c r="BF165" s="141">
        <f>IF(U165="znížená",N165,0)</f>
        <v>0</v>
      </c>
      <c r="BG165" s="141">
        <f>IF(U165="zákl. prenesená",N165,0)</f>
        <v>0</v>
      </c>
      <c r="BH165" s="141">
        <f>IF(U165="zníž. prenesená",N165,0)</f>
        <v>0</v>
      </c>
      <c r="BI165" s="141">
        <f>IF(U165="nulová",N165,0)</f>
        <v>0</v>
      </c>
      <c r="BJ165" s="17" t="s">
        <v>129</v>
      </c>
      <c r="BK165" s="142">
        <f>ROUND(L165*K165,3)</f>
        <v>0</v>
      </c>
      <c r="BL165" s="17" t="s">
        <v>128</v>
      </c>
      <c r="BM165" s="17" t="s">
        <v>260</v>
      </c>
    </row>
    <row r="166" spans="2:65" s="9" customFormat="1" ht="37.35" customHeight="1">
      <c r="B166" s="121"/>
      <c r="C166" s="122"/>
      <c r="D166" s="123" t="s">
        <v>107</v>
      </c>
      <c r="E166" s="123"/>
      <c r="F166" s="123"/>
      <c r="G166" s="123"/>
      <c r="H166" s="123"/>
      <c r="I166" s="123"/>
      <c r="J166" s="123"/>
      <c r="K166" s="123"/>
      <c r="L166" s="123"/>
      <c r="M166" s="123"/>
      <c r="N166" s="200">
        <f>BK166</f>
        <v>0</v>
      </c>
      <c r="O166" s="201"/>
      <c r="P166" s="201"/>
      <c r="Q166" s="201"/>
      <c r="R166" s="124"/>
      <c r="T166" s="125"/>
      <c r="U166" s="122"/>
      <c r="V166" s="122"/>
      <c r="W166" s="126">
        <f>W167</f>
        <v>0</v>
      </c>
      <c r="X166" s="122"/>
      <c r="Y166" s="126">
        <f>Y167</f>
        <v>0</v>
      </c>
      <c r="Z166" s="122"/>
      <c r="AA166" s="127">
        <f>AA167</f>
        <v>0</v>
      </c>
      <c r="AR166" s="128" t="s">
        <v>76</v>
      </c>
      <c r="AT166" s="129" t="s">
        <v>71</v>
      </c>
      <c r="AU166" s="129" t="s">
        <v>72</v>
      </c>
      <c r="AY166" s="128" t="s">
        <v>123</v>
      </c>
      <c r="BK166" s="130">
        <f>BK167</f>
        <v>0</v>
      </c>
    </row>
    <row r="167" spans="2:65" s="1" customFormat="1" ht="31.5" customHeight="1">
      <c r="B167" s="132"/>
      <c r="C167" s="133" t="s">
        <v>261</v>
      </c>
      <c r="D167" s="133" t="s">
        <v>124</v>
      </c>
      <c r="E167" s="134" t="s">
        <v>262</v>
      </c>
      <c r="F167" s="188" t="s">
        <v>263</v>
      </c>
      <c r="G167" s="188"/>
      <c r="H167" s="188"/>
      <c r="I167" s="188"/>
      <c r="J167" s="135" t="s">
        <v>264</v>
      </c>
      <c r="K167" s="136">
        <v>40</v>
      </c>
      <c r="L167" s="189">
        <v>0</v>
      </c>
      <c r="M167" s="189"/>
      <c r="N167" s="189">
        <f>ROUND(L167*K167,3)</f>
        <v>0</v>
      </c>
      <c r="O167" s="189"/>
      <c r="P167" s="189"/>
      <c r="Q167" s="189"/>
      <c r="R167" s="137"/>
      <c r="T167" s="138" t="s">
        <v>5</v>
      </c>
      <c r="U167" s="147" t="s">
        <v>39</v>
      </c>
      <c r="V167" s="148">
        <v>0</v>
      </c>
      <c r="W167" s="148">
        <f>V167*K167</f>
        <v>0</v>
      </c>
      <c r="X167" s="148">
        <v>0</v>
      </c>
      <c r="Y167" s="148">
        <f>X167*K167</f>
        <v>0</v>
      </c>
      <c r="Z167" s="148">
        <v>0</v>
      </c>
      <c r="AA167" s="149">
        <f>Z167*K167</f>
        <v>0</v>
      </c>
      <c r="AR167" s="17" t="s">
        <v>128</v>
      </c>
      <c r="AT167" s="17" t="s">
        <v>124</v>
      </c>
      <c r="AU167" s="17" t="s">
        <v>76</v>
      </c>
      <c r="AY167" s="17" t="s">
        <v>123</v>
      </c>
      <c r="BE167" s="141">
        <f>IF(U167="základná",N167,0)</f>
        <v>0</v>
      </c>
      <c r="BF167" s="141">
        <f>IF(U167="znížená",N167,0)</f>
        <v>0</v>
      </c>
      <c r="BG167" s="141">
        <f>IF(U167="zákl. prenesená",N167,0)</f>
        <v>0</v>
      </c>
      <c r="BH167" s="141">
        <f>IF(U167="zníž. prenesená",N167,0)</f>
        <v>0</v>
      </c>
      <c r="BI167" s="141">
        <f>IF(U167="nulová",N167,0)</f>
        <v>0</v>
      </c>
      <c r="BJ167" s="17" t="s">
        <v>129</v>
      </c>
      <c r="BK167" s="142">
        <f>ROUND(L167*K167,3)</f>
        <v>0</v>
      </c>
      <c r="BL167" s="17" t="s">
        <v>128</v>
      </c>
      <c r="BM167" s="17" t="s">
        <v>265</v>
      </c>
    </row>
    <row r="168" spans="2:65" s="1" customFormat="1" ht="6.95" customHeight="1">
      <c r="B168" s="55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7"/>
    </row>
  </sheetData>
  <mergeCells count="176">
    <mergeCell ref="C2:Q2"/>
    <mergeCell ref="C4:Q4"/>
    <mergeCell ref="F6:P6"/>
    <mergeCell ref="O8:P8"/>
    <mergeCell ref="O10:P10"/>
    <mergeCell ref="O11:P11"/>
    <mergeCell ref="O13:P13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2:Q102"/>
    <mergeCell ref="L104:Q104"/>
    <mergeCell ref="C110:Q110"/>
    <mergeCell ref="F112:P112"/>
    <mergeCell ref="M114:P114"/>
    <mergeCell ref="M116:Q116"/>
    <mergeCell ref="M117:Q117"/>
    <mergeCell ref="F119:I119"/>
    <mergeCell ref="L119:M119"/>
    <mergeCell ref="N119:Q119"/>
    <mergeCell ref="F123:I123"/>
    <mergeCell ref="L123:M123"/>
    <mergeCell ref="N123:Q123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7:I147"/>
    <mergeCell ref="L147:M147"/>
    <mergeCell ref="N147:Q147"/>
    <mergeCell ref="F150:I150"/>
    <mergeCell ref="L150:M150"/>
    <mergeCell ref="N150:Q150"/>
    <mergeCell ref="F151:I151"/>
    <mergeCell ref="L151:M151"/>
    <mergeCell ref="N151:Q151"/>
    <mergeCell ref="F153:I153"/>
    <mergeCell ref="L153:M153"/>
    <mergeCell ref="N153:Q153"/>
    <mergeCell ref="F154:I154"/>
    <mergeCell ref="L154:M154"/>
    <mergeCell ref="N154:Q154"/>
    <mergeCell ref="F156:I156"/>
    <mergeCell ref="L156:M156"/>
    <mergeCell ref="N156:Q156"/>
    <mergeCell ref="N161:Q161"/>
    <mergeCell ref="F163:I163"/>
    <mergeCell ref="L163:M163"/>
    <mergeCell ref="N163:Q163"/>
    <mergeCell ref="F164:I164"/>
    <mergeCell ref="L164:M164"/>
    <mergeCell ref="N164:Q164"/>
    <mergeCell ref="F157:I157"/>
    <mergeCell ref="L157:M157"/>
    <mergeCell ref="N157:Q157"/>
    <mergeCell ref="F159:I159"/>
    <mergeCell ref="L159:M159"/>
    <mergeCell ref="N159:Q159"/>
    <mergeCell ref="F160:I160"/>
    <mergeCell ref="L160:M160"/>
    <mergeCell ref="N160:Q160"/>
    <mergeCell ref="H1:K1"/>
    <mergeCell ref="S2:AC2"/>
    <mergeCell ref="F165:I165"/>
    <mergeCell ref="L165:M165"/>
    <mergeCell ref="N165:Q165"/>
    <mergeCell ref="F167:I167"/>
    <mergeCell ref="L167:M167"/>
    <mergeCell ref="N167:Q167"/>
    <mergeCell ref="N120:Q120"/>
    <mergeCell ref="N121:Q121"/>
    <mergeCell ref="N122:Q122"/>
    <mergeCell ref="N125:Q125"/>
    <mergeCell ref="N128:Q128"/>
    <mergeCell ref="N132:Q132"/>
    <mergeCell ref="N146:Q146"/>
    <mergeCell ref="N148:Q148"/>
    <mergeCell ref="N149:Q149"/>
    <mergeCell ref="N152:Q152"/>
    <mergeCell ref="N155:Q155"/>
    <mergeCell ref="N158:Q158"/>
    <mergeCell ref="N162:Q162"/>
    <mergeCell ref="N166:Q166"/>
    <mergeCell ref="F161:I161"/>
    <mergeCell ref="L161:M161"/>
  </mergeCells>
  <hyperlinks>
    <hyperlink ref="F1:G1" location="C2" display="1) Krycí list rozpočtu"/>
    <hyperlink ref="H1:K1" location="C85" display="2) Rekapitulácia rozpočtu"/>
    <hyperlink ref="L1" location="C119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IMPORT - Oprava podlahy v...</vt:lpstr>
      <vt:lpstr>'IMPORT - Oprava podlahy v...'!Názvy_tlače</vt:lpstr>
      <vt:lpstr>'Rekapitulácia stavby'!Názvy_tlače</vt:lpstr>
      <vt:lpstr>'IMPORT - Oprava podlahy v...'!Oblasť_tlače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Pretova</cp:lastModifiedBy>
  <cp:lastPrinted>2017-08-16T11:29:53Z</cp:lastPrinted>
  <dcterms:created xsi:type="dcterms:W3CDTF">2017-08-16T04:36:51Z</dcterms:created>
  <dcterms:modified xsi:type="dcterms:W3CDTF">2017-08-16T14:33:40Z</dcterms:modified>
</cp:coreProperties>
</file>